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5.xml" ContentType="application/vnd.openxmlformats-officedocument.spreadsheetml.work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worksheets/sheet13.xml" ContentType="application/vnd.openxmlformats-officedocument.spreadsheetml.worksheet+xml"/>
  <Override PartName="/xl/chartsheets/sheet10.xml" ContentType="application/vnd.openxmlformats-officedocument.spreadsheetml.chartsheet+xml"/>
  <Override PartName="/xl/chartsheets/sheet11.xml" ContentType="application/vnd.openxmlformats-officedocument.spreadsheetml.chartsheet+xml"/>
  <Override PartName="/xl/worksheets/sheet14.xml" ContentType="application/vnd.openxmlformats-officedocument.spreadsheetml.worksheet+xml"/>
  <Override PartName="/xl/chartsheets/sheet12.xml" ContentType="application/vnd.openxmlformats-officedocument.spreadsheetml.chartsheet+xml"/>
  <Override PartName="/xl/chartsheets/sheet13.xml" ContentType="application/vnd.openxmlformats-officedocument.spreadsheetml.chart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chartsheets/sheet14.xml" ContentType="application/vnd.openxmlformats-officedocument.spreadsheetml.chart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rinterSettings/printerSettings1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rinterSettings/printerSettings2.bin" ContentType="application/vnd.openxmlformats-officedocument.spreadsheetml.printerSettings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rinterSettings/printerSettings3.bin" ContentType="application/vnd.openxmlformats-officedocument.spreadsheetml.printerSettings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printerSettings/printerSettings4.bin" ContentType="application/vnd.openxmlformats-officedocument.spreadsheetml.printerSettings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5.xml" ContentType="application/vnd.openxmlformats-officedocument.drawing+xml"/>
  <Override PartName="/xl/charts/chart14.xml" ContentType="application/vnd.openxmlformats-officedocument.drawingml.chart+xml"/>
  <Override PartName="/xl/printerSettings/printerSettings5.bin" ContentType="application/vnd.openxmlformats-officedocument.spreadsheetml.printerSettings"/>
  <Override PartName="/xl/drawings/drawing16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9.bin" ContentType="application/vnd.openxmlformats-officedocument.spreadsheetml.printerSettings"/>
  <Override PartName="/xl/drawings/drawing18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19.xml" ContentType="application/vnd.openxmlformats-officedocument.drawing+xml"/>
  <Override PartName="/xl/charts/chart17.xml" ContentType="application/vnd.openxmlformats-officedocument.drawingml.chart+xml"/>
  <Override PartName="/xl/drawings/drawing20.xml" ContentType="application/vnd.openxmlformats-officedocument.drawing+xml"/>
  <Override PartName="/xl/charts/chart1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uniroma2-my.sharepoint.com/personal/ugo_pomante_uniroma2_eu/Documents/Desktop/YourSync/Cartelle/BACK-UP 10 DICEMBRE 2007/Ugo/TV/Asset Management/In Inglese/2025/"/>
    </mc:Choice>
  </mc:AlternateContent>
  <xr:revisionPtr revIDLastSave="25432" documentId="11_492B68BE8E71BA433862B129D9B468CE14CF0153" xr6:coauthVersionLast="47" xr6:coauthVersionMax="47" xr10:uidLastSave="{DA9F3EC9-565E-4C0F-ABCF-118C66A2521B}"/>
  <bookViews>
    <workbookView xWindow="20" yWindow="20" windowWidth="19180" windowHeight="10180" tabRatio="972" firstSheet="33" activeTab="38" xr2:uid="{00000000-000D-0000-FFFF-FFFF00000000}"/>
  </bookViews>
  <sheets>
    <sheet name="SP500 ew " sheetId="152" r:id="rId1"/>
    <sheet name="Mkt Index" sheetId="151" r:id="rId2"/>
    <sheet name="Constit ACWI" sheetId="124" r:id="rId3"/>
    <sheet name="New ACWI Constit (via ETF)" sheetId="141" r:id="rId4"/>
    <sheet name="Risk-ret" sheetId="156" r:id="rId5"/>
    <sheet name="Correl" sheetId="157" r:id="rId6"/>
    <sheet name="Time Series" sheetId="110" r:id="rId7"/>
    <sheet name="Av Ret" sheetId="153" r:id="rId8"/>
    <sheet name="Volat2" sheetId="155" r:id="rId9"/>
    <sheet name="Volat" sheetId="154" r:id="rId10"/>
    <sheet name="Equity USA Hedging" sheetId="135" r:id="rId11"/>
    <sheet name="Global Bond Hedging" sheetId="134" r:id="rId12"/>
    <sheet name="VaR" sheetId="145" r:id="rId13"/>
    <sheet name="Grid" sheetId="136" r:id="rId14"/>
    <sheet name="Naive Strategy" sheetId="142" r:id="rId15"/>
    <sheet name="Graph1" sheetId="143" r:id="rId16"/>
    <sheet name="Graph2" sheetId="144" r:id="rId17"/>
    <sheet name="METAPORTFOLIO example" sheetId="138" r:id="rId18"/>
    <sheet name="Mark opt" sheetId="112" r:id="rId19"/>
    <sheet name="EFF front" sheetId="158" r:id="rId20"/>
    <sheet name="Comp Eff Port" sheetId="159" r:id="rId21"/>
    <sheet name="Mark abs" sheetId="139" r:id="rId22"/>
    <sheet name="EFF front vs abs constr Front" sheetId="160" r:id="rId23"/>
    <sheet name="Comp Abs Constr Port" sheetId="161" r:id="rId24"/>
    <sheet name="Mark infra optim" sheetId="116" r:id="rId25"/>
    <sheet name="EFF front vs Infra Optim" sheetId="162" r:id="rId26"/>
    <sheet name="Comp Infra Optim" sheetId="163" r:id="rId27"/>
    <sheet name="MC Sim" sheetId="121" r:id="rId28"/>
    <sheet name="Sim MC1 n MKT" sheetId="122" r:id="rId29"/>
    <sheet name="Resampling_TM" sheetId="149" r:id="rId30"/>
    <sheet name="BL" sheetId="150" r:id="rId31"/>
    <sheet name="BL + Infra Optim" sheetId="147" r:id="rId32"/>
    <sheet name="Grid (2)" sheetId="166" r:id="rId33"/>
    <sheet name="Optim-VaR" sheetId="148" r:id="rId34"/>
    <sheet name="Time Series_2" sheetId="164" r:id="rId35"/>
    <sheet name="Skew Optim" sheetId="165" r:id="rId36"/>
    <sheet name="Tactical Optim" sheetId="130" r:id="rId37"/>
    <sheet name="Tactical Views" sheetId="140" r:id="rId38"/>
    <sheet name="Fund Analysis" sheetId="167" r:id="rId39"/>
    <sheet name="volatility" sheetId="168" r:id="rId40"/>
  </sheets>
  <externalReferences>
    <externalReference r:id="rId41"/>
    <externalReference r:id="rId42"/>
    <externalReference r:id="rId43"/>
    <externalReference r:id="rId44"/>
    <externalReference r:id="rId45"/>
    <externalReference r:id="rId46"/>
  </externalReferences>
  <definedNames>
    <definedName name="_xlnm._FilterDatabase" localSheetId="3" hidden="1">'New ACWI Constit (via ETF)'!$A$1:$H$1705</definedName>
    <definedName name="_xlnm._FilterDatabase" localSheetId="0" hidden="1">'SP500 ew '!$A$1:$L$1</definedName>
    <definedName name="_xlnm._FilterDatabase" localSheetId="12" hidden="1">VaR!$A$1:$B$1</definedName>
    <definedName name="SDSDS" localSheetId="38" hidden="1">#REF!</definedName>
    <definedName name="SDSDS" localSheetId="21" hidden="1">#REF!</definedName>
    <definedName name="SDSDS" localSheetId="17" hidden="1">#REF!</definedName>
    <definedName name="SDSDS" localSheetId="3" hidden="1">#REF!</definedName>
    <definedName name="SDSDS" localSheetId="35" hidden="1">#REF!</definedName>
    <definedName name="SDSDS" localSheetId="37" hidden="1">#REF!</definedName>
    <definedName name="SDSDS" localSheetId="34" hidden="1">#REF!</definedName>
    <definedName name="SDSDS" localSheetId="12" hidden="1">#REF!</definedName>
    <definedName name="SDSDS" hidden="1">#REF!</definedName>
    <definedName name="solver_adj" localSheetId="31" hidden="1">'BL + Infra Optim'!$D$2:$D$12</definedName>
    <definedName name="solver_adj" localSheetId="21" hidden="1">'Mark abs'!$D$2:$D$12</definedName>
    <definedName name="solver_adj" localSheetId="24" hidden="1">'Mark infra optim'!$D$2:$D$12</definedName>
    <definedName name="solver_adj" localSheetId="18" hidden="1">'Mark opt'!$D$2:$D$12</definedName>
    <definedName name="solver_adj" localSheetId="33" hidden="1">'Optim-VaR'!$D$2:$D$12</definedName>
    <definedName name="solver_adj" localSheetId="35" hidden="1">'Skew Optim'!$E$2:$E$12</definedName>
    <definedName name="solver_adj" localSheetId="36" hidden="1">'Tactical Optim'!$E$2:$E$12</definedName>
    <definedName name="solver_cvg" localSheetId="31" hidden="1">0.0001</definedName>
    <definedName name="solver_cvg" localSheetId="21" hidden="1">0.0001</definedName>
    <definedName name="solver_cvg" localSheetId="24" hidden="1">0.0001</definedName>
    <definedName name="solver_cvg" localSheetId="18" hidden="1">0.0001</definedName>
    <definedName name="solver_cvg" localSheetId="33" hidden="1">0.0001</definedName>
    <definedName name="solver_cvg" localSheetId="35" hidden="1">0.0001</definedName>
    <definedName name="solver_cvg" localSheetId="36" hidden="1">0.0001</definedName>
    <definedName name="solver_drv" localSheetId="31" hidden="1">2</definedName>
    <definedName name="solver_drv" localSheetId="21" hidden="1">2</definedName>
    <definedName name="solver_drv" localSheetId="24" hidden="1">2</definedName>
    <definedName name="solver_drv" localSheetId="18" hidden="1">2</definedName>
    <definedName name="solver_drv" localSheetId="33" hidden="1">2</definedName>
    <definedName name="solver_drv" localSheetId="35" hidden="1">2</definedName>
    <definedName name="solver_drv" localSheetId="36" hidden="1">1</definedName>
    <definedName name="solver_eng" localSheetId="31" hidden="1">1</definedName>
    <definedName name="solver_eng" localSheetId="21" hidden="1">1</definedName>
    <definedName name="solver_eng" localSheetId="24" hidden="1">1</definedName>
    <definedName name="solver_eng" localSheetId="18" hidden="1">1</definedName>
    <definedName name="solver_eng" localSheetId="33" hidden="1">1</definedName>
    <definedName name="solver_eng" localSheetId="35" hidden="1">1</definedName>
    <definedName name="solver_eng" localSheetId="36" hidden="1">1</definedName>
    <definedName name="solver_eng" localSheetId="6" hidden="1">1</definedName>
    <definedName name="solver_eng" localSheetId="34" hidden="1">1</definedName>
    <definedName name="solver_est" localSheetId="31" hidden="1">1</definedName>
    <definedName name="solver_est" localSheetId="21" hidden="1">1</definedName>
    <definedName name="solver_est" localSheetId="24" hidden="1">1</definedName>
    <definedName name="solver_est" localSheetId="18" hidden="1">1</definedName>
    <definedName name="solver_est" localSheetId="33" hidden="1">1</definedName>
    <definedName name="solver_est" localSheetId="35" hidden="1">1</definedName>
    <definedName name="solver_est" localSheetId="36" hidden="1">1</definedName>
    <definedName name="solver_itr" localSheetId="31" hidden="1">2147483647</definedName>
    <definedName name="solver_itr" localSheetId="21" hidden="1">2147483647</definedName>
    <definedName name="solver_itr" localSheetId="24" hidden="1">2147483647</definedName>
    <definedName name="solver_itr" localSheetId="18" hidden="1">2147483647</definedName>
    <definedName name="solver_itr" localSheetId="33" hidden="1">2147483647</definedName>
    <definedName name="solver_itr" localSheetId="35" hidden="1">2147483647</definedName>
    <definedName name="solver_itr" localSheetId="36" hidden="1">2147483647</definedName>
    <definedName name="solver_lhs1" localSheetId="31" hidden="1">'BL + Infra Optim'!$B$13</definedName>
    <definedName name="solver_lhs1" localSheetId="21" hidden="1">'Mark abs'!$B$13</definedName>
    <definedName name="solver_lhs1" localSheetId="24" hidden="1">'Mark infra optim'!$B$13</definedName>
    <definedName name="solver_lhs1" localSheetId="18" hidden="1">'Mark opt'!$B$13</definedName>
    <definedName name="solver_lhs1" localSheetId="33" hidden="1">'Optim-VaR'!$A$19</definedName>
    <definedName name="solver_lhs1" localSheetId="35" hidden="1">'Skew Optim'!$C$13</definedName>
    <definedName name="solver_lhs1" localSheetId="36" hidden="1">'Tactical Optim'!$B$17</definedName>
    <definedName name="solver_lhs2" localSheetId="31" hidden="1">'BL + Infra Optim'!$D$13</definedName>
    <definedName name="solver_lhs2" localSheetId="21" hidden="1">'Mark abs'!$D$13</definedName>
    <definedName name="solver_lhs2" localSheetId="24" hidden="1">'Mark infra optim'!$D$13</definedName>
    <definedName name="solver_lhs2" localSheetId="18" hidden="1">'Mark opt'!$D$13</definedName>
    <definedName name="solver_lhs2" localSheetId="33" hidden="1">'Optim-VaR'!$D$13</definedName>
    <definedName name="solver_lhs2" localSheetId="35" hidden="1">'Skew Optim'!$E$13</definedName>
    <definedName name="solver_lhs2" localSheetId="36" hidden="1">'Tactical Optim'!$C$13</definedName>
    <definedName name="solver_lhs3" localSheetId="31" hidden="1">'BL + Infra Optim'!$D$2:$D$12</definedName>
    <definedName name="solver_lhs3" localSheetId="21" hidden="1">'Mark abs'!$D$2:$D$12</definedName>
    <definedName name="solver_lhs3" localSheetId="24" hidden="1">'Mark infra optim'!$D$2:$D$12</definedName>
    <definedName name="solver_lhs3" localSheetId="18" hidden="1">'Mark opt'!$D$2:$D$12</definedName>
    <definedName name="solver_lhs3" localSheetId="33" hidden="1">'Optim-VaR'!$D$2:$D$12</definedName>
    <definedName name="solver_lhs3" localSheetId="35" hidden="1">'Skew Optim'!$E$2:$E$12</definedName>
    <definedName name="solver_lhs3" localSheetId="36" hidden="1">'Tactical Optim'!$E$13</definedName>
    <definedName name="solver_lhs4" localSheetId="31" hidden="1">'BL + Infra Optim'!$Z$2:$Z$12</definedName>
    <definedName name="solver_lhs4" localSheetId="21" hidden="1">'Mark abs'!$D$2:$D$12</definedName>
    <definedName name="solver_lhs4" localSheetId="24" hidden="1">'Mark infra optim'!$Z$2:$Z$12</definedName>
    <definedName name="solver_lhs4" localSheetId="33" hidden="1">'Optim-VaR'!$Z$2:$Z$12</definedName>
    <definedName name="solver_lhs4" localSheetId="35" hidden="1">'Skew Optim'!#REF!</definedName>
    <definedName name="solver_lhs4" localSheetId="36" hidden="1">'Tactical Optim'!$E$2:$E$12</definedName>
    <definedName name="solver_lhs5" localSheetId="31" hidden="1">'BL + Infra Optim'!$Z$2:$Z$12</definedName>
    <definedName name="solver_lhs5" localSheetId="21" hidden="1">'Mark abs'!$D$2:$D$12</definedName>
    <definedName name="solver_lhs5" localSheetId="24" hidden="1">'Mark infra optim'!$Z$2:$Z$12</definedName>
    <definedName name="solver_lhs5" localSheetId="33" hidden="1">'Optim-VaR'!$Z$2:$Z$12</definedName>
    <definedName name="solver_lhs5" localSheetId="35" hidden="1">'Skew Optim'!#REF!</definedName>
    <definedName name="solver_lhs5" localSheetId="36" hidden="1">'Tactical Optim'!$E$2:$E$12</definedName>
    <definedName name="solver_lhs6" localSheetId="33" hidden="1">'Optim-VaR'!$Z$2:$Z$12</definedName>
    <definedName name="solver_lhs6" localSheetId="35" hidden="1">'Skew Optim'!#REF!</definedName>
    <definedName name="solver_lhs6" localSheetId="36" hidden="1">'Tactical Optim'!$E$2:$E$12</definedName>
    <definedName name="solver_lhs7" localSheetId="36" hidden="1">'Tactical Optim'!$Z$14</definedName>
    <definedName name="solver_lhs8" localSheetId="36" hidden="1">'Tactical Optim'!$Z$14</definedName>
    <definedName name="solver_mip" localSheetId="31" hidden="1">2147483647</definedName>
    <definedName name="solver_mip" localSheetId="21" hidden="1">2147483647</definedName>
    <definedName name="solver_mip" localSheetId="24" hidden="1">2147483647</definedName>
    <definedName name="solver_mip" localSheetId="18" hidden="1">2147483647</definedName>
    <definedName name="solver_mip" localSheetId="33" hidden="1">2147483647</definedName>
    <definedName name="solver_mip" localSheetId="35" hidden="1">2147483647</definedName>
    <definedName name="solver_mip" localSheetId="36" hidden="1">2147483647</definedName>
    <definedName name="solver_mni" localSheetId="31" hidden="1">30</definedName>
    <definedName name="solver_mni" localSheetId="21" hidden="1">30</definedName>
    <definedName name="solver_mni" localSheetId="24" hidden="1">30</definedName>
    <definedName name="solver_mni" localSheetId="18" hidden="1">30</definedName>
    <definedName name="solver_mni" localSheetId="33" hidden="1">30</definedName>
    <definedName name="solver_mni" localSheetId="35" hidden="1">30</definedName>
    <definedName name="solver_mni" localSheetId="36" hidden="1">30</definedName>
    <definedName name="solver_mrt" localSheetId="31" hidden="1">0.075</definedName>
    <definedName name="solver_mrt" localSheetId="21" hidden="1">0.075</definedName>
    <definedName name="solver_mrt" localSheetId="24" hidden="1">0.075</definedName>
    <definedName name="solver_mrt" localSheetId="18" hidden="1">0.075</definedName>
    <definedName name="solver_mrt" localSheetId="33" hidden="1">0.075</definedName>
    <definedName name="solver_mrt" localSheetId="35" hidden="1">0.075</definedName>
    <definedName name="solver_mrt" localSheetId="36" hidden="1">0.075</definedName>
    <definedName name="solver_msl" localSheetId="31" hidden="1">2</definedName>
    <definedName name="solver_msl" localSheetId="21" hidden="1">2</definedName>
    <definedName name="solver_msl" localSheetId="24" hidden="1">2</definedName>
    <definedName name="solver_msl" localSheetId="18" hidden="1">2</definedName>
    <definedName name="solver_msl" localSheetId="33" hidden="1">2</definedName>
    <definedName name="solver_msl" localSheetId="35" hidden="1">2</definedName>
    <definedName name="solver_msl" localSheetId="36" hidden="1">2</definedName>
    <definedName name="solver_neg" localSheetId="31" hidden="1">1</definedName>
    <definedName name="solver_neg" localSheetId="21" hidden="1">1</definedName>
    <definedName name="solver_neg" localSheetId="24" hidden="1">1</definedName>
    <definedName name="solver_neg" localSheetId="18" hidden="1">1</definedName>
    <definedName name="solver_neg" localSheetId="33" hidden="1">1</definedName>
    <definedName name="solver_neg" localSheetId="35" hidden="1">1</definedName>
    <definedName name="solver_neg" localSheetId="36" hidden="1">1</definedName>
    <definedName name="solver_neg" localSheetId="6" hidden="1">1</definedName>
    <definedName name="solver_neg" localSheetId="34" hidden="1">1</definedName>
    <definedName name="solver_nod" localSheetId="31" hidden="1">2147483647</definedName>
    <definedName name="solver_nod" localSheetId="21" hidden="1">2147483647</definedName>
    <definedName name="solver_nod" localSheetId="24" hidden="1">2147483647</definedName>
    <definedName name="solver_nod" localSheetId="18" hidden="1">2147483647</definedName>
    <definedName name="solver_nod" localSheetId="33" hidden="1">2147483647</definedName>
    <definedName name="solver_nod" localSheetId="35" hidden="1">2147483647</definedName>
    <definedName name="solver_nod" localSheetId="36" hidden="1">2147483647</definedName>
    <definedName name="solver_num" localSheetId="31" hidden="1">5</definedName>
    <definedName name="solver_num" localSheetId="21" hidden="1">5</definedName>
    <definedName name="solver_num" localSheetId="24" hidden="1">5</definedName>
    <definedName name="solver_num" localSheetId="18" hidden="1">3</definedName>
    <definedName name="solver_num" localSheetId="33" hidden="1">5</definedName>
    <definedName name="solver_num" localSheetId="35" hidden="1">3</definedName>
    <definedName name="solver_num" localSheetId="36" hidden="1">8</definedName>
    <definedName name="solver_num" localSheetId="6" hidden="1">0</definedName>
    <definedName name="solver_num" localSheetId="34" hidden="1">0</definedName>
    <definedName name="solver_nwt" localSheetId="31" hidden="1">1</definedName>
    <definedName name="solver_nwt" localSheetId="21" hidden="1">1</definedName>
    <definedName name="solver_nwt" localSheetId="24" hidden="1">1</definedName>
    <definedName name="solver_nwt" localSheetId="18" hidden="1">1</definedName>
    <definedName name="solver_nwt" localSheetId="33" hidden="1">1</definedName>
    <definedName name="solver_nwt" localSheetId="35" hidden="1">1</definedName>
    <definedName name="solver_nwt" localSheetId="36" hidden="1">1</definedName>
    <definedName name="solver_opt" localSheetId="31" hidden="1">'BL + Infra Optim'!$C$13</definedName>
    <definedName name="solver_opt" localSheetId="21" hidden="1">'Mark abs'!$C$13</definedName>
    <definedName name="solver_opt" localSheetId="24" hidden="1">'Mark infra optim'!$C$13</definedName>
    <definedName name="solver_opt" localSheetId="18" hidden="1">'Mark opt'!$C$13</definedName>
    <definedName name="solver_opt" localSheetId="33" hidden="1">'Optim-VaR'!$B$13</definedName>
    <definedName name="solver_opt" localSheetId="35" hidden="1">'Skew Optim'!$B$21</definedName>
    <definedName name="solver_opt" localSheetId="36" hidden="1">'Tactical Optim'!$B$13</definedName>
    <definedName name="solver_opt" localSheetId="6" hidden="1">'Time Series'!$A$37</definedName>
    <definedName name="solver_opt" localSheetId="34" hidden="1">'Time Series_2'!#REF!</definedName>
    <definedName name="solver_pre" localSheetId="31" hidden="1">0.000001</definedName>
    <definedName name="solver_pre" localSheetId="21" hidden="1">0.000001</definedName>
    <definedName name="solver_pre" localSheetId="24" hidden="1">0.000001</definedName>
    <definedName name="solver_pre" localSheetId="18" hidden="1">0.000001</definedName>
    <definedName name="solver_pre" localSheetId="33" hidden="1">0.000001</definedName>
    <definedName name="solver_pre" localSheetId="35" hidden="1">0.000001</definedName>
    <definedName name="solver_pre" localSheetId="36" hidden="1">0.000001</definedName>
    <definedName name="solver_rbv" localSheetId="31" hidden="1">2</definedName>
    <definedName name="solver_rbv" localSheetId="21" hidden="1">2</definedName>
    <definedName name="solver_rbv" localSheetId="24" hidden="1">2</definedName>
    <definedName name="solver_rbv" localSheetId="18" hidden="1">2</definedName>
    <definedName name="solver_rbv" localSheetId="33" hidden="1">2</definedName>
    <definedName name="solver_rbv" localSheetId="35" hidden="1">2</definedName>
    <definedName name="solver_rbv" localSheetId="36" hidden="1">1</definedName>
    <definedName name="solver_rel1" localSheetId="31" hidden="1">2</definedName>
    <definedName name="solver_rel1" localSheetId="21" hidden="1">2</definedName>
    <definedName name="solver_rel1" localSheetId="24" hidden="1">2</definedName>
    <definedName name="solver_rel1" localSheetId="18" hidden="1">2</definedName>
    <definedName name="solver_rel1" localSheetId="33" hidden="1">2</definedName>
    <definedName name="solver_rel1" localSheetId="35" hidden="1">2</definedName>
    <definedName name="solver_rel1" localSheetId="36" hidden="1">3</definedName>
    <definedName name="solver_rel2" localSheetId="31" hidden="1">2</definedName>
    <definedName name="solver_rel2" localSheetId="21" hidden="1">2</definedName>
    <definedName name="solver_rel2" localSheetId="24" hidden="1">2</definedName>
    <definedName name="solver_rel2" localSheetId="18" hidden="1">2</definedName>
    <definedName name="solver_rel2" localSheetId="33" hidden="1">2</definedName>
    <definedName name="solver_rel2" localSheetId="35" hidden="1">2</definedName>
    <definedName name="solver_rel2" localSheetId="36" hidden="1">1</definedName>
    <definedName name="solver_rel3" localSheetId="31" hidden="1">3</definedName>
    <definedName name="solver_rel3" localSheetId="21" hidden="1">1</definedName>
    <definedName name="solver_rel3" localSheetId="24" hidden="1">3</definedName>
    <definedName name="solver_rel3" localSheetId="18" hidden="1">3</definedName>
    <definedName name="solver_rel3" localSheetId="33" hidden="1">3</definedName>
    <definedName name="solver_rel3" localSheetId="35" hidden="1">3</definedName>
    <definedName name="solver_rel3" localSheetId="36" hidden="1">2</definedName>
    <definedName name="solver_rel4" localSheetId="31" hidden="1">1</definedName>
    <definedName name="solver_rel4" localSheetId="21" hidden="1">3</definedName>
    <definedName name="solver_rel4" localSheetId="24" hidden="1">1</definedName>
    <definedName name="solver_rel4" localSheetId="33" hidden="1">1</definedName>
    <definedName name="solver_rel4" localSheetId="35" hidden="1">3</definedName>
    <definedName name="solver_rel4" localSheetId="36" hidden="1">1</definedName>
    <definedName name="solver_rel5" localSheetId="31" hidden="1">3</definedName>
    <definedName name="solver_rel5" localSheetId="21" hidden="1">3</definedName>
    <definedName name="solver_rel5" localSheetId="24" hidden="1">3</definedName>
    <definedName name="solver_rel5" localSheetId="33" hidden="1">3</definedName>
    <definedName name="solver_rel5" localSheetId="35" hidden="1">3</definedName>
    <definedName name="solver_rel5" localSheetId="36" hidden="1">3</definedName>
    <definedName name="solver_rel6" localSheetId="33" hidden="1">3</definedName>
    <definedName name="solver_rel6" localSheetId="35" hidden="1">3</definedName>
    <definedName name="solver_rel6" localSheetId="36" hidden="1">3</definedName>
    <definedName name="solver_rel7" localSheetId="36" hidden="1">1</definedName>
    <definedName name="solver_rel8" localSheetId="36" hidden="1">3</definedName>
    <definedName name="solver_rhs1" localSheetId="31" hidden="1">'BL + Infra Optim'!$A$15</definedName>
    <definedName name="solver_rhs1" localSheetId="21" hidden="1">'Mark abs'!$A$15</definedName>
    <definedName name="solver_rhs1" localSheetId="24" hidden="1">'Mark infra optim'!$A$15</definedName>
    <definedName name="solver_rhs1" localSheetId="18" hidden="1">'Mark opt'!$A$15</definedName>
    <definedName name="solver_rhs1" localSheetId="33" hidden="1">'Optim-VaR'!$A$16</definedName>
    <definedName name="solver_rhs1" localSheetId="35" hidden="1">'Skew Optim'!$A$15</definedName>
    <definedName name="solver_rhs1" localSheetId="36" hidden="1">'Tactical Optim'!$B$18</definedName>
    <definedName name="solver_rhs2" localSheetId="31" hidden="1">1</definedName>
    <definedName name="solver_rhs2" localSheetId="21" hidden="1">1</definedName>
    <definedName name="solver_rhs2" localSheetId="24" hidden="1">1</definedName>
    <definedName name="solver_rhs2" localSheetId="18" hidden="1">1</definedName>
    <definedName name="solver_rhs2" localSheetId="33" hidden="1">1</definedName>
    <definedName name="solver_rhs2" localSheetId="35" hidden="1">1</definedName>
    <definedName name="solver_rhs2" localSheetId="36" hidden="1">'Tactical Optim'!$B$15</definedName>
    <definedName name="solver_rhs3" localSheetId="31" hidden="1">0</definedName>
    <definedName name="solver_rhs3" localSheetId="21" hidden="1">'Mark abs'!$W$2:$W$12</definedName>
    <definedName name="solver_rhs3" localSheetId="24" hidden="1">0</definedName>
    <definedName name="solver_rhs3" localSheetId="18" hidden="1">0</definedName>
    <definedName name="solver_rhs3" localSheetId="33" hidden="1">0</definedName>
    <definedName name="solver_rhs3" localSheetId="35" hidden="1">0</definedName>
    <definedName name="solver_rhs3" localSheetId="36" hidden="1">1</definedName>
    <definedName name="solver_rhs4" localSheetId="31" hidden="1">'BL + Infra Optim'!$W$2:$W$12</definedName>
    <definedName name="solver_rhs4" localSheetId="21" hidden="1">'Mark abs'!$V$2:$V$12</definedName>
    <definedName name="solver_rhs4" localSheetId="24" hidden="1">'Mark infra optim'!$W$2:$W$12</definedName>
    <definedName name="solver_rhs4" localSheetId="33" hidden="1">'Optim-VaR'!$W$2:$W$12</definedName>
    <definedName name="solver_rhs4" localSheetId="35" hidden="1">'Skew Optim'!#REF!</definedName>
    <definedName name="solver_rhs4" localSheetId="36" hidden="1">'Tactical Optim'!$X$2:$X$12</definedName>
    <definedName name="solver_rhs5" localSheetId="31" hidden="1">'BL + Infra Optim'!$U$2:$U$12</definedName>
    <definedName name="solver_rhs5" localSheetId="21" hidden="1">0</definedName>
    <definedName name="solver_rhs5" localSheetId="24" hidden="1">'Mark infra optim'!$U$2:$U$12</definedName>
    <definedName name="solver_rhs5" localSheetId="33" hidden="1">'Optim-VaR'!$U$2:$U$12</definedName>
    <definedName name="solver_rhs5" localSheetId="35" hidden="1">'Skew Optim'!#REF!</definedName>
    <definedName name="solver_rhs5" localSheetId="36" hidden="1">'Tactical Optim'!$V$2:$V$12</definedName>
    <definedName name="solver_rhs6" localSheetId="33" hidden="1">'Optim-VaR'!$U$2:$U$12</definedName>
    <definedName name="solver_rhs6" localSheetId="35" hidden="1">'Skew Optim'!#REF!</definedName>
    <definedName name="solver_rhs6" localSheetId="36" hidden="1">0</definedName>
    <definedName name="solver_rhs7" localSheetId="36" hidden="1">'Tactical Optim'!$X$14</definedName>
    <definedName name="solver_rhs8" localSheetId="36" hidden="1">'Tactical Optim'!$V$14</definedName>
    <definedName name="solver_rlx" localSheetId="31" hidden="1">2</definedName>
    <definedName name="solver_rlx" localSheetId="21" hidden="1">2</definedName>
    <definedName name="solver_rlx" localSheetId="24" hidden="1">2</definedName>
    <definedName name="solver_rlx" localSheetId="18" hidden="1">2</definedName>
    <definedName name="solver_rlx" localSheetId="33" hidden="1">2</definedName>
    <definedName name="solver_rlx" localSheetId="35" hidden="1">2</definedName>
    <definedName name="solver_rlx" localSheetId="36" hidden="1">2</definedName>
    <definedName name="solver_rsd" localSheetId="31" hidden="1">0</definedName>
    <definedName name="solver_rsd" localSheetId="21" hidden="1">0</definedName>
    <definedName name="solver_rsd" localSheetId="24" hidden="1">0</definedName>
    <definedName name="solver_rsd" localSheetId="18" hidden="1">0</definedName>
    <definedName name="solver_rsd" localSheetId="33" hidden="1">0</definedName>
    <definedName name="solver_rsd" localSheetId="35" hidden="1">0</definedName>
    <definedName name="solver_rsd" localSheetId="36" hidden="1">0</definedName>
    <definedName name="solver_scl" localSheetId="31" hidden="1">2</definedName>
    <definedName name="solver_scl" localSheetId="21" hidden="1">2</definedName>
    <definedName name="solver_scl" localSheetId="24" hidden="1">2</definedName>
    <definedName name="solver_scl" localSheetId="18" hidden="1">2</definedName>
    <definedName name="solver_scl" localSheetId="33" hidden="1">2</definedName>
    <definedName name="solver_scl" localSheetId="35" hidden="1">2</definedName>
    <definedName name="solver_scl" localSheetId="36" hidden="1">1</definedName>
    <definedName name="solver_sho" localSheetId="31" hidden="1">2</definedName>
    <definedName name="solver_sho" localSheetId="21" hidden="1">2</definedName>
    <definedName name="solver_sho" localSheetId="24" hidden="1">2</definedName>
    <definedName name="solver_sho" localSheetId="18" hidden="1">2</definedName>
    <definedName name="solver_sho" localSheetId="33" hidden="1">2</definedName>
    <definedName name="solver_sho" localSheetId="35" hidden="1">2</definedName>
    <definedName name="solver_sho" localSheetId="36" hidden="1">2</definedName>
    <definedName name="solver_ssz" localSheetId="31" hidden="1">100</definedName>
    <definedName name="solver_ssz" localSheetId="21" hidden="1">100</definedName>
    <definedName name="solver_ssz" localSheetId="24" hidden="1">100</definedName>
    <definedName name="solver_ssz" localSheetId="18" hidden="1">100</definedName>
    <definedName name="solver_ssz" localSheetId="33" hidden="1">100</definedName>
    <definedName name="solver_ssz" localSheetId="35" hidden="1">100</definedName>
    <definedName name="solver_ssz" localSheetId="36" hidden="1">100</definedName>
    <definedName name="solver_tim" localSheetId="31" hidden="1">2147483647</definedName>
    <definedName name="solver_tim" localSheetId="21" hidden="1">2147483647</definedName>
    <definedName name="solver_tim" localSheetId="24" hidden="1">2147483647</definedName>
    <definedName name="solver_tim" localSheetId="18" hidden="1">2147483647</definedName>
    <definedName name="solver_tim" localSheetId="33" hidden="1">2147483647</definedName>
    <definedName name="solver_tim" localSheetId="35" hidden="1">2147483647</definedName>
    <definedName name="solver_tim" localSheetId="36" hidden="1">2147483647</definedName>
    <definedName name="solver_tol" localSheetId="31" hidden="1">0.01</definedName>
    <definedName name="solver_tol" localSheetId="21" hidden="1">0.01</definedName>
    <definedName name="solver_tol" localSheetId="24" hidden="1">0.01</definedName>
    <definedName name="solver_tol" localSheetId="18" hidden="1">0.01</definedName>
    <definedName name="solver_tol" localSheetId="33" hidden="1">0.01</definedName>
    <definedName name="solver_tol" localSheetId="35" hidden="1">0.01</definedName>
    <definedName name="solver_tol" localSheetId="36" hidden="1">0.01</definedName>
    <definedName name="solver_typ" localSheetId="31" hidden="1">2</definedName>
    <definedName name="solver_typ" localSheetId="21" hidden="1">2</definedName>
    <definedName name="solver_typ" localSheetId="24" hidden="1">2</definedName>
    <definedName name="solver_typ" localSheetId="18" hidden="1">2</definedName>
    <definedName name="solver_typ" localSheetId="33" hidden="1">1</definedName>
    <definedName name="solver_typ" localSheetId="35" hidden="1">1</definedName>
    <definedName name="solver_typ" localSheetId="36" hidden="1">1</definedName>
    <definedName name="solver_typ" localSheetId="6" hidden="1">1</definedName>
    <definedName name="solver_typ" localSheetId="34" hidden="1">1</definedName>
    <definedName name="solver_val" localSheetId="31" hidden="1">0</definedName>
    <definedName name="solver_val" localSheetId="21" hidden="1">0</definedName>
    <definedName name="solver_val" localSheetId="24" hidden="1">0</definedName>
    <definedName name="solver_val" localSheetId="18" hidden="1">0</definedName>
    <definedName name="solver_val" localSheetId="33" hidden="1">0</definedName>
    <definedName name="solver_val" localSheetId="35" hidden="1">0</definedName>
    <definedName name="solver_val" localSheetId="36" hidden="1">0</definedName>
    <definedName name="solver_val" localSheetId="6" hidden="1">0</definedName>
    <definedName name="solver_val" localSheetId="34" hidden="1">0</definedName>
    <definedName name="solver_ver" localSheetId="31" hidden="1">3</definedName>
    <definedName name="solver_ver" localSheetId="21" hidden="1">3</definedName>
    <definedName name="solver_ver" localSheetId="24" hidden="1">3</definedName>
    <definedName name="solver_ver" localSheetId="18" hidden="1">3</definedName>
    <definedName name="solver_ver" localSheetId="33" hidden="1">3</definedName>
    <definedName name="solver_ver" localSheetId="35" hidden="1">3</definedName>
    <definedName name="solver_ver" localSheetId="36" hidden="1">3</definedName>
    <definedName name="solver_ver" localSheetId="6" hidden="1">3</definedName>
    <definedName name="solver_ver" localSheetId="34" hidden="1">3</definedName>
    <definedName name="TRNR_01ce621e22164e94a724dfe9c5bafe68_522_503" hidden="1">#REF!</definedName>
    <definedName name="TRNR_0cad71ee4cd944feb48e4ad1b000f92f_2614_1" localSheetId="30" hidden="1">'[1]Price versus TR'!#REF!</definedName>
    <definedName name="TRNR_0cad71ee4cd944feb48e4ad1b000f92f_2614_1" localSheetId="38" hidden="1">'[1]Price versus TR'!#REF!</definedName>
    <definedName name="TRNR_0cad71ee4cd944feb48e4ad1b000f92f_2614_1" localSheetId="3" hidden="1">'[1]Price versus TR'!#REF!</definedName>
    <definedName name="TRNR_0cad71ee4cd944feb48e4ad1b000f92f_2614_1" localSheetId="29" hidden="1">'[1]Price versus TR'!#REF!</definedName>
    <definedName name="TRNR_0cad71ee4cd944feb48e4ad1b000f92f_2614_1" localSheetId="35" hidden="1">'[1]Price versus TR'!#REF!</definedName>
    <definedName name="TRNR_0cad71ee4cd944feb48e4ad1b000f92f_2614_1" localSheetId="34" hidden="1">'[1]Price versus TR'!#REF!</definedName>
    <definedName name="TRNR_0cad71ee4cd944feb48e4ad1b000f92f_2614_1" localSheetId="12" hidden="1">'[1]Price versus TR'!#REF!</definedName>
    <definedName name="TRNR_0cad71ee4cd944feb48e4ad1b000f92f_2614_1" hidden="1">'[1]Price versus TR'!#REF!</definedName>
    <definedName name="TRNR_14381eb4ca7c4b54a9eec923bdb7e2da_6524_1" localSheetId="30" hidden="1">[2]VaR!#REF!</definedName>
    <definedName name="TRNR_14381eb4ca7c4b54a9eec923bdb7e2da_6524_1" localSheetId="38" hidden="1">#REF!</definedName>
    <definedName name="TRNR_14381eb4ca7c4b54a9eec923bdb7e2da_6524_1" localSheetId="29" hidden="1">[2]VaR!#REF!</definedName>
    <definedName name="TRNR_14381eb4ca7c4b54a9eec923bdb7e2da_6524_1" hidden="1">#REF!</definedName>
    <definedName name="TRNR_177dcc1399da4f00942e495c50967d38_26_1" localSheetId="30" hidden="1">[2]VaR!#REF!</definedName>
    <definedName name="TRNR_177dcc1399da4f00942e495c50967d38_26_1" localSheetId="38" hidden="1">#REF!</definedName>
    <definedName name="TRNR_177dcc1399da4f00942e495c50967d38_26_1" localSheetId="29" hidden="1">[2]VaR!#REF!</definedName>
    <definedName name="TRNR_177dcc1399da4f00942e495c50967d38_26_1" hidden="1">#REF!</definedName>
    <definedName name="TRNR_1a57e634a3a9498ba6855af207455de5_527_1" localSheetId="30" hidden="1">#REF!</definedName>
    <definedName name="TRNR_1a57e634a3a9498ba6855af207455de5_527_1" localSheetId="38" hidden="1">#REF!</definedName>
    <definedName name="TRNR_1a57e634a3a9498ba6855af207455de5_527_1" localSheetId="29" hidden="1">#REF!</definedName>
    <definedName name="TRNR_1a57e634a3a9498ba6855af207455de5_527_1" localSheetId="35" hidden="1">#REF!</definedName>
    <definedName name="TRNR_1a57e634a3a9498ba6855af207455de5_527_1" localSheetId="34" hidden="1">#REF!</definedName>
    <definedName name="TRNR_1a57e634a3a9498ba6855af207455de5_527_1" localSheetId="12" hidden="1">#REF!</definedName>
    <definedName name="TRNR_1a57e634a3a9498ba6855af207455de5_527_1" hidden="1">#REF!</definedName>
    <definedName name="TRNR_21961a4c38fe472cbae4f7d3b9e21eda_301_1" localSheetId="30" hidden="1">[2]VaR!#REF!</definedName>
    <definedName name="TRNR_21961a4c38fe472cbae4f7d3b9e21eda_301_1" localSheetId="38" hidden="1">#REF!</definedName>
    <definedName name="TRNR_21961a4c38fe472cbae4f7d3b9e21eda_301_1" localSheetId="29" hidden="1">[2]VaR!#REF!</definedName>
    <definedName name="TRNR_21961a4c38fe472cbae4f7d3b9e21eda_301_1" hidden="1">#REF!</definedName>
    <definedName name="TRNR_28ba7a7d7bdb4a0e9c4b17a11249324d_5223_1" localSheetId="30" hidden="1">#REF!</definedName>
    <definedName name="TRNR_28ba7a7d7bdb4a0e9c4b17a11249324d_5223_1" localSheetId="38" hidden="1">#REF!</definedName>
    <definedName name="TRNR_28ba7a7d7bdb4a0e9c4b17a11249324d_5223_1" localSheetId="29" hidden="1">#REF!</definedName>
    <definedName name="TRNR_28ba7a7d7bdb4a0e9c4b17a11249324d_5223_1" localSheetId="35" hidden="1">#REF!</definedName>
    <definedName name="TRNR_28ba7a7d7bdb4a0e9c4b17a11249324d_5223_1" localSheetId="34" hidden="1">#REF!</definedName>
    <definedName name="TRNR_28ba7a7d7bdb4a0e9c4b17a11249324d_5223_1" localSheetId="12" hidden="1">#REF!</definedName>
    <definedName name="TRNR_28ba7a7d7bdb4a0e9c4b17a11249324d_5223_1" hidden="1">#REF!</definedName>
    <definedName name="TRNR_337411a05b3c452daacbb3b78cf26645_125_1" localSheetId="30" hidden="1">#REF!</definedName>
    <definedName name="TRNR_337411a05b3c452daacbb3b78cf26645_125_1" localSheetId="38" hidden="1">#REF!</definedName>
    <definedName name="TRNR_337411a05b3c452daacbb3b78cf26645_125_1" localSheetId="29" hidden="1">#REF!</definedName>
    <definedName name="TRNR_337411a05b3c452daacbb3b78cf26645_125_1" localSheetId="35" hidden="1">#REF!</definedName>
    <definedName name="TRNR_337411a05b3c452daacbb3b78cf26645_125_1" localSheetId="34" hidden="1">#REF!</definedName>
    <definedName name="TRNR_337411a05b3c452daacbb3b78cf26645_125_1" localSheetId="12" hidden="1">#REF!</definedName>
    <definedName name="TRNR_337411a05b3c452daacbb3b78cf26645_125_1" hidden="1">#REF!</definedName>
    <definedName name="TRNR_38b9ddf44ccf4bbd89ae3ac3186f545f_125_1" localSheetId="30" hidden="1">#REF!</definedName>
    <definedName name="TRNR_38b9ddf44ccf4bbd89ae3ac3186f545f_125_1" localSheetId="38" hidden="1">#REF!</definedName>
    <definedName name="TRNR_38b9ddf44ccf4bbd89ae3ac3186f545f_125_1" localSheetId="29" hidden="1">#REF!</definedName>
    <definedName name="TRNR_38b9ddf44ccf4bbd89ae3ac3186f545f_125_1" localSheetId="35" hidden="1">#REF!</definedName>
    <definedName name="TRNR_38b9ddf44ccf4bbd89ae3ac3186f545f_125_1" localSheetId="34" hidden="1">#REF!</definedName>
    <definedName name="TRNR_38b9ddf44ccf4bbd89ae3ac3186f545f_125_1" hidden="1">#REF!</definedName>
    <definedName name="TRNR_46b08697cb9844df905e13c8ed1d07e4_2614_1" localSheetId="30" hidden="1">'[3]Price versus Total Return'!#REF!</definedName>
    <definedName name="TRNR_46b08697cb9844df905e13c8ed1d07e4_2614_1" localSheetId="38" hidden="1">'[3]Price versus Total Return'!#REF!</definedName>
    <definedName name="TRNR_46b08697cb9844df905e13c8ed1d07e4_2614_1" localSheetId="3" hidden="1">'[3]Price versus Total Return'!#REF!</definedName>
    <definedName name="TRNR_46b08697cb9844df905e13c8ed1d07e4_2614_1" localSheetId="29" hidden="1">'[3]Price versus Total Return'!#REF!</definedName>
    <definedName name="TRNR_46b08697cb9844df905e13c8ed1d07e4_2614_1" localSheetId="35" hidden="1">'[3]Price versus Total Return'!#REF!</definedName>
    <definedName name="TRNR_46b08697cb9844df905e13c8ed1d07e4_2614_1" localSheetId="34" hidden="1">'[3]Price versus Total Return'!#REF!</definedName>
    <definedName name="TRNR_46b08697cb9844df905e13c8ed1d07e4_2614_1" localSheetId="12" hidden="1">'[3]Price versus Total Return'!#REF!</definedName>
    <definedName name="TRNR_46b08697cb9844df905e13c8ed1d07e4_2614_1" hidden="1">'[3]Price versus Total Return'!#REF!</definedName>
    <definedName name="TRNR_4a303e8608e64c018484eadbbb8a085c_195_1" localSheetId="30" hidden="1">#REF!</definedName>
    <definedName name="TRNR_4a303e8608e64c018484eadbbb8a085c_195_1" localSheetId="38" hidden="1">#REF!</definedName>
    <definedName name="TRNR_4a303e8608e64c018484eadbbb8a085c_195_1" localSheetId="29" hidden="1">#REF!</definedName>
    <definedName name="TRNR_4a303e8608e64c018484eadbbb8a085c_195_1" localSheetId="35" hidden="1">#REF!</definedName>
    <definedName name="TRNR_4a303e8608e64c018484eadbbb8a085c_195_1" localSheetId="34" hidden="1">#REF!</definedName>
    <definedName name="TRNR_4a303e8608e64c018484eadbbb8a085c_195_1" localSheetId="12" hidden="1">#REF!</definedName>
    <definedName name="TRNR_4a303e8608e64c018484eadbbb8a085c_195_1" hidden="1">#REF!</definedName>
    <definedName name="TRNR_4b50efa39ad84526922899646d35f28c_301_1" localSheetId="30" hidden="1">[2]VaR!#REF!</definedName>
    <definedName name="TRNR_4b50efa39ad84526922899646d35f28c_301_1" localSheetId="38" hidden="1">#REF!</definedName>
    <definedName name="TRNR_4b50efa39ad84526922899646d35f28c_301_1" localSheetId="29" hidden="1">[2]VaR!#REF!</definedName>
    <definedName name="TRNR_4b50efa39ad84526922899646d35f28c_301_1" hidden="1">#REF!</definedName>
    <definedName name="TRNR_4b65e54662354e3fb1fc65ab2e4bfe8a_25_3" localSheetId="38" hidden="1">#REF!</definedName>
    <definedName name="TRNR_4b65e54662354e3fb1fc65ab2e4bfe8a_25_3" hidden="1">#REF!</definedName>
    <definedName name="TRNR_53dff8f5b87346afaaee4c8a504439bc_25_3" localSheetId="38" hidden="1">#REF!</definedName>
    <definedName name="TRNR_53dff8f5b87346afaaee4c8a504439bc_25_3" hidden="1">#REF!</definedName>
    <definedName name="TRNR_5a7ceeb2c46f4e5ab3b8723415a56bed_125_1" localSheetId="30" hidden="1">#REF!</definedName>
    <definedName name="TRNR_5a7ceeb2c46f4e5ab3b8723415a56bed_125_1" localSheetId="38" hidden="1">#REF!</definedName>
    <definedName name="TRNR_5a7ceeb2c46f4e5ab3b8723415a56bed_125_1" localSheetId="29" hidden="1">#REF!</definedName>
    <definedName name="TRNR_5a7ceeb2c46f4e5ab3b8723415a56bed_125_1" localSheetId="35" hidden="1">#REF!</definedName>
    <definedName name="TRNR_5a7ceeb2c46f4e5ab3b8723415a56bed_125_1" localSheetId="34" hidden="1">#REF!</definedName>
    <definedName name="TRNR_5a7ceeb2c46f4e5ab3b8723415a56bed_125_1" localSheetId="12" hidden="1">#REF!</definedName>
    <definedName name="TRNR_5a7ceeb2c46f4e5ab3b8723415a56bed_125_1" hidden="1">#REF!</definedName>
    <definedName name="TRNR_5c92497db8094eafa4afe1829989e43a_125_1" localSheetId="30" hidden="1">#REF!</definedName>
    <definedName name="TRNR_5c92497db8094eafa4afe1829989e43a_125_1" localSheetId="38" hidden="1">#REF!</definedName>
    <definedName name="TRNR_5c92497db8094eafa4afe1829989e43a_125_1" localSheetId="29" hidden="1">#REF!</definedName>
    <definedName name="TRNR_5c92497db8094eafa4afe1829989e43a_125_1" localSheetId="35" hidden="1">#REF!</definedName>
    <definedName name="TRNR_5c92497db8094eafa4afe1829989e43a_125_1" localSheetId="34" hidden="1">#REF!</definedName>
    <definedName name="TRNR_5c92497db8094eafa4afe1829989e43a_125_1" localSheetId="12" hidden="1">#REF!</definedName>
    <definedName name="TRNR_5c92497db8094eafa4afe1829989e43a_125_1" hidden="1">#REF!</definedName>
    <definedName name="TRNR_5e1a7d3392204b8798479a84714f1008_2610_1" hidden="1">#REF!</definedName>
    <definedName name="TRNR_5f8be3ce195145e286443b07b0647df2_2614_1" localSheetId="30" hidden="1">'[4]TR versus PRICE'!#REF!</definedName>
    <definedName name="TRNR_5f8be3ce195145e286443b07b0647df2_2614_1" localSheetId="38" hidden="1">#REF!</definedName>
    <definedName name="TRNR_5f8be3ce195145e286443b07b0647df2_2614_1" localSheetId="3" hidden="1">'[4]TR versus PRICE'!#REF!</definedName>
    <definedName name="TRNR_5f8be3ce195145e286443b07b0647df2_2614_1" localSheetId="29" hidden="1">'[4]TR versus PRICE'!#REF!</definedName>
    <definedName name="TRNR_5f8be3ce195145e286443b07b0647df2_2614_1" localSheetId="35" hidden="1">'[4]TR versus PRICE'!#REF!</definedName>
    <definedName name="TRNR_5f8be3ce195145e286443b07b0647df2_2614_1" localSheetId="34" hidden="1">'[4]TR versus PRICE'!#REF!</definedName>
    <definedName name="TRNR_5f8be3ce195145e286443b07b0647df2_2614_1" localSheetId="12" hidden="1">#REF!</definedName>
    <definedName name="TRNR_5f8be3ce195145e286443b07b0647df2_2614_1" hidden="1">'[4]TR versus PRICE'!#REF!</definedName>
    <definedName name="TRNR_703a06613c184df7a5ac370c2a9bdd03_2611_1" localSheetId="38" hidden="1">'[5]TE versus Price'!#REF!</definedName>
    <definedName name="TRNR_703a06613c184df7a5ac370c2a9bdd03_2611_1" hidden="1">'[5]TE versus Price'!#REF!</definedName>
    <definedName name="TRNR_734ad588ec7948af84be4badbf492526_527_1" localSheetId="30" hidden="1">#REF!</definedName>
    <definedName name="TRNR_734ad588ec7948af84be4badbf492526_527_1" localSheetId="38" hidden="1">#REF!</definedName>
    <definedName name="TRNR_734ad588ec7948af84be4badbf492526_527_1" localSheetId="29" hidden="1">#REF!</definedName>
    <definedName name="TRNR_734ad588ec7948af84be4badbf492526_527_1" localSheetId="35" hidden="1">#REF!</definedName>
    <definedName name="TRNR_734ad588ec7948af84be4badbf492526_527_1" localSheetId="34" hidden="1">#REF!</definedName>
    <definedName name="TRNR_734ad588ec7948af84be4badbf492526_527_1" localSheetId="12" hidden="1">#REF!</definedName>
    <definedName name="TRNR_734ad588ec7948af84be4badbf492526_527_1" hidden="1">#REF!</definedName>
    <definedName name="TRNR_7def0b8a6a884823b5a745f5aacb1fc2_2610_1" hidden="1">#REF!</definedName>
    <definedName name="TRNR_7e9aec557a80474494eddbf3b7111b14_1_1" localSheetId="38" hidden="1">#REF!</definedName>
    <definedName name="TRNR_7e9aec557a80474494eddbf3b7111b14_1_1" hidden="1">#REF!</definedName>
    <definedName name="TRNR_7f1f2a65374a45f3be5a941337b58190_301_1" localSheetId="30" hidden="1">[2]VaR!#REF!</definedName>
    <definedName name="TRNR_7f1f2a65374a45f3be5a941337b58190_301_1" localSheetId="38" hidden="1">#REF!</definedName>
    <definedName name="TRNR_7f1f2a65374a45f3be5a941337b58190_301_1" localSheetId="29" hidden="1">[2]VaR!#REF!</definedName>
    <definedName name="TRNR_7f1f2a65374a45f3be5a941337b58190_301_1" hidden="1">#REF!</definedName>
    <definedName name="TRNR_80f6a3f115524cab9e72dfb2586042d6_229_3" localSheetId="38" hidden="1">#REF!</definedName>
    <definedName name="TRNR_80f6a3f115524cab9e72dfb2586042d6_229_3" localSheetId="13" hidden="1">#REF!</definedName>
    <definedName name="TRNR_80f6a3f115524cab9e72dfb2586042d6_229_3" localSheetId="32" hidden="1">#REF!</definedName>
    <definedName name="TRNR_80f6a3f115524cab9e72dfb2586042d6_229_3" localSheetId="21" hidden="1">#REF!</definedName>
    <definedName name="TRNR_80f6a3f115524cab9e72dfb2586042d6_229_3" localSheetId="17" hidden="1">#REF!</definedName>
    <definedName name="TRNR_80f6a3f115524cab9e72dfb2586042d6_229_3" localSheetId="3" hidden="1">#REF!</definedName>
    <definedName name="TRNR_80f6a3f115524cab9e72dfb2586042d6_229_3" localSheetId="35" hidden="1">#REF!</definedName>
    <definedName name="TRNR_80f6a3f115524cab9e72dfb2586042d6_229_3" localSheetId="37" hidden="1">#REF!</definedName>
    <definedName name="TRNR_80f6a3f115524cab9e72dfb2586042d6_229_3" localSheetId="34" hidden="1">#REF!</definedName>
    <definedName name="TRNR_80f6a3f115524cab9e72dfb2586042d6_229_3" localSheetId="12" hidden="1">#REF!</definedName>
    <definedName name="TRNR_80f6a3f115524cab9e72dfb2586042d6_229_3" hidden="1">#REF!</definedName>
    <definedName name="TRNR_86bbff047d86478cbfc46a9e7ab0217c_26_1" localSheetId="30" hidden="1">[2]VaR!#REF!</definedName>
    <definedName name="TRNR_86bbff047d86478cbfc46a9e7ab0217c_26_1" localSheetId="38" hidden="1">#REF!</definedName>
    <definedName name="TRNR_86bbff047d86478cbfc46a9e7ab0217c_26_1" localSheetId="29" hidden="1">[2]VaR!#REF!</definedName>
    <definedName name="TRNR_86bbff047d86478cbfc46a9e7ab0217c_26_1" hidden="1">#REF!</definedName>
    <definedName name="TRNR_87cafb917d124054a23f92ec120ead04_527_1" localSheetId="30" hidden="1">#REF!</definedName>
    <definedName name="TRNR_87cafb917d124054a23f92ec120ead04_527_1" localSheetId="38" hidden="1">#REF!</definedName>
    <definedName name="TRNR_87cafb917d124054a23f92ec120ead04_527_1" localSheetId="29" hidden="1">#REF!</definedName>
    <definedName name="TRNR_87cafb917d124054a23f92ec120ead04_527_1" localSheetId="35" hidden="1">#REF!</definedName>
    <definedName name="TRNR_87cafb917d124054a23f92ec120ead04_527_1" localSheetId="34" hidden="1">#REF!</definedName>
    <definedName name="TRNR_87cafb917d124054a23f92ec120ead04_527_1" hidden="1">#REF!</definedName>
    <definedName name="TRNR_8c9546db425e4c7d8b222dfda6011f14_2614_1" localSheetId="30" hidden="1">'[4]TR versus PRICE'!#REF!</definedName>
    <definedName name="TRNR_8c9546db425e4c7d8b222dfda6011f14_2614_1" localSheetId="38" hidden="1">#REF!</definedName>
    <definedName name="TRNR_8c9546db425e4c7d8b222dfda6011f14_2614_1" localSheetId="3" hidden="1">'[4]TR versus PRICE'!#REF!</definedName>
    <definedName name="TRNR_8c9546db425e4c7d8b222dfda6011f14_2614_1" localSheetId="29" hidden="1">'[4]TR versus PRICE'!#REF!</definedName>
    <definedName name="TRNR_8c9546db425e4c7d8b222dfda6011f14_2614_1" localSheetId="35" hidden="1">'[4]TR versus PRICE'!#REF!</definedName>
    <definedName name="TRNR_8c9546db425e4c7d8b222dfda6011f14_2614_1" localSheetId="34" hidden="1">'[4]TR versus PRICE'!#REF!</definedName>
    <definedName name="TRNR_8c9546db425e4c7d8b222dfda6011f14_2614_1" localSheetId="12" hidden="1">#REF!</definedName>
    <definedName name="TRNR_8c9546db425e4c7d8b222dfda6011f14_2614_1" hidden="1">'[4]TR versus PRICE'!#REF!</definedName>
    <definedName name="TRNR_97b30b8ed35044029d1545e7249cbdab_262_1" localSheetId="38" hidden="1">#REF!</definedName>
    <definedName name="TRNR_97b30b8ed35044029d1545e7249cbdab_262_1" localSheetId="13" hidden="1">#REF!</definedName>
    <definedName name="TRNR_97b30b8ed35044029d1545e7249cbdab_262_1" localSheetId="32" hidden="1">#REF!</definedName>
    <definedName name="TRNR_97b30b8ed35044029d1545e7249cbdab_262_1" localSheetId="21" hidden="1">#REF!</definedName>
    <definedName name="TRNR_97b30b8ed35044029d1545e7249cbdab_262_1" localSheetId="17" hidden="1">#REF!</definedName>
    <definedName name="TRNR_97b30b8ed35044029d1545e7249cbdab_262_1" localSheetId="3" hidden="1">#REF!</definedName>
    <definedName name="TRNR_97b30b8ed35044029d1545e7249cbdab_262_1" localSheetId="35" hidden="1">#REF!</definedName>
    <definedName name="TRNR_97b30b8ed35044029d1545e7249cbdab_262_1" localSheetId="37" hidden="1">#REF!</definedName>
    <definedName name="TRNR_97b30b8ed35044029d1545e7249cbdab_262_1" localSheetId="34" hidden="1">#REF!</definedName>
    <definedName name="TRNR_97b30b8ed35044029d1545e7249cbdab_262_1" localSheetId="12" hidden="1">#REF!</definedName>
    <definedName name="TRNR_97b30b8ed35044029d1545e7249cbdab_262_1" hidden="1">#REF!</definedName>
    <definedName name="TRNR_9d4bef2a4d9f44fc911fc5032ef5b1c9_6524_1" localSheetId="30" hidden="1">[2]VaR!#REF!</definedName>
    <definedName name="TRNR_9d4bef2a4d9f44fc911fc5032ef5b1c9_6524_1" localSheetId="38" hidden="1">#REF!</definedName>
    <definedName name="TRNR_9d4bef2a4d9f44fc911fc5032ef5b1c9_6524_1" localSheetId="29" hidden="1">[2]VaR!#REF!</definedName>
    <definedName name="TRNR_9d4bef2a4d9f44fc911fc5032ef5b1c9_6524_1" hidden="1">#REF!</definedName>
    <definedName name="TRNR_9e3342e0971549efa57bc4e014ee2be7_2610_1" hidden="1">#REF!</definedName>
    <definedName name="TRNR_a0069025697b4310858a71ff94c7f115_262_1" localSheetId="38" hidden="1">#REF!</definedName>
    <definedName name="TRNR_a0069025697b4310858a71ff94c7f115_262_1" localSheetId="13" hidden="1">#REF!</definedName>
    <definedName name="TRNR_a0069025697b4310858a71ff94c7f115_262_1" localSheetId="32" hidden="1">#REF!</definedName>
    <definedName name="TRNR_a0069025697b4310858a71ff94c7f115_262_1" localSheetId="21" hidden="1">#REF!</definedName>
    <definedName name="TRNR_a0069025697b4310858a71ff94c7f115_262_1" localSheetId="17" hidden="1">#REF!</definedName>
    <definedName name="TRNR_a0069025697b4310858a71ff94c7f115_262_1" localSheetId="3" hidden="1">#REF!</definedName>
    <definedName name="TRNR_a0069025697b4310858a71ff94c7f115_262_1" localSheetId="35" hidden="1">#REF!</definedName>
    <definedName name="TRNR_a0069025697b4310858a71ff94c7f115_262_1" localSheetId="37" hidden="1">#REF!</definedName>
    <definedName name="TRNR_a0069025697b4310858a71ff94c7f115_262_1" localSheetId="34" hidden="1">#REF!</definedName>
    <definedName name="TRNR_a0069025697b4310858a71ff94c7f115_262_1" localSheetId="12" hidden="1">#REF!</definedName>
    <definedName name="TRNR_a0069025697b4310858a71ff94c7f115_262_1" hidden="1">#REF!</definedName>
    <definedName name="TRNR_a0d433b46af34fb59d2d1d982590492a_5_1" localSheetId="38" hidden="1">#REF!</definedName>
    <definedName name="TRNR_a0d433b46af34fb59d2d1d982590492a_5_1" localSheetId="35" hidden="1">#REF!</definedName>
    <definedName name="TRNR_a0d433b46af34fb59d2d1d982590492a_5_1" localSheetId="34" hidden="1">#REF!</definedName>
    <definedName name="TRNR_a0d433b46af34fb59d2d1d982590492a_5_1" hidden="1">#REF!</definedName>
    <definedName name="TRNR_a2af5ceeecaf4edaa538769888617a66_262_1" localSheetId="38" hidden="1">#REF!</definedName>
    <definedName name="TRNR_a2af5ceeecaf4edaa538769888617a66_262_1" localSheetId="13" hidden="1">#REF!</definedName>
    <definedName name="TRNR_a2af5ceeecaf4edaa538769888617a66_262_1" localSheetId="32" hidden="1">#REF!</definedName>
    <definedName name="TRNR_a2af5ceeecaf4edaa538769888617a66_262_1" localSheetId="21" hidden="1">#REF!</definedName>
    <definedName name="TRNR_a2af5ceeecaf4edaa538769888617a66_262_1" localSheetId="17" hidden="1">#REF!</definedName>
    <definedName name="TRNR_a2af5ceeecaf4edaa538769888617a66_262_1" localSheetId="3" hidden="1">#REF!</definedName>
    <definedName name="TRNR_a2af5ceeecaf4edaa538769888617a66_262_1" localSheetId="35" hidden="1">#REF!</definedName>
    <definedName name="TRNR_a2af5ceeecaf4edaa538769888617a66_262_1" localSheetId="37" hidden="1">#REF!</definedName>
    <definedName name="TRNR_a2af5ceeecaf4edaa538769888617a66_262_1" localSheetId="34" hidden="1">#REF!</definedName>
    <definedName name="TRNR_a2af5ceeecaf4edaa538769888617a66_262_1" localSheetId="12" hidden="1">#REF!</definedName>
    <definedName name="TRNR_a2af5ceeecaf4edaa538769888617a66_262_1" hidden="1">#REF!</definedName>
    <definedName name="TRNR_a77f0fe49ae54d62bda08ebde8603650_195_1" localSheetId="38" hidden="1">#REF!</definedName>
    <definedName name="TRNR_a77f0fe49ae54d62bda08ebde8603650_195_1" localSheetId="35" hidden="1">#REF!</definedName>
    <definedName name="TRNR_a77f0fe49ae54d62bda08ebde8603650_195_1" localSheetId="34" hidden="1">#REF!</definedName>
    <definedName name="TRNR_a77f0fe49ae54d62bda08ebde8603650_195_1" hidden="1">#REF!</definedName>
    <definedName name="TRNR_a85d7d5641aa4b1393ac6adaa93e153e_2610_1" hidden="1">#REF!</definedName>
    <definedName name="TRNR_b200c5c499a04e7c881d42e6fa98fa76_6524_1" localSheetId="30" hidden="1">[2]VaR!#REF!</definedName>
    <definedName name="TRNR_b200c5c499a04e7c881d42e6fa98fa76_6524_1" localSheetId="38" hidden="1">#REF!</definedName>
    <definedName name="TRNR_b200c5c499a04e7c881d42e6fa98fa76_6524_1" localSheetId="29" hidden="1">[2]VaR!#REF!</definedName>
    <definedName name="TRNR_b200c5c499a04e7c881d42e6fa98fa76_6524_1" hidden="1">#REF!</definedName>
    <definedName name="TRNR_b7ad71f2ada545ad98f735d2bc9f0c11_522_1" localSheetId="38" hidden="1">#REF!</definedName>
    <definedName name="TRNR_b7ad71f2ada545ad98f735d2bc9f0c11_522_1" localSheetId="13" hidden="1">#REF!</definedName>
    <definedName name="TRNR_b7ad71f2ada545ad98f735d2bc9f0c11_522_1" localSheetId="32" hidden="1">#REF!</definedName>
    <definedName name="TRNR_b7ad71f2ada545ad98f735d2bc9f0c11_522_1" localSheetId="21" hidden="1">#REF!</definedName>
    <definedName name="TRNR_b7ad71f2ada545ad98f735d2bc9f0c11_522_1" localSheetId="17" hidden="1">#REF!</definedName>
    <definedName name="TRNR_b7ad71f2ada545ad98f735d2bc9f0c11_522_1" localSheetId="3" hidden="1">#REF!</definedName>
    <definedName name="TRNR_b7ad71f2ada545ad98f735d2bc9f0c11_522_1" localSheetId="35" hidden="1">#REF!</definedName>
    <definedName name="TRNR_b7ad71f2ada545ad98f735d2bc9f0c11_522_1" localSheetId="37" hidden="1">#REF!</definedName>
    <definedName name="TRNR_b7ad71f2ada545ad98f735d2bc9f0c11_522_1" localSheetId="34" hidden="1">#REF!</definedName>
    <definedName name="TRNR_b7ad71f2ada545ad98f735d2bc9f0c11_522_1" localSheetId="12" hidden="1">#REF!</definedName>
    <definedName name="TRNR_b7ad71f2ada545ad98f735d2bc9f0c11_522_1" hidden="1">#REF!</definedName>
    <definedName name="TRNR_b954484dca8d4b908de1b1bad2007d30_2614_1" localSheetId="38" hidden="1">'[1]Price versus TR'!#REF!</definedName>
    <definedName name="TRNR_b954484dca8d4b908de1b1bad2007d30_2614_1" localSheetId="3" hidden="1">'[1]Price versus TR'!#REF!</definedName>
    <definedName name="TRNR_b954484dca8d4b908de1b1bad2007d30_2614_1" localSheetId="35" hidden="1">'[1]Price versus TR'!#REF!</definedName>
    <definedName name="TRNR_b954484dca8d4b908de1b1bad2007d30_2614_1" localSheetId="34" hidden="1">'[1]Price versus TR'!#REF!</definedName>
    <definedName name="TRNR_b954484dca8d4b908de1b1bad2007d30_2614_1" localSheetId="12" hidden="1">'[1]Price versus TR'!#REF!</definedName>
    <definedName name="TRNR_b954484dca8d4b908de1b1bad2007d30_2614_1" hidden="1">'[1]Price versus TR'!#REF!</definedName>
    <definedName name="TRNR_b99745a4602a47209493bac1aeeee3f8_522_2" localSheetId="38" hidden="1">#REF!</definedName>
    <definedName name="TRNR_b99745a4602a47209493bac1aeeee3f8_522_2" localSheetId="13" hidden="1">#REF!</definedName>
    <definedName name="TRNR_b99745a4602a47209493bac1aeeee3f8_522_2" localSheetId="32" hidden="1">#REF!</definedName>
    <definedName name="TRNR_b99745a4602a47209493bac1aeeee3f8_522_2" localSheetId="21" hidden="1">#REF!</definedName>
    <definedName name="TRNR_b99745a4602a47209493bac1aeeee3f8_522_2" localSheetId="17" hidden="1">#REF!</definedName>
    <definedName name="TRNR_b99745a4602a47209493bac1aeeee3f8_522_2" localSheetId="3" hidden="1">#REF!</definedName>
    <definedName name="TRNR_b99745a4602a47209493bac1aeeee3f8_522_2" localSheetId="35" hidden="1">#REF!</definedName>
    <definedName name="TRNR_b99745a4602a47209493bac1aeeee3f8_522_2" localSheetId="37" hidden="1">#REF!</definedName>
    <definedName name="TRNR_b99745a4602a47209493bac1aeeee3f8_522_2" localSheetId="34" hidden="1">#REF!</definedName>
    <definedName name="TRNR_b99745a4602a47209493bac1aeeee3f8_522_2" localSheetId="12" hidden="1">#REF!</definedName>
    <definedName name="TRNR_b99745a4602a47209493bac1aeeee3f8_522_2" hidden="1">#REF!</definedName>
    <definedName name="TRNR_c5356a122a9d4a72944bbc745e175706_5223_1" localSheetId="38" hidden="1">#REF!</definedName>
    <definedName name="TRNR_c5356a122a9d4a72944bbc745e175706_5223_1" localSheetId="35" hidden="1">#REF!</definedName>
    <definedName name="TRNR_c5356a122a9d4a72944bbc745e175706_5223_1" localSheetId="34" hidden="1">#REF!</definedName>
    <definedName name="TRNR_c5356a122a9d4a72944bbc745e175706_5223_1" hidden="1">#REF!</definedName>
    <definedName name="TRNR_cd56055cd74449f3a4a7702d63910fee_301_1" localSheetId="30" hidden="1">[2]VaR!#REF!</definedName>
    <definedName name="TRNR_cd56055cd74449f3a4a7702d63910fee_301_1" localSheetId="38" hidden="1">#REF!</definedName>
    <definedName name="TRNR_cd56055cd74449f3a4a7702d63910fee_301_1" localSheetId="29" hidden="1">[2]VaR!#REF!</definedName>
    <definedName name="TRNR_cd56055cd74449f3a4a7702d63910fee_301_1" hidden="1">#REF!</definedName>
    <definedName name="TRNR_cdc0cb1752b14abe8294c4e121c8f2b6_25_2" localSheetId="38" hidden="1">#REF!</definedName>
    <definedName name="TRNR_cdc0cb1752b14abe8294c4e121c8f2b6_25_2" hidden="1">#REF!</definedName>
    <definedName name="TRNR_cfd3472bd7ef4295948ca2b7d713cf06_25_1" localSheetId="38" hidden="1">#REF!</definedName>
    <definedName name="TRNR_cfd3472bd7ef4295948ca2b7d713cf06_25_1" hidden="1">#REF!</definedName>
    <definedName name="TRNR_d265e86af554408c92560a5f92c15d48_527_1" localSheetId="30" hidden="1">#REF!</definedName>
    <definedName name="TRNR_d265e86af554408c92560a5f92c15d48_527_1" localSheetId="38" hidden="1">#REF!</definedName>
    <definedName name="TRNR_d265e86af554408c92560a5f92c15d48_527_1" localSheetId="29" hidden="1">#REF!</definedName>
    <definedName name="TRNR_d265e86af554408c92560a5f92c15d48_527_1" localSheetId="35" hidden="1">#REF!</definedName>
    <definedName name="TRNR_d265e86af554408c92560a5f92c15d48_527_1" localSheetId="34" hidden="1">#REF!</definedName>
    <definedName name="TRNR_d265e86af554408c92560a5f92c15d48_527_1" hidden="1">#REF!</definedName>
    <definedName name="TRNR_d329e954d5af432cb73a42a0c42168a3_2614_1" localSheetId="30" hidden="1">'[3]Price versus Total Return'!#REF!</definedName>
    <definedName name="TRNR_d329e954d5af432cb73a42a0c42168a3_2614_1" localSheetId="38" hidden="1">'[3]Price versus Total Return'!#REF!</definedName>
    <definedName name="TRNR_d329e954d5af432cb73a42a0c42168a3_2614_1" localSheetId="3" hidden="1">'[3]Price versus Total Return'!#REF!</definedName>
    <definedName name="TRNR_d329e954d5af432cb73a42a0c42168a3_2614_1" localSheetId="29" hidden="1">'[3]Price versus Total Return'!#REF!</definedName>
    <definedName name="TRNR_d329e954d5af432cb73a42a0c42168a3_2614_1" localSheetId="35" hidden="1">'[3]Price versus Total Return'!#REF!</definedName>
    <definedName name="TRNR_d329e954d5af432cb73a42a0c42168a3_2614_1" localSheetId="34" hidden="1">'[3]Price versus Total Return'!#REF!</definedName>
    <definedName name="TRNR_d329e954d5af432cb73a42a0c42168a3_2614_1" localSheetId="12" hidden="1">'[3]Price versus Total Return'!#REF!</definedName>
    <definedName name="TRNR_d329e954d5af432cb73a42a0c42168a3_2614_1" hidden="1">'[3]Price versus Total Return'!#REF!</definedName>
    <definedName name="TRNR_d5966902070e42b895760a9f491bd73e_301_1" localSheetId="30" hidden="1">[2]VaR!#REF!</definedName>
    <definedName name="TRNR_d5966902070e42b895760a9f491bd73e_301_1" localSheetId="38" hidden="1">#REF!</definedName>
    <definedName name="TRNR_d5966902070e42b895760a9f491bd73e_301_1" localSheetId="29" hidden="1">[2]VaR!#REF!</definedName>
    <definedName name="TRNR_d5966902070e42b895760a9f491bd73e_301_1" hidden="1">#REF!</definedName>
    <definedName name="TRNR_ecd9ca3aae99476c8da8e24665b575f5_522_1" localSheetId="38" hidden="1">#REF!</definedName>
    <definedName name="TRNR_ecd9ca3aae99476c8da8e24665b575f5_522_1" localSheetId="13" hidden="1">#REF!</definedName>
    <definedName name="TRNR_ecd9ca3aae99476c8da8e24665b575f5_522_1" localSheetId="32" hidden="1">#REF!</definedName>
    <definedName name="TRNR_ecd9ca3aae99476c8da8e24665b575f5_522_1" localSheetId="21" hidden="1">#REF!</definedName>
    <definedName name="TRNR_ecd9ca3aae99476c8da8e24665b575f5_522_1" localSheetId="17" hidden="1">#REF!</definedName>
    <definedName name="TRNR_ecd9ca3aae99476c8da8e24665b575f5_522_1" localSheetId="3" hidden="1">#REF!</definedName>
    <definedName name="TRNR_ecd9ca3aae99476c8da8e24665b575f5_522_1" localSheetId="35" hidden="1">#REF!</definedName>
    <definedName name="TRNR_ecd9ca3aae99476c8da8e24665b575f5_522_1" localSheetId="37" hidden="1">#REF!</definedName>
    <definedName name="TRNR_ecd9ca3aae99476c8da8e24665b575f5_522_1" localSheetId="34" hidden="1">#REF!</definedName>
    <definedName name="TRNR_ecd9ca3aae99476c8da8e24665b575f5_522_1" localSheetId="12" hidden="1">#REF!</definedName>
    <definedName name="TRNR_ecd9ca3aae99476c8da8e24665b575f5_522_1" hidden="1">#REF!</definedName>
    <definedName name="TRNR_ee2456f8927c4dd1ab9946ac618179db_26_1" localSheetId="30" hidden="1">[2]VaR!#REF!</definedName>
    <definedName name="TRNR_ee2456f8927c4dd1ab9946ac618179db_26_1" localSheetId="38" hidden="1">#REF!</definedName>
    <definedName name="TRNR_ee2456f8927c4dd1ab9946ac618179db_26_1" localSheetId="29" hidden="1">[2]VaR!#REF!</definedName>
    <definedName name="TRNR_ee2456f8927c4dd1ab9946ac618179db_26_1" hidden="1">#REF!</definedName>
    <definedName name="TRNR_f09911805d394ba9b2bc40c2fdaeb66a_6524_1" localSheetId="30" hidden="1">[2]VaR!#REF!</definedName>
    <definedName name="TRNR_f09911805d394ba9b2bc40c2fdaeb66a_6524_1" localSheetId="38" hidden="1">#REF!</definedName>
    <definedName name="TRNR_f09911805d394ba9b2bc40c2fdaeb66a_6524_1" localSheetId="29" hidden="1">[2]VaR!#REF!</definedName>
    <definedName name="TRNR_f09911805d394ba9b2bc40c2fdaeb66a_6524_1" hidden="1">#REF!</definedName>
    <definedName name="TRNR_f4cb5827df2f4f60b9123d2b19025e79_527_1" localSheetId="30" hidden="1">#REF!</definedName>
    <definedName name="TRNR_f4cb5827df2f4f60b9123d2b19025e79_527_1" localSheetId="38" hidden="1">#REF!</definedName>
    <definedName name="TRNR_f4cb5827df2f4f60b9123d2b19025e79_527_1" localSheetId="29" hidden="1">#REF!</definedName>
    <definedName name="TRNR_f4cb5827df2f4f60b9123d2b19025e79_527_1" localSheetId="35" hidden="1">#REF!</definedName>
    <definedName name="TRNR_f4cb5827df2f4f60b9123d2b19025e79_527_1" localSheetId="34" hidden="1">#REF!</definedName>
    <definedName name="TRNR_f4cb5827df2f4f60b9123d2b19025e79_527_1" hidden="1">#REF!</definedName>
    <definedName name="TRNR_fa0429a15bca4b42a4cb3cc2fedf8097_527_1" localSheetId="30" hidden="1">#REF!</definedName>
    <definedName name="TRNR_fa0429a15bca4b42a4cb3cc2fedf8097_527_1" localSheetId="38" hidden="1">#REF!</definedName>
    <definedName name="TRNR_fa0429a15bca4b42a4cb3cc2fedf8097_527_1" localSheetId="29" hidden="1">#REF!</definedName>
    <definedName name="TRNR_fa0429a15bca4b42a4cb3cc2fedf8097_527_1" localSheetId="35" hidden="1">#REF!</definedName>
    <definedName name="TRNR_fa0429a15bca4b42a4cb3cc2fedf8097_527_1" localSheetId="34" hidden="1">#REF!</definedName>
    <definedName name="TRNR_fa0429a15bca4b42a4cb3cc2fedf8097_527_1" hidden="1">#REF!</definedName>
    <definedName name="w" localSheetId="38" hidden="1">#REF!</definedName>
    <definedName name="w" localSheetId="21" hidden="1">#REF!</definedName>
    <definedName name="w" localSheetId="17" hidden="1">#REF!</definedName>
    <definedName name="w" localSheetId="3" hidden="1">#REF!</definedName>
    <definedName name="w" localSheetId="35" hidden="1">#REF!</definedName>
    <definedName name="w" localSheetId="37" hidden="1">#REF!</definedName>
    <definedName name="w" localSheetId="34" hidden="1">#REF!</definedName>
    <definedName name="w" localSheetId="12" hidden="1">#REF!</definedName>
    <definedName name="w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8" i="167" l="1"/>
  <c r="D68" i="167"/>
  <c r="C68" i="167"/>
  <c r="B68" i="167"/>
  <c r="E71" i="167"/>
  <c r="D71" i="167"/>
  <c r="C71" i="167"/>
  <c r="B71" i="167"/>
  <c r="F70" i="167"/>
  <c r="S2" i="167"/>
  <c r="X12" i="130"/>
  <c r="X11" i="130"/>
  <c r="X10" i="130"/>
  <c r="X9" i="130"/>
  <c r="X8" i="130"/>
  <c r="X7" i="130"/>
  <c r="X6" i="130"/>
  <c r="V5" i="130"/>
  <c r="V4" i="130"/>
  <c r="V3" i="130"/>
  <c r="V2" i="130"/>
  <c r="C13" i="130" a="1"/>
  <c r="C13" i="130" s="1"/>
  <c r="G2" i="165" a="1"/>
  <c r="G2" i="165" s="1"/>
  <c r="B30" i="164"/>
  <c r="L1" i="151"/>
  <c r="A1" i="151"/>
  <c r="B29" i="164" l="1"/>
  <c r="G66" i="167"/>
  <c r="F66" i="167"/>
  <c r="E66" i="167"/>
  <c r="D66" i="167"/>
  <c r="C66" i="167"/>
  <c r="B66" i="167"/>
  <c r="P61" i="167"/>
  <c r="P62" i="167" s="1"/>
  <c r="G67" i="167" s="1"/>
  <c r="O61" i="167"/>
  <c r="N61" i="167"/>
  <c r="M61" i="167"/>
  <c r="L61" i="167"/>
  <c r="L62" i="167" s="1"/>
  <c r="C67" i="167" s="1"/>
  <c r="K61" i="167"/>
  <c r="J61" i="167"/>
  <c r="P60" i="167"/>
  <c r="O60" i="167"/>
  <c r="N60" i="167"/>
  <c r="M60" i="167"/>
  <c r="L60" i="167"/>
  <c r="K60" i="167"/>
  <c r="J60" i="167"/>
  <c r="P59" i="167"/>
  <c r="O59" i="167"/>
  <c r="N59" i="167"/>
  <c r="M59" i="167"/>
  <c r="L59" i="167"/>
  <c r="K59" i="167"/>
  <c r="J59" i="167"/>
  <c r="P58" i="167"/>
  <c r="O58" i="167"/>
  <c r="N58" i="167"/>
  <c r="AI11" i="167" s="1"/>
  <c r="M58" i="167"/>
  <c r="L58" i="167"/>
  <c r="K58" i="167"/>
  <c r="J58" i="167"/>
  <c r="P57" i="167"/>
  <c r="O57" i="167"/>
  <c r="N57" i="167"/>
  <c r="M57" i="167"/>
  <c r="AH11" i="167" s="1"/>
  <c r="L57" i="167"/>
  <c r="K57" i="167"/>
  <c r="J57" i="167"/>
  <c r="P56" i="167"/>
  <c r="O56" i="167"/>
  <c r="N56" i="167"/>
  <c r="M56" i="167"/>
  <c r="L56" i="167"/>
  <c r="K56" i="167"/>
  <c r="AF11" i="167" s="1"/>
  <c r="J56" i="167"/>
  <c r="P55" i="167"/>
  <c r="O55" i="167"/>
  <c r="N55" i="167"/>
  <c r="M55" i="167"/>
  <c r="L55" i="167"/>
  <c r="K55" i="167"/>
  <c r="J55" i="167"/>
  <c r="P54" i="167"/>
  <c r="O54" i="167"/>
  <c r="N54" i="167"/>
  <c r="M54" i="167"/>
  <c r="L54" i="167"/>
  <c r="K54" i="167"/>
  <c r="J54" i="167"/>
  <c r="P53" i="167"/>
  <c r="O53" i="167"/>
  <c r="N53" i="167"/>
  <c r="M53" i="167"/>
  <c r="L53" i="167"/>
  <c r="K53" i="167"/>
  <c r="J53" i="167"/>
  <c r="P52" i="167"/>
  <c r="O52" i="167"/>
  <c r="N52" i="167"/>
  <c r="M52" i="167"/>
  <c r="L52" i="167"/>
  <c r="K52" i="167"/>
  <c r="J52" i="167"/>
  <c r="P51" i="167"/>
  <c r="O51" i="167"/>
  <c r="N51" i="167"/>
  <c r="M51" i="167"/>
  <c r="L51" i="167"/>
  <c r="K51" i="167"/>
  <c r="J51" i="167"/>
  <c r="P50" i="167"/>
  <c r="O50" i="167"/>
  <c r="N50" i="167"/>
  <c r="AI10" i="167" s="1"/>
  <c r="M50" i="167"/>
  <c r="AH10" i="167" s="1"/>
  <c r="L50" i="167"/>
  <c r="K50" i="167"/>
  <c r="J50" i="167"/>
  <c r="P49" i="167"/>
  <c r="O49" i="167"/>
  <c r="N49" i="167"/>
  <c r="M49" i="167"/>
  <c r="L49" i="167"/>
  <c r="AG9" i="167" s="1"/>
  <c r="K49" i="167"/>
  <c r="J49" i="167"/>
  <c r="P48" i="167"/>
  <c r="O48" i="167"/>
  <c r="N48" i="167"/>
  <c r="M48" i="167"/>
  <c r="L48" i="167"/>
  <c r="K48" i="167"/>
  <c r="J48" i="167"/>
  <c r="P47" i="167"/>
  <c r="O47" i="167"/>
  <c r="N47" i="167"/>
  <c r="AI9" i="167" s="1"/>
  <c r="M47" i="167"/>
  <c r="L47" i="167"/>
  <c r="K47" i="167"/>
  <c r="J47" i="167"/>
  <c r="P46" i="167"/>
  <c r="O46" i="167"/>
  <c r="N46" i="167"/>
  <c r="M46" i="167"/>
  <c r="AH9" i="167" s="1"/>
  <c r="L46" i="167"/>
  <c r="K46" i="167"/>
  <c r="J46" i="167"/>
  <c r="P45" i="167"/>
  <c r="O45" i="167"/>
  <c r="N45" i="167"/>
  <c r="M45" i="167"/>
  <c r="L45" i="167"/>
  <c r="K45" i="167"/>
  <c r="J45" i="167"/>
  <c r="P44" i="167"/>
  <c r="O44" i="167"/>
  <c r="N44" i="167"/>
  <c r="M44" i="167"/>
  <c r="L44" i="167"/>
  <c r="K44" i="167"/>
  <c r="AF9" i="167" s="1"/>
  <c r="J44" i="167"/>
  <c r="P43" i="167"/>
  <c r="O43" i="167"/>
  <c r="N43" i="167"/>
  <c r="M43" i="167"/>
  <c r="L43" i="167"/>
  <c r="K43" i="167"/>
  <c r="J43" i="167"/>
  <c r="P42" i="167"/>
  <c r="O42" i="167"/>
  <c r="N42" i="167"/>
  <c r="M42" i="167"/>
  <c r="AH8" i="167" s="1"/>
  <c r="L42" i="167"/>
  <c r="K42" i="167"/>
  <c r="J42" i="167"/>
  <c r="P41" i="167"/>
  <c r="O41" i="167"/>
  <c r="N41" i="167"/>
  <c r="M41" i="167"/>
  <c r="L41" i="167"/>
  <c r="K41" i="167"/>
  <c r="J41" i="167"/>
  <c r="P40" i="167"/>
  <c r="O40" i="167"/>
  <c r="N40" i="167"/>
  <c r="M40" i="167"/>
  <c r="L40" i="167"/>
  <c r="K40" i="167"/>
  <c r="J40" i="167"/>
  <c r="P39" i="167"/>
  <c r="O39" i="167"/>
  <c r="N39" i="167"/>
  <c r="AI8" i="167" s="1"/>
  <c r="M39" i="167"/>
  <c r="L39" i="167"/>
  <c r="K39" i="167"/>
  <c r="J39" i="167"/>
  <c r="P38" i="167"/>
  <c r="O38" i="167"/>
  <c r="N38" i="167"/>
  <c r="M38" i="167"/>
  <c r="L38" i="167"/>
  <c r="K38" i="167"/>
  <c r="J38" i="167"/>
  <c r="P37" i="167"/>
  <c r="O37" i="167"/>
  <c r="N37" i="167"/>
  <c r="M37" i="167"/>
  <c r="L37" i="167"/>
  <c r="K37" i="167"/>
  <c r="J37" i="167"/>
  <c r="P36" i="167"/>
  <c r="O36" i="167"/>
  <c r="N36" i="167"/>
  <c r="M36" i="167"/>
  <c r="L36" i="167"/>
  <c r="K36" i="167"/>
  <c r="J36" i="167"/>
  <c r="P35" i="167"/>
  <c r="O35" i="167"/>
  <c r="N35" i="167"/>
  <c r="M35" i="167"/>
  <c r="L35" i="167"/>
  <c r="K35" i="167"/>
  <c r="J35" i="167"/>
  <c r="P34" i="167"/>
  <c r="O34" i="167"/>
  <c r="N34" i="167"/>
  <c r="AI7" i="167" s="1"/>
  <c r="M34" i="167"/>
  <c r="L34" i="167"/>
  <c r="K34" i="167"/>
  <c r="J34" i="167"/>
  <c r="P33" i="167"/>
  <c r="O33" i="167"/>
  <c r="N33" i="167"/>
  <c r="M33" i="167"/>
  <c r="AH7" i="167" s="1"/>
  <c r="L33" i="167"/>
  <c r="AG7" i="167" s="1"/>
  <c r="K33" i="167"/>
  <c r="J33" i="167"/>
  <c r="P32" i="167"/>
  <c r="O32" i="167"/>
  <c r="N32" i="167"/>
  <c r="M32" i="167"/>
  <c r="L32" i="167"/>
  <c r="K32" i="167"/>
  <c r="AF7" i="167" s="1"/>
  <c r="J32" i="167"/>
  <c r="P31" i="167"/>
  <c r="O31" i="167"/>
  <c r="N31" i="167"/>
  <c r="M31" i="167"/>
  <c r="L31" i="167"/>
  <c r="K31" i="167"/>
  <c r="J31" i="167"/>
  <c r="P30" i="167"/>
  <c r="O30" i="167"/>
  <c r="N30" i="167"/>
  <c r="M30" i="167"/>
  <c r="L30" i="167"/>
  <c r="K30" i="167"/>
  <c r="J30" i="167"/>
  <c r="P29" i="167"/>
  <c r="O29" i="167"/>
  <c r="N29" i="167"/>
  <c r="M29" i="167"/>
  <c r="L29" i="167"/>
  <c r="K29" i="167"/>
  <c r="J29" i="167"/>
  <c r="P28" i="167"/>
  <c r="O28" i="167"/>
  <c r="N28" i="167"/>
  <c r="M28" i="167"/>
  <c r="L28" i="167"/>
  <c r="K28" i="167"/>
  <c r="J28" i="167"/>
  <c r="P27" i="167"/>
  <c r="O27" i="167"/>
  <c r="N27" i="167"/>
  <c r="M27" i="167"/>
  <c r="L27" i="167"/>
  <c r="K27" i="167"/>
  <c r="J27" i="167"/>
  <c r="P26" i="167"/>
  <c r="O26" i="167"/>
  <c r="N26" i="167"/>
  <c r="AI6" i="167" s="1"/>
  <c r="M26" i="167"/>
  <c r="AH6" i="167" s="1"/>
  <c r="L26" i="167"/>
  <c r="K26" i="167"/>
  <c r="J26" i="167"/>
  <c r="P25" i="167"/>
  <c r="O25" i="167"/>
  <c r="N25" i="167"/>
  <c r="M25" i="167"/>
  <c r="L25" i="167"/>
  <c r="AG5" i="167" s="1"/>
  <c r="K25" i="167"/>
  <c r="J25" i="167"/>
  <c r="P24" i="167"/>
  <c r="O24" i="167"/>
  <c r="N24" i="167"/>
  <c r="M24" i="167"/>
  <c r="L24" i="167"/>
  <c r="K24" i="167"/>
  <c r="J24" i="167"/>
  <c r="P23" i="167"/>
  <c r="O23" i="167"/>
  <c r="N23" i="167"/>
  <c r="AI5" i="167" s="1"/>
  <c r="M23" i="167"/>
  <c r="L23" i="167"/>
  <c r="K23" i="167"/>
  <c r="J23" i="167"/>
  <c r="P22" i="167"/>
  <c r="O22" i="167"/>
  <c r="N22" i="167"/>
  <c r="M22" i="167"/>
  <c r="AH5" i="167" s="1"/>
  <c r="L22" i="167"/>
  <c r="K22" i="167"/>
  <c r="J22" i="167"/>
  <c r="P21" i="167"/>
  <c r="O21" i="167"/>
  <c r="N21" i="167"/>
  <c r="M21" i="167"/>
  <c r="L21" i="167"/>
  <c r="K21" i="167"/>
  <c r="J21" i="167"/>
  <c r="P20" i="167"/>
  <c r="O20" i="167"/>
  <c r="N20" i="167"/>
  <c r="M20" i="167"/>
  <c r="L20" i="167"/>
  <c r="K20" i="167"/>
  <c r="AF5" i="167" s="1"/>
  <c r="J20" i="167"/>
  <c r="P19" i="167"/>
  <c r="O19" i="167"/>
  <c r="N19" i="167"/>
  <c r="M19" i="167"/>
  <c r="L19" i="167"/>
  <c r="K19" i="167"/>
  <c r="J19" i="167"/>
  <c r="P18" i="167"/>
  <c r="O18" i="167"/>
  <c r="N18" i="167"/>
  <c r="M18" i="167"/>
  <c r="AH4" i="167" s="1"/>
  <c r="L18" i="167"/>
  <c r="K18" i="167"/>
  <c r="J18" i="167"/>
  <c r="P17" i="167"/>
  <c r="O17" i="167"/>
  <c r="N17" i="167"/>
  <c r="M17" i="167"/>
  <c r="L17" i="167"/>
  <c r="K17" i="167"/>
  <c r="J17" i="167"/>
  <c r="P16" i="167"/>
  <c r="O16" i="167"/>
  <c r="N16" i="167"/>
  <c r="M16" i="167"/>
  <c r="L16" i="167"/>
  <c r="K16" i="167"/>
  <c r="J16" i="167"/>
  <c r="P15" i="167"/>
  <c r="O15" i="167"/>
  <c r="N15" i="167"/>
  <c r="AI4" i="167" s="1"/>
  <c r="M15" i="167"/>
  <c r="L15" i="167"/>
  <c r="K15" i="167"/>
  <c r="J15" i="167"/>
  <c r="P14" i="167"/>
  <c r="O14" i="167"/>
  <c r="N14" i="167"/>
  <c r="M14" i="167"/>
  <c r="L14" i="167"/>
  <c r="K14" i="167"/>
  <c r="J14" i="167"/>
  <c r="P13" i="167"/>
  <c r="O13" i="167"/>
  <c r="N13" i="167"/>
  <c r="M13" i="167"/>
  <c r="L13" i="167"/>
  <c r="K13" i="167"/>
  <c r="J13" i="167"/>
  <c r="P12" i="167"/>
  <c r="O12" i="167"/>
  <c r="N12" i="167"/>
  <c r="M12" i="167"/>
  <c r="L12" i="167"/>
  <c r="K12" i="167"/>
  <c r="J12" i="167"/>
  <c r="P11" i="167"/>
  <c r="O11" i="167"/>
  <c r="N11" i="167"/>
  <c r="M11" i="167"/>
  <c r="L11" i="167"/>
  <c r="K11" i="167"/>
  <c r="J11" i="167"/>
  <c r="P10" i="167"/>
  <c r="O10" i="167"/>
  <c r="N10" i="167"/>
  <c r="AI3" i="167" s="1"/>
  <c r="M10" i="167"/>
  <c r="L10" i="167"/>
  <c r="K10" i="167"/>
  <c r="J10" i="167"/>
  <c r="P9" i="167"/>
  <c r="O9" i="167"/>
  <c r="N9" i="167"/>
  <c r="M9" i="167"/>
  <c r="AH3" i="167" s="1"/>
  <c r="L9" i="167"/>
  <c r="AG3" i="167" s="1"/>
  <c r="K9" i="167"/>
  <c r="J9" i="167"/>
  <c r="P8" i="167"/>
  <c r="O8" i="167"/>
  <c r="N8" i="167"/>
  <c r="M8" i="167"/>
  <c r="L8" i="167"/>
  <c r="K8" i="167"/>
  <c r="AF3" i="167" s="1"/>
  <c r="J8" i="167"/>
  <c r="P7" i="167"/>
  <c r="O7" i="167"/>
  <c r="N7" i="167"/>
  <c r="M7" i="167"/>
  <c r="L7" i="167"/>
  <c r="K7" i="167"/>
  <c r="J7" i="167"/>
  <c r="P6" i="167"/>
  <c r="O6" i="167"/>
  <c r="N6" i="167"/>
  <c r="M6" i="167"/>
  <c r="L6" i="167"/>
  <c r="K6" i="167"/>
  <c r="J6" i="167"/>
  <c r="P5" i="167"/>
  <c r="O5" i="167"/>
  <c r="N5" i="167"/>
  <c r="M5" i="167"/>
  <c r="L5" i="167"/>
  <c r="K5" i="167"/>
  <c r="J5" i="167"/>
  <c r="P4" i="167"/>
  <c r="O4" i="167"/>
  <c r="N4" i="167"/>
  <c r="M4" i="167"/>
  <c r="L4" i="167"/>
  <c r="K4" i="167"/>
  <c r="J4" i="167"/>
  <c r="P3" i="167"/>
  <c r="O3" i="167"/>
  <c r="N3" i="167"/>
  <c r="M3" i="167"/>
  <c r="L3" i="167"/>
  <c r="K3" i="167"/>
  <c r="J3" i="167"/>
  <c r="P2" i="167"/>
  <c r="O2" i="167"/>
  <c r="N2" i="167"/>
  <c r="AI2" i="167" s="1"/>
  <c r="M2" i="167"/>
  <c r="AH2" i="167" s="1"/>
  <c r="L2" i="167"/>
  <c r="AG2" i="167" s="1"/>
  <c r="K2" i="167"/>
  <c r="J2" i="167"/>
  <c r="P1" i="167"/>
  <c r="O1" i="167"/>
  <c r="N1" i="167"/>
  <c r="M1" i="167"/>
  <c r="L1" i="167"/>
  <c r="T1" i="167" s="1"/>
  <c r="Z1" i="167" s="1"/>
  <c r="AG1" i="167" s="1"/>
  <c r="AK1" i="167" s="1"/>
  <c r="K1" i="167"/>
  <c r="S1" i="167" s="1"/>
  <c r="Y1" i="167" s="1"/>
  <c r="AF1" i="167" s="1"/>
  <c r="AJ1" i="167" s="1"/>
  <c r="AM14" i="167"/>
  <c r="AL14" i="167"/>
  <c r="AK14" i="167"/>
  <c r="AJ14" i="167"/>
  <c r="AM13" i="167"/>
  <c r="AL13" i="167"/>
  <c r="AK13" i="167"/>
  <c r="AJ13" i="167"/>
  <c r="AG11" i="167"/>
  <c r="AG10" i="167"/>
  <c r="AF10" i="167"/>
  <c r="AG8" i="167"/>
  <c r="AF8" i="167"/>
  <c r="AG6" i="167"/>
  <c r="AF6" i="167"/>
  <c r="AG4" i="167"/>
  <c r="AF4" i="167"/>
  <c r="AF2" i="167"/>
  <c r="E13" i="130"/>
  <c r="W14" i="130"/>
  <c r="W12" i="130"/>
  <c r="U12" i="130"/>
  <c r="W11" i="130"/>
  <c r="U11" i="130"/>
  <c r="W10" i="130"/>
  <c r="U10" i="130"/>
  <c r="W9" i="130"/>
  <c r="U9" i="130"/>
  <c r="W8" i="130"/>
  <c r="U8" i="130"/>
  <c r="W7" i="130"/>
  <c r="U7" i="130"/>
  <c r="W6" i="130"/>
  <c r="U6" i="130"/>
  <c r="W5" i="130"/>
  <c r="U5" i="130"/>
  <c r="W4" i="130"/>
  <c r="U4" i="130"/>
  <c r="W3" i="130"/>
  <c r="U3" i="130"/>
  <c r="W2" i="130"/>
  <c r="U2" i="130"/>
  <c r="F12" i="130"/>
  <c r="F11" i="130"/>
  <c r="F10" i="130"/>
  <c r="F9" i="130"/>
  <c r="F8" i="130"/>
  <c r="F7" i="130"/>
  <c r="F5" i="130"/>
  <c r="F4" i="130"/>
  <c r="F3" i="130"/>
  <c r="D13" i="130"/>
  <c r="B13" i="130"/>
  <c r="F69" i="167"/>
  <c r="E69" i="167"/>
  <c r="D69" i="167"/>
  <c r="C69" i="167"/>
  <c r="B69" i="167"/>
  <c r="G63" i="167"/>
  <c r="F63" i="167"/>
  <c r="E63" i="167"/>
  <c r="D63" i="167"/>
  <c r="C63" i="167"/>
  <c r="B63" i="167"/>
  <c r="J62" i="167"/>
  <c r="F62" i="167"/>
  <c r="E62" i="167"/>
  <c r="D62" i="167"/>
  <c r="C62" i="167"/>
  <c r="B62" i="167"/>
  <c r="AC61" i="167"/>
  <c r="AB61" i="167"/>
  <c r="AA61" i="167"/>
  <c r="Z61" i="167"/>
  <c r="Y61" i="167"/>
  <c r="W61" i="167"/>
  <c r="V61" i="167"/>
  <c r="U61" i="167"/>
  <c r="T61" i="167"/>
  <c r="S61" i="167"/>
  <c r="AC60" i="167"/>
  <c r="AB60" i="167"/>
  <c r="AA60" i="167"/>
  <c r="Z60" i="167"/>
  <c r="Y60" i="167"/>
  <c r="W60" i="167"/>
  <c r="V60" i="167"/>
  <c r="U60" i="167"/>
  <c r="T60" i="167"/>
  <c r="S60" i="167"/>
  <c r="AC59" i="167"/>
  <c r="AB59" i="167"/>
  <c r="AA59" i="167"/>
  <c r="Z59" i="167"/>
  <c r="Y59" i="167"/>
  <c r="W59" i="167"/>
  <c r="V59" i="167"/>
  <c r="U59" i="167"/>
  <c r="T59" i="167"/>
  <c r="S59" i="167"/>
  <c r="AC58" i="167"/>
  <c r="AB58" i="167"/>
  <c r="AA58" i="167"/>
  <c r="Z58" i="167"/>
  <c r="Y58" i="167"/>
  <c r="W58" i="167"/>
  <c r="V58" i="167"/>
  <c r="U58" i="167"/>
  <c r="T58" i="167"/>
  <c r="S58" i="167"/>
  <c r="AC57" i="167"/>
  <c r="AB57" i="167"/>
  <c r="AA57" i="167"/>
  <c r="Z57" i="167"/>
  <c r="Y57" i="167"/>
  <c r="W57" i="167"/>
  <c r="V57" i="167"/>
  <c r="U57" i="167"/>
  <c r="T57" i="167"/>
  <c r="S57" i="167"/>
  <c r="AC56" i="167"/>
  <c r="AB56" i="167"/>
  <c r="AA56" i="167"/>
  <c r="Z56" i="167"/>
  <c r="Y56" i="167"/>
  <c r="W56" i="167"/>
  <c r="V56" i="167"/>
  <c r="U56" i="167"/>
  <c r="T56" i="167"/>
  <c r="S56" i="167"/>
  <c r="AC55" i="167"/>
  <c r="AB55" i="167"/>
  <c r="AA55" i="167"/>
  <c r="Z55" i="167"/>
  <c r="Y55" i="167"/>
  <c r="W55" i="167"/>
  <c r="V55" i="167"/>
  <c r="U55" i="167"/>
  <c r="T55" i="167"/>
  <c r="S55" i="167"/>
  <c r="AC54" i="167"/>
  <c r="AB54" i="167"/>
  <c r="AA54" i="167"/>
  <c r="Z54" i="167"/>
  <c r="Y54" i="167"/>
  <c r="W54" i="167"/>
  <c r="V54" i="167"/>
  <c r="U54" i="167"/>
  <c r="T54" i="167"/>
  <c r="S54" i="167"/>
  <c r="AC53" i="167"/>
  <c r="AB53" i="167"/>
  <c r="AA53" i="167"/>
  <c r="Z53" i="167"/>
  <c r="Y53" i="167"/>
  <c r="W53" i="167"/>
  <c r="V53" i="167"/>
  <c r="U53" i="167"/>
  <c r="T53" i="167"/>
  <c r="S53" i="167"/>
  <c r="AC52" i="167"/>
  <c r="AB52" i="167"/>
  <c r="AA52" i="167"/>
  <c r="Z52" i="167"/>
  <c r="Y52" i="167"/>
  <c r="W52" i="167"/>
  <c r="V52" i="167"/>
  <c r="U52" i="167"/>
  <c r="T52" i="167"/>
  <c r="S52" i="167"/>
  <c r="AC51" i="167"/>
  <c r="AB51" i="167"/>
  <c r="AA51" i="167"/>
  <c r="Z51" i="167"/>
  <c r="Y51" i="167"/>
  <c r="W51" i="167"/>
  <c r="V51" i="167"/>
  <c r="U51" i="167"/>
  <c r="T51" i="167"/>
  <c r="S51" i="167"/>
  <c r="AC50" i="167"/>
  <c r="AB50" i="167"/>
  <c r="AA50" i="167"/>
  <c r="Z50" i="167"/>
  <c r="Y50" i="167"/>
  <c r="W50" i="167"/>
  <c r="V50" i="167"/>
  <c r="U50" i="167"/>
  <c r="T50" i="167"/>
  <c r="S50" i="167"/>
  <c r="AC49" i="167"/>
  <c r="AB49" i="167"/>
  <c r="AA49" i="167"/>
  <c r="Z49" i="167"/>
  <c r="Y49" i="167"/>
  <c r="W49" i="167"/>
  <c r="V49" i="167"/>
  <c r="U49" i="167"/>
  <c r="T49" i="167"/>
  <c r="S49" i="167"/>
  <c r="AC48" i="167"/>
  <c r="AB48" i="167"/>
  <c r="AA48" i="167"/>
  <c r="Z48" i="167"/>
  <c r="Y48" i="167"/>
  <c r="W48" i="167"/>
  <c r="V48" i="167"/>
  <c r="U48" i="167"/>
  <c r="T48" i="167"/>
  <c r="S48" i="167"/>
  <c r="AC47" i="167"/>
  <c r="AB47" i="167"/>
  <c r="AA47" i="167"/>
  <c r="Z47" i="167"/>
  <c r="Y47" i="167"/>
  <c r="W47" i="167"/>
  <c r="V47" i="167"/>
  <c r="U47" i="167"/>
  <c r="T47" i="167"/>
  <c r="S47" i="167"/>
  <c r="AC46" i="167"/>
  <c r="AB46" i="167"/>
  <c r="AA46" i="167"/>
  <c r="Z46" i="167"/>
  <c r="Y46" i="167"/>
  <c r="W46" i="167"/>
  <c r="V46" i="167"/>
  <c r="U46" i="167"/>
  <c r="T46" i="167"/>
  <c r="S46" i="167"/>
  <c r="AC45" i="167"/>
  <c r="AB45" i="167"/>
  <c r="AA45" i="167"/>
  <c r="Z45" i="167"/>
  <c r="Y45" i="167"/>
  <c r="W45" i="167"/>
  <c r="V45" i="167"/>
  <c r="U45" i="167"/>
  <c r="T45" i="167"/>
  <c r="S45" i="167"/>
  <c r="AC44" i="167"/>
  <c r="AB44" i="167"/>
  <c r="AA44" i="167"/>
  <c r="Z44" i="167"/>
  <c r="Y44" i="167"/>
  <c r="W44" i="167"/>
  <c r="V44" i="167"/>
  <c r="U44" i="167"/>
  <c r="T44" i="167"/>
  <c r="S44" i="167"/>
  <c r="AC43" i="167"/>
  <c r="AB43" i="167"/>
  <c r="AA43" i="167"/>
  <c r="Z43" i="167"/>
  <c r="Y43" i="167"/>
  <c r="W43" i="167"/>
  <c r="V43" i="167"/>
  <c r="U43" i="167"/>
  <c r="T43" i="167"/>
  <c r="S43" i="167"/>
  <c r="AC42" i="167"/>
  <c r="AB42" i="167"/>
  <c r="AA42" i="167"/>
  <c r="Z42" i="167"/>
  <c r="Y42" i="167"/>
  <c r="W42" i="167"/>
  <c r="V42" i="167"/>
  <c r="U42" i="167"/>
  <c r="T42" i="167"/>
  <c r="S42" i="167"/>
  <c r="AC41" i="167"/>
  <c r="AB41" i="167"/>
  <c r="AA41" i="167"/>
  <c r="Z41" i="167"/>
  <c r="Y41" i="167"/>
  <c r="W41" i="167"/>
  <c r="V41" i="167"/>
  <c r="U41" i="167"/>
  <c r="T41" i="167"/>
  <c r="S41" i="167"/>
  <c r="AC40" i="167"/>
  <c r="AB40" i="167"/>
  <c r="AA40" i="167"/>
  <c r="Z40" i="167"/>
  <c r="Y40" i="167"/>
  <c r="W40" i="167"/>
  <c r="V40" i="167"/>
  <c r="U40" i="167"/>
  <c r="T40" i="167"/>
  <c r="S40" i="167"/>
  <c r="AC39" i="167"/>
  <c r="AB39" i="167"/>
  <c r="AA39" i="167"/>
  <c r="Z39" i="167"/>
  <c r="Y39" i="167"/>
  <c r="W39" i="167"/>
  <c r="V39" i="167"/>
  <c r="U39" i="167"/>
  <c r="T39" i="167"/>
  <c r="S39" i="167"/>
  <c r="AC38" i="167"/>
  <c r="AB38" i="167"/>
  <c r="AA38" i="167"/>
  <c r="Z38" i="167"/>
  <c r="Y38" i="167"/>
  <c r="W38" i="167"/>
  <c r="V38" i="167"/>
  <c r="U38" i="167"/>
  <c r="T38" i="167"/>
  <c r="S38" i="167"/>
  <c r="AC37" i="167"/>
  <c r="AB37" i="167"/>
  <c r="AA37" i="167"/>
  <c r="Z37" i="167"/>
  <c r="Y37" i="167"/>
  <c r="W37" i="167"/>
  <c r="V37" i="167"/>
  <c r="U37" i="167"/>
  <c r="T37" i="167"/>
  <c r="S37" i="167"/>
  <c r="AC36" i="167"/>
  <c r="AB36" i="167"/>
  <c r="AA36" i="167"/>
  <c r="Z36" i="167"/>
  <c r="Y36" i="167"/>
  <c r="W36" i="167"/>
  <c r="V36" i="167"/>
  <c r="U36" i="167"/>
  <c r="T36" i="167"/>
  <c r="S36" i="167"/>
  <c r="AC35" i="167"/>
  <c r="AB35" i="167"/>
  <c r="AA35" i="167"/>
  <c r="Z35" i="167"/>
  <c r="Y35" i="167"/>
  <c r="W35" i="167"/>
  <c r="V35" i="167"/>
  <c r="U35" i="167"/>
  <c r="T35" i="167"/>
  <c r="S35" i="167"/>
  <c r="AC34" i="167"/>
  <c r="AB34" i="167"/>
  <c r="AA34" i="167"/>
  <c r="Z34" i="167"/>
  <c r="Y34" i="167"/>
  <c r="W34" i="167"/>
  <c r="V34" i="167"/>
  <c r="U34" i="167"/>
  <c r="T34" i="167"/>
  <c r="S34" i="167"/>
  <c r="AC33" i="167"/>
  <c r="AB33" i="167"/>
  <c r="AA33" i="167"/>
  <c r="Z33" i="167"/>
  <c r="Y33" i="167"/>
  <c r="W33" i="167"/>
  <c r="V33" i="167"/>
  <c r="U33" i="167"/>
  <c r="T33" i="167"/>
  <c r="S33" i="167"/>
  <c r="AC32" i="167"/>
  <c r="AB32" i="167"/>
  <c r="AA32" i="167"/>
  <c r="Z32" i="167"/>
  <c r="Y32" i="167"/>
  <c r="W32" i="167"/>
  <c r="V32" i="167"/>
  <c r="U32" i="167"/>
  <c r="T32" i="167"/>
  <c r="S32" i="167"/>
  <c r="AC31" i="167"/>
  <c r="AB31" i="167"/>
  <c r="AA31" i="167"/>
  <c r="Z31" i="167"/>
  <c r="Y31" i="167"/>
  <c r="W31" i="167"/>
  <c r="V31" i="167"/>
  <c r="U31" i="167"/>
  <c r="T31" i="167"/>
  <c r="S31" i="167"/>
  <c r="AC30" i="167"/>
  <c r="AB30" i="167"/>
  <c r="AA30" i="167"/>
  <c r="Z30" i="167"/>
  <c r="Y30" i="167"/>
  <c r="W30" i="167"/>
  <c r="V30" i="167"/>
  <c r="U30" i="167"/>
  <c r="T30" i="167"/>
  <c r="S30" i="167"/>
  <c r="AC29" i="167"/>
  <c r="AB29" i="167"/>
  <c r="AA29" i="167"/>
  <c r="Z29" i="167"/>
  <c r="Y29" i="167"/>
  <c r="W29" i="167"/>
  <c r="V29" i="167"/>
  <c r="U29" i="167"/>
  <c r="T29" i="167"/>
  <c r="S29" i="167"/>
  <c r="AC28" i="167"/>
  <c r="AB28" i="167"/>
  <c r="AA28" i="167"/>
  <c r="Z28" i="167"/>
  <c r="Y28" i="167"/>
  <c r="W28" i="167"/>
  <c r="V28" i="167"/>
  <c r="U28" i="167"/>
  <c r="T28" i="167"/>
  <c r="S28" i="167"/>
  <c r="AC27" i="167"/>
  <c r="AB27" i="167"/>
  <c r="AA27" i="167"/>
  <c r="Z27" i="167"/>
  <c r="Y27" i="167"/>
  <c r="W27" i="167"/>
  <c r="V27" i="167"/>
  <c r="U27" i="167"/>
  <c r="T27" i="167"/>
  <c r="S27" i="167"/>
  <c r="AC26" i="167"/>
  <c r="AB26" i="167"/>
  <c r="AA26" i="167"/>
  <c r="Z26" i="167"/>
  <c r="Y26" i="167"/>
  <c r="W26" i="167"/>
  <c r="V26" i="167"/>
  <c r="U26" i="167"/>
  <c r="T26" i="167"/>
  <c r="S26" i="167"/>
  <c r="AC25" i="167"/>
  <c r="AB25" i="167"/>
  <c r="AA25" i="167"/>
  <c r="Z25" i="167"/>
  <c r="Y25" i="167"/>
  <c r="W25" i="167"/>
  <c r="V25" i="167"/>
  <c r="U25" i="167"/>
  <c r="T25" i="167"/>
  <c r="S25" i="167"/>
  <c r="AC24" i="167"/>
  <c r="AB24" i="167"/>
  <c r="AA24" i="167"/>
  <c r="Z24" i="167"/>
  <c r="Y24" i="167"/>
  <c r="W24" i="167"/>
  <c r="V24" i="167"/>
  <c r="U24" i="167"/>
  <c r="T24" i="167"/>
  <c r="S24" i="167"/>
  <c r="AC23" i="167"/>
  <c r="AB23" i="167"/>
  <c r="AA23" i="167"/>
  <c r="Z23" i="167"/>
  <c r="Y23" i="167"/>
  <c r="W23" i="167"/>
  <c r="V23" i="167"/>
  <c r="U23" i="167"/>
  <c r="T23" i="167"/>
  <c r="S23" i="167"/>
  <c r="AC22" i="167"/>
  <c r="AB22" i="167"/>
  <c r="AA22" i="167"/>
  <c r="Z22" i="167"/>
  <c r="Y22" i="167"/>
  <c r="W22" i="167"/>
  <c r="V22" i="167"/>
  <c r="U22" i="167"/>
  <c r="T22" i="167"/>
  <c r="S22" i="167"/>
  <c r="AC21" i="167"/>
  <c r="AB21" i="167"/>
  <c r="AA21" i="167"/>
  <c r="Z21" i="167"/>
  <c r="Y21" i="167"/>
  <c r="W21" i="167"/>
  <c r="V21" i="167"/>
  <c r="U21" i="167"/>
  <c r="T21" i="167"/>
  <c r="S21" i="167"/>
  <c r="AC20" i="167"/>
  <c r="AB20" i="167"/>
  <c r="AA20" i="167"/>
  <c r="Z20" i="167"/>
  <c r="Y20" i="167"/>
  <c r="W20" i="167"/>
  <c r="V20" i="167"/>
  <c r="U20" i="167"/>
  <c r="T20" i="167"/>
  <c r="S20" i="167"/>
  <c r="AC19" i="167"/>
  <c r="AB19" i="167"/>
  <c r="AA19" i="167"/>
  <c r="Z19" i="167"/>
  <c r="Y19" i="167"/>
  <c r="W19" i="167"/>
  <c r="V19" i="167"/>
  <c r="U19" i="167"/>
  <c r="T19" i="167"/>
  <c r="S19" i="167"/>
  <c r="AC18" i="167"/>
  <c r="AB18" i="167"/>
  <c r="AA18" i="167"/>
  <c r="Z18" i="167"/>
  <c r="Y18" i="167"/>
  <c r="W18" i="167"/>
  <c r="V18" i="167"/>
  <c r="U18" i="167"/>
  <c r="T18" i="167"/>
  <c r="S18" i="167"/>
  <c r="AC17" i="167"/>
  <c r="AB17" i="167"/>
  <c r="AA17" i="167"/>
  <c r="Z17" i="167"/>
  <c r="Y17" i="167"/>
  <c r="W17" i="167"/>
  <c r="V17" i="167"/>
  <c r="U17" i="167"/>
  <c r="T17" i="167"/>
  <c r="S17" i="167"/>
  <c r="AC16" i="167"/>
  <c r="AB16" i="167"/>
  <c r="AA16" i="167"/>
  <c r="Z16" i="167"/>
  <c r="Y16" i="167"/>
  <c r="W16" i="167"/>
  <c r="V16" i="167"/>
  <c r="U16" i="167"/>
  <c r="T16" i="167"/>
  <c r="S16" i="167"/>
  <c r="AC15" i="167"/>
  <c r="AB15" i="167"/>
  <c r="AA15" i="167"/>
  <c r="Z15" i="167"/>
  <c r="Y15" i="167"/>
  <c r="W15" i="167"/>
  <c r="V15" i="167"/>
  <c r="U15" i="167"/>
  <c r="T15" i="167"/>
  <c r="S15" i="167"/>
  <c r="AC14" i="167"/>
  <c r="AB14" i="167"/>
  <c r="AA14" i="167"/>
  <c r="Z14" i="167"/>
  <c r="Y14" i="167"/>
  <c r="W14" i="167"/>
  <c r="V14" i="167"/>
  <c r="U14" i="167"/>
  <c r="T14" i="167"/>
  <c r="S14" i="167"/>
  <c r="AC13" i="167"/>
  <c r="AB13" i="167"/>
  <c r="AA13" i="167"/>
  <c r="Z13" i="167"/>
  <c r="Y13" i="167"/>
  <c r="W13" i="167"/>
  <c r="V13" i="167"/>
  <c r="U13" i="167"/>
  <c r="T13" i="167"/>
  <c r="S13" i="167"/>
  <c r="AC12" i="167"/>
  <c r="AB12" i="167"/>
  <c r="AA12" i="167"/>
  <c r="Z12" i="167"/>
  <c r="Y12" i="167"/>
  <c r="W12" i="167"/>
  <c r="V12" i="167"/>
  <c r="U12" i="167"/>
  <c r="T12" i="167"/>
  <c r="S12" i="167"/>
  <c r="AC11" i="167"/>
  <c r="AB11" i="167"/>
  <c r="AA11" i="167"/>
  <c r="Z11" i="167"/>
  <c r="Y11" i="167"/>
  <c r="W11" i="167"/>
  <c r="V11" i="167"/>
  <c r="U11" i="167"/>
  <c r="T11" i="167"/>
  <c r="S11" i="167"/>
  <c r="AC10" i="167"/>
  <c r="AB10" i="167"/>
  <c r="AA10" i="167"/>
  <c r="Z10" i="167"/>
  <c r="Y10" i="167"/>
  <c r="W10" i="167"/>
  <c r="V10" i="167"/>
  <c r="U10" i="167"/>
  <c r="T10" i="167"/>
  <c r="S10" i="167"/>
  <c r="AC9" i="167"/>
  <c r="AB9" i="167"/>
  <c r="AA9" i="167"/>
  <c r="Z9" i="167"/>
  <c r="Y9" i="167"/>
  <c r="W9" i="167"/>
  <c r="V9" i="167"/>
  <c r="U9" i="167"/>
  <c r="T9" i="167"/>
  <c r="S9" i="167"/>
  <c r="AC8" i="167"/>
  <c r="AB8" i="167"/>
  <c r="AA8" i="167"/>
  <c r="Z8" i="167"/>
  <c r="Y8" i="167"/>
  <c r="W8" i="167"/>
  <c r="V8" i="167"/>
  <c r="U8" i="167"/>
  <c r="T8" i="167"/>
  <c r="S8" i="167"/>
  <c r="AC7" i="167"/>
  <c r="AB7" i="167"/>
  <c r="AA7" i="167"/>
  <c r="Z7" i="167"/>
  <c r="Y7" i="167"/>
  <c r="W7" i="167"/>
  <c r="V7" i="167"/>
  <c r="U7" i="167"/>
  <c r="T7" i="167"/>
  <c r="S7" i="167"/>
  <c r="AC6" i="167"/>
  <c r="AB6" i="167"/>
  <c r="AA6" i="167"/>
  <c r="Z6" i="167"/>
  <c r="Y6" i="167"/>
  <c r="W6" i="167"/>
  <c r="V6" i="167"/>
  <c r="U6" i="167"/>
  <c r="T6" i="167"/>
  <c r="S6" i="167"/>
  <c r="AC5" i="167"/>
  <c r="AB5" i="167"/>
  <c r="AA5" i="167"/>
  <c r="Z5" i="167"/>
  <c r="Y5" i="167"/>
  <c r="W5" i="167"/>
  <c r="V5" i="167"/>
  <c r="U5" i="167"/>
  <c r="T5" i="167"/>
  <c r="S5" i="167"/>
  <c r="AC4" i="167"/>
  <c r="AB4" i="167"/>
  <c r="AA4" i="167"/>
  <c r="Z4" i="167"/>
  <c r="Y4" i="167"/>
  <c r="W4" i="167"/>
  <c r="V4" i="167"/>
  <c r="U4" i="167"/>
  <c r="T4" i="167"/>
  <c r="S4" i="167"/>
  <c r="N62" i="167"/>
  <c r="E67" i="167" s="1"/>
  <c r="M62" i="167"/>
  <c r="D67" i="167" s="1"/>
  <c r="AC3" i="167"/>
  <c r="AB3" i="167"/>
  <c r="AA3" i="167"/>
  <c r="Z3" i="167"/>
  <c r="Y3" i="167"/>
  <c r="W3" i="167"/>
  <c r="V3" i="167"/>
  <c r="U3" i="167"/>
  <c r="T3" i="167"/>
  <c r="S3" i="167"/>
  <c r="O62" i="167"/>
  <c r="F67" i="167" s="1"/>
  <c r="K62" i="167"/>
  <c r="AC2" i="167"/>
  <c r="AB2" i="167"/>
  <c r="AA2" i="167"/>
  <c r="Z2" i="167"/>
  <c r="Y2" i="167"/>
  <c r="W2" i="167"/>
  <c r="V2" i="167"/>
  <c r="E70" i="167" s="1"/>
  <c r="U2" i="167"/>
  <c r="T2" i="167"/>
  <c r="U1" i="167"/>
  <c r="AA1" i="167" s="1"/>
  <c r="AH1" i="167" s="1"/>
  <c r="AL1" i="167" s="1"/>
  <c r="W1" i="167"/>
  <c r="AC1" i="167" s="1"/>
  <c r="V1" i="167"/>
  <c r="AB1" i="167" s="1"/>
  <c r="AI1" i="167" s="1"/>
  <c r="AM1" i="167" s="1"/>
  <c r="B67" i="167" l="1"/>
  <c r="B64" i="167"/>
  <c r="B75" i="167" s="1"/>
  <c r="D64" i="167"/>
  <c r="D75" i="167" s="1"/>
  <c r="E64" i="167"/>
  <c r="E74" i="167" s="1"/>
  <c r="B65" i="167"/>
  <c r="B76" i="167"/>
  <c r="B70" i="167"/>
  <c r="B74" i="167" s="1"/>
  <c r="C70" i="167"/>
  <c r="D70" i="167"/>
  <c r="C64" i="167"/>
  <c r="C73" i="167" s="1"/>
  <c r="C65" i="167"/>
  <c r="F6" i="130"/>
  <c r="Z14" i="130"/>
  <c r="F2" i="130"/>
  <c r="D65" i="167"/>
  <c r="E65" i="167"/>
  <c r="B73" i="167"/>
  <c r="D73" i="167" l="1"/>
  <c r="D74" i="167"/>
  <c r="E75" i="167"/>
  <c r="E73" i="167"/>
  <c r="C75" i="167"/>
  <c r="B17" i="130" a="1"/>
  <c r="B17" i="130" s="1"/>
  <c r="F13" i="130"/>
  <c r="D76" i="167"/>
  <c r="E76" i="167"/>
  <c r="C74" i="167"/>
  <c r="C76" i="167"/>
  <c r="G26" i="165" a="1"/>
  <c r="G26" i="165" s="1"/>
  <c r="G25" i="165" a="1"/>
  <c r="G25" i="165" s="1"/>
  <c r="G24" i="165" a="1"/>
  <c r="G24" i="165" s="1"/>
  <c r="G23" i="165" a="1"/>
  <c r="G23" i="165" s="1"/>
  <c r="G22" i="165" a="1"/>
  <c r="G22" i="165" s="1"/>
  <c r="G21" i="165" a="1"/>
  <c r="G21" i="165" s="1"/>
  <c r="G20" i="165" a="1"/>
  <c r="G20" i="165" s="1"/>
  <c r="G19" i="165" a="1"/>
  <c r="G19" i="165" s="1"/>
  <c r="G18" i="165" a="1"/>
  <c r="G18" i="165" s="1"/>
  <c r="G17" i="165" a="1"/>
  <c r="G17" i="165" s="1"/>
  <c r="G16" i="165" a="1"/>
  <c r="G16" i="165" s="1"/>
  <c r="G15" i="165" a="1"/>
  <c r="G15" i="165" s="1"/>
  <c r="G14" i="165" a="1"/>
  <c r="G14" i="165" s="1"/>
  <c r="G13" i="165" a="1"/>
  <c r="G13" i="165" s="1"/>
  <c r="G12" i="165" a="1"/>
  <c r="G12" i="165" s="1"/>
  <c r="G11" i="165" a="1"/>
  <c r="G11" i="165" s="1"/>
  <c r="G10" i="165" a="1"/>
  <c r="G10" i="165" s="1"/>
  <c r="G9" i="165" a="1"/>
  <c r="G9" i="165" s="1"/>
  <c r="G8" i="165" a="1"/>
  <c r="G8" i="165" s="1"/>
  <c r="G7" i="165" a="1"/>
  <c r="G7" i="165" s="1"/>
  <c r="G6" i="165" a="1"/>
  <c r="G6" i="165" s="1"/>
  <c r="G5" i="165" a="1"/>
  <c r="G5" i="165" s="1"/>
  <c r="G4" i="165" a="1"/>
  <c r="G4" i="165" s="1"/>
  <c r="G3" i="165" a="1"/>
  <c r="G3" i="165" s="1"/>
  <c r="C12" i="165"/>
  <c r="C11" i="165"/>
  <c r="C10" i="165"/>
  <c r="C9" i="165"/>
  <c r="C8" i="165"/>
  <c r="C7" i="165"/>
  <c r="C6" i="165"/>
  <c r="C5" i="165"/>
  <c r="C4" i="165"/>
  <c r="C3" i="165"/>
  <c r="C2" i="165"/>
  <c r="D14" i="165" l="1"/>
  <c r="E13" i="165"/>
  <c r="T12" i="165"/>
  <c r="S12" i="165"/>
  <c r="R12" i="165"/>
  <c r="Q12" i="165"/>
  <c r="P12" i="165"/>
  <c r="O12" i="165"/>
  <c r="N12" i="165"/>
  <c r="M12" i="165"/>
  <c r="L12" i="165"/>
  <c r="K12" i="165"/>
  <c r="J12" i="165"/>
  <c r="I12" i="165"/>
  <c r="T11" i="165"/>
  <c r="S11" i="165"/>
  <c r="R11" i="165"/>
  <c r="Q11" i="165"/>
  <c r="P11" i="165"/>
  <c r="O11" i="165"/>
  <c r="N11" i="165"/>
  <c r="M11" i="165"/>
  <c r="L11" i="165"/>
  <c r="K11" i="165"/>
  <c r="J11" i="165"/>
  <c r="I11" i="165"/>
  <c r="T10" i="165"/>
  <c r="S10" i="165"/>
  <c r="R10" i="165"/>
  <c r="Q10" i="165"/>
  <c r="P10" i="165"/>
  <c r="O10" i="165"/>
  <c r="N10" i="165"/>
  <c r="M10" i="165"/>
  <c r="L10" i="165"/>
  <c r="K10" i="165"/>
  <c r="J10" i="165"/>
  <c r="I10" i="165"/>
  <c r="T9" i="165"/>
  <c r="S9" i="165"/>
  <c r="R9" i="165"/>
  <c r="Q9" i="165"/>
  <c r="P9" i="165"/>
  <c r="O9" i="165"/>
  <c r="N9" i="165"/>
  <c r="M9" i="165"/>
  <c r="L9" i="165"/>
  <c r="K9" i="165"/>
  <c r="J9" i="165"/>
  <c r="I9" i="165"/>
  <c r="T8" i="165"/>
  <c r="S8" i="165"/>
  <c r="R8" i="165"/>
  <c r="Q8" i="165"/>
  <c r="P8" i="165"/>
  <c r="O8" i="165"/>
  <c r="N8" i="165"/>
  <c r="M8" i="165"/>
  <c r="L8" i="165"/>
  <c r="K8" i="165"/>
  <c r="J8" i="165"/>
  <c r="I8" i="165"/>
  <c r="T7" i="165"/>
  <c r="S7" i="165"/>
  <c r="R7" i="165"/>
  <c r="Q7" i="165"/>
  <c r="P7" i="165"/>
  <c r="O7" i="165"/>
  <c r="N7" i="165"/>
  <c r="M7" i="165"/>
  <c r="L7" i="165"/>
  <c r="K7" i="165"/>
  <c r="J7" i="165"/>
  <c r="I7" i="165"/>
  <c r="T6" i="165"/>
  <c r="S6" i="165"/>
  <c r="R6" i="165"/>
  <c r="Q6" i="165"/>
  <c r="P6" i="165"/>
  <c r="O6" i="165"/>
  <c r="N6" i="165"/>
  <c r="M6" i="165"/>
  <c r="L6" i="165"/>
  <c r="K6" i="165"/>
  <c r="J6" i="165"/>
  <c r="I6" i="165"/>
  <c r="T5" i="165"/>
  <c r="S5" i="165"/>
  <c r="R5" i="165"/>
  <c r="Q5" i="165"/>
  <c r="P5" i="165"/>
  <c r="O5" i="165"/>
  <c r="N5" i="165"/>
  <c r="M5" i="165"/>
  <c r="L5" i="165"/>
  <c r="K5" i="165"/>
  <c r="J5" i="165"/>
  <c r="I5" i="165"/>
  <c r="T4" i="165"/>
  <c r="S4" i="165"/>
  <c r="R4" i="165"/>
  <c r="Q4" i="165"/>
  <c r="P4" i="165"/>
  <c r="O4" i="165"/>
  <c r="N4" i="165"/>
  <c r="M4" i="165"/>
  <c r="L4" i="165"/>
  <c r="K4" i="165"/>
  <c r="J4" i="165"/>
  <c r="I4" i="165"/>
  <c r="T3" i="165"/>
  <c r="S3" i="165"/>
  <c r="R3" i="165"/>
  <c r="Q3" i="165"/>
  <c r="P3" i="165"/>
  <c r="O3" i="165"/>
  <c r="N3" i="165"/>
  <c r="M3" i="165"/>
  <c r="L3" i="165"/>
  <c r="K3" i="165"/>
  <c r="J3" i="165"/>
  <c r="I3" i="165"/>
  <c r="T2" i="165"/>
  <c r="S2" i="165"/>
  <c r="R2" i="165"/>
  <c r="Q2" i="165"/>
  <c r="P2" i="165"/>
  <c r="O2" i="165"/>
  <c r="N2" i="165"/>
  <c r="M2" i="165"/>
  <c r="L2" i="165"/>
  <c r="K2" i="165"/>
  <c r="J2" i="165"/>
  <c r="C13" i="165" s="1" a="1"/>
  <c r="C13" i="165" s="1"/>
  <c r="I2" i="165"/>
  <c r="L30" i="164"/>
  <c r="K30" i="164"/>
  <c r="J30" i="164"/>
  <c r="I30" i="164"/>
  <c r="H30" i="164"/>
  <c r="G30" i="164"/>
  <c r="F30" i="164"/>
  <c r="E30" i="164"/>
  <c r="D30" i="164"/>
  <c r="C30" i="164"/>
  <c r="L29" i="164"/>
  <c r="K29" i="164"/>
  <c r="J29" i="164"/>
  <c r="I29" i="164"/>
  <c r="H29" i="164"/>
  <c r="G29" i="164"/>
  <c r="F29" i="164"/>
  <c r="E29" i="164"/>
  <c r="D29" i="164"/>
  <c r="C29" i="164"/>
  <c r="D2" i="165" l="1" a="1"/>
  <c r="D9" i="165" s="1"/>
  <c r="D15" i="165"/>
  <c r="D10" i="165"/>
  <c r="D7" i="165"/>
  <c r="D6" i="165" l="1"/>
  <c r="D11" i="165"/>
  <c r="D12" i="165"/>
  <c r="D8" i="165"/>
  <c r="D5" i="165"/>
  <c r="D3" i="165"/>
  <c r="D4" i="165"/>
  <c r="D2" i="165"/>
  <c r="F32" i="150" l="1"/>
  <c r="F27" i="150"/>
  <c r="A25" i="150"/>
  <c r="A33" i="150"/>
  <c r="U43" i="150"/>
  <c r="U46" i="150" s="1" a="1"/>
  <c r="U46" i="150" s="1"/>
  <c r="Z21" i="150"/>
  <c r="B23" i="150" a="1"/>
  <c r="B23" i="150" s="1"/>
  <c r="B16" i="150"/>
  <c r="B15" i="150"/>
  <c r="B14" i="150"/>
  <c r="B13" i="150"/>
  <c r="B12" i="150"/>
  <c r="B11" i="150"/>
  <c r="B10" i="150"/>
  <c r="B9" i="150"/>
  <c r="B8" i="150"/>
  <c r="B7" i="150"/>
  <c r="B6" i="150"/>
  <c r="E2" i="121"/>
  <c r="E1001" i="121"/>
  <c r="F1001" i="121" s="1"/>
  <c r="E1000" i="121"/>
  <c r="F1000" i="121" s="1"/>
  <c r="E999" i="121"/>
  <c r="F999" i="121" s="1"/>
  <c r="E998" i="121"/>
  <c r="F998" i="121" s="1"/>
  <c r="E997" i="121"/>
  <c r="F997" i="121" s="1"/>
  <c r="E996" i="121"/>
  <c r="F996" i="121" s="1"/>
  <c r="E995" i="121"/>
  <c r="F995" i="121" s="1"/>
  <c r="E994" i="121"/>
  <c r="F994" i="121" s="1"/>
  <c r="E993" i="121"/>
  <c r="F993" i="121" s="1"/>
  <c r="E992" i="121"/>
  <c r="F992" i="121" s="1"/>
  <c r="E991" i="121"/>
  <c r="F991" i="121" s="1"/>
  <c r="E990" i="121"/>
  <c r="F990" i="121" s="1"/>
  <c r="E989" i="121"/>
  <c r="F989" i="121" s="1"/>
  <c r="E988" i="121"/>
  <c r="F988" i="121" s="1"/>
  <c r="E987" i="121"/>
  <c r="F987" i="121" s="1"/>
  <c r="E986" i="121"/>
  <c r="F986" i="121" s="1"/>
  <c r="E985" i="121"/>
  <c r="F985" i="121" s="1"/>
  <c r="E984" i="121"/>
  <c r="F984" i="121" s="1"/>
  <c r="E983" i="121"/>
  <c r="F983" i="121" s="1"/>
  <c r="E982" i="121"/>
  <c r="F982" i="121" s="1"/>
  <c r="E981" i="121"/>
  <c r="F981" i="121" s="1"/>
  <c r="E980" i="121"/>
  <c r="F980" i="121" s="1"/>
  <c r="E979" i="121"/>
  <c r="F979" i="121" s="1"/>
  <c r="E978" i="121"/>
  <c r="F978" i="121" s="1"/>
  <c r="E977" i="121"/>
  <c r="F977" i="121" s="1"/>
  <c r="E976" i="121"/>
  <c r="F976" i="121" s="1"/>
  <c r="E975" i="121"/>
  <c r="F975" i="121" s="1"/>
  <c r="E974" i="121"/>
  <c r="F974" i="121" s="1"/>
  <c r="E973" i="121"/>
  <c r="F973" i="121" s="1"/>
  <c r="E972" i="121"/>
  <c r="F972" i="121" s="1"/>
  <c r="E971" i="121"/>
  <c r="F971" i="121" s="1"/>
  <c r="E970" i="121"/>
  <c r="F970" i="121" s="1"/>
  <c r="E969" i="121"/>
  <c r="F969" i="121" s="1"/>
  <c r="E968" i="121"/>
  <c r="F968" i="121" s="1"/>
  <c r="E967" i="121"/>
  <c r="F967" i="121" s="1"/>
  <c r="E966" i="121"/>
  <c r="F966" i="121" s="1"/>
  <c r="E965" i="121"/>
  <c r="F965" i="121" s="1"/>
  <c r="E964" i="121"/>
  <c r="F964" i="121" s="1"/>
  <c r="E963" i="121"/>
  <c r="F963" i="121" s="1"/>
  <c r="E962" i="121"/>
  <c r="F962" i="121" s="1"/>
  <c r="E961" i="121"/>
  <c r="F961" i="121" s="1"/>
  <c r="E960" i="121"/>
  <c r="F960" i="121" s="1"/>
  <c r="E959" i="121"/>
  <c r="F959" i="121" s="1"/>
  <c r="E958" i="121"/>
  <c r="F958" i="121" s="1"/>
  <c r="E957" i="121"/>
  <c r="F957" i="121" s="1"/>
  <c r="E956" i="121"/>
  <c r="F956" i="121" s="1"/>
  <c r="E955" i="121"/>
  <c r="F955" i="121" s="1"/>
  <c r="E954" i="121"/>
  <c r="F954" i="121" s="1"/>
  <c r="E953" i="121"/>
  <c r="F953" i="121" s="1"/>
  <c r="E952" i="121"/>
  <c r="F952" i="121" s="1"/>
  <c r="E951" i="121"/>
  <c r="F951" i="121" s="1"/>
  <c r="E950" i="121"/>
  <c r="F950" i="121" s="1"/>
  <c r="E949" i="121"/>
  <c r="F949" i="121" s="1"/>
  <c r="E948" i="121"/>
  <c r="F948" i="121" s="1"/>
  <c r="E947" i="121"/>
  <c r="F947" i="121" s="1"/>
  <c r="E946" i="121"/>
  <c r="F946" i="121" s="1"/>
  <c r="E945" i="121"/>
  <c r="F945" i="121" s="1"/>
  <c r="E944" i="121"/>
  <c r="F944" i="121" s="1"/>
  <c r="E943" i="121"/>
  <c r="F943" i="121" s="1"/>
  <c r="E942" i="121"/>
  <c r="F942" i="121" s="1"/>
  <c r="E941" i="121"/>
  <c r="F941" i="121" s="1"/>
  <c r="E940" i="121"/>
  <c r="F940" i="121" s="1"/>
  <c r="E939" i="121"/>
  <c r="F939" i="121" s="1"/>
  <c r="E938" i="121"/>
  <c r="F938" i="121" s="1"/>
  <c r="E937" i="121"/>
  <c r="F937" i="121" s="1"/>
  <c r="E936" i="121"/>
  <c r="F936" i="121" s="1"/>
  <c r="E935" i="121"/>
  <c r="F935" i="121" s="1"/>
  <c r="E934" i="121"/>
  <c r="F934" i="121" s="1"/>
  <c r="E933" i="121"/>
  <c r="F933" i="121" s="1"/>
  <c r="E932" i="121"/>
  <c r="F932" i="121" s="1"/>
  <c r="E931" i="121"/>
  <c r="F931" i="121" s="1"/>
  <c r="E930" i="121"/>
  <c r="F930" i="121" s="1"/>
  <c r="E929" i="121"/>
  <c r="F929" i="121" s="1"/>
  <c r="E928" i="121"/>
  <c r="F928" i="121" s="1"/>
  <c r="E927" i="121"/>
  <c r="F927" i="121" s="1"/>
  <c r="E926" i="121"/>
  <c r="F926" i="121" s="1"/>
  <c r="E925" i="121"/>
  <c r="F925" i="121" s="1"/>
  <c r="E924" i="121"/>
  <c r="F924" i="121" s="1"/>
  <c r="E923" i="121"/>
  <c r="F923" i="121" s="1"/>
  <c r="E922" i="121"/>
  <c r="F922" i="121" s="1"/>
  <c r="E921" i="121"/>
  <c r="F921" i="121" s="1"/>
  <c r="E920" i="121"/>
  <c r="F920" i="121" s="1"/>
  <c r="E919" i="121"/>
  <c r="F919" i="121" s="1"/>
  <c r="E918" i="121"/>
  <c r="F918" i="121" s="1"/>
  <c r="E917" i="121"/>
  <c r="F917" i="121" s="1"/>
  <c r="E916" i="121"/>
  <c r="F916" i="121" s="1"/>
  <c r="E915" i="121"/>
  <c r="F915" i="121" s="1"/>
  <c r="E914" i="121"/>
  <c r="F914" i="121" s="1"/>
  <c r="E913" i="121"/>
  <c r="F913" i="121" s="1"/>
  <c r="E912" i="121"/>
  <c r="F912" i="121" s="1"/>
  <c r="E911" i="121"/>
  <c r="F911" i="121" s="1"/>
  <c r="E910" i="121"/>
  <c r="F910" i="121" s="1"/>
  <c r="E909" i="121"/>
  <c r="F909" i="121" s="1"/>
  <c r="E908" i="121"/>
  <c r="F908" i="121" s="1"/>
  <c r="E907" i="121"/>
  <c r="F907" i="121" s="1"/>
  <c r="E906" i="121"/>
  <c r="F906" i="121" s="1"/>
  <c r="E905" i="121"/>
  <c r="F905" i="121" s="1"/>
  <c r="E904" i="121"/>
  <c r="F904" i="121" s="1"/>
  <c r="E903" i="121"/>
  <c r="F903" i="121" s="1"/>
  <c r="E902" i="121"/>
  <c r="F902" i="121" s="1"/>
  <c r="E901" i="121"/>
  <c r="F901" i="121" s="1"/>
  <c r="E900" i="121"/>
  <c r="F900" i="121" s="1"/>
  <c r="E899" i="121"/>
  <c r="F899" i="121" s="1"/>
  <c r="E898" i="121"/>
  <c r="F898" i="121" s="1"/>
  <c r="E897" i="121"/>
  <c r="F897" i="121" s="1"/>
  <c r="E896" i="121"/>
  <c r="F896" i="121" s="1"/>
  <c r="E895" i="121"/>
  <c r="F895" i="121" s="1"/>
  <c r="E894" i="121"/>
  <c r="F894" i="121" s="1"/>
  <c r="E893" i="121"/>
  <c r="F893" i="121" s="1"/>
  <c r="E892" i="121"/>
  <c r="F892" i="121" s="1"/>
  <c r="E891" i="121"/>
  <c r="F891" i="121" s="1"/>
  <c r="E890" i="121"/>
  <c r="F890" i="121" s="1"/>
  <c r="E889" i="121"/>
  <c r="F889" i="121" s="1"/>
  <c r="E888" i="121"/>
  <c r="F888" i="121" s="1"/>
  <c r="E887" i="121"/>
  <c r="F887" i="121" s="1"/>
  <c r="E886" i="121"/>
  <c r="F886" i="121" s="1"/>
  <c r="E885" i="121"/>
  <c r="F885" i="121" s="1"/>
  <c r="E884" i="121"/>
  <c r="F884" i="121" s="1"/>
  <c r="E883" i="121"/>
  <c r="F883" i="121" s="1"/>
  <c r="E882" i="121"/>
  <c r="F882" i="121" s="1"/>
  <c r="E881" i="121"/>
  <c r="F881" i="121" s="1"/>
  <c r="E880" i="121"/>
  <c r="F880" i="121" s="1"/>
  <c r="E879" i="121"/>
  <c r="F879" i="121" s="1"/>
  <c r="E878" i="121"/>
  <c r="F878" i="121" s="1"/>
  <c r="E877" i="121"/>
  <c r="F877" i="121" s="1"/>
  <c r="E876" i="121"/>
  <c r="F876" i="121" s="1"/>
  <c r="E875" i="121"/>
  <c r="F875" i="121" s="1"/>
  <c r="E874" i="121"/>
  <c r="F874" i="121" s="1"/>
  <c r="E873" i="121"/>
  <c r="F873" i="121" s="1"/>
  <c r="E872" i="121"/>
  <c r="F872" i="121" s="1"/>
  <c r="E871" i="121"/>
  <c r="F871" i="121" s="1"/>
  <c r="E870" i="121"/>
  <c r="F870" i="121" s="1"/>
  <c r="E869" i="121"/>
  <c r="F869" i="121" s="1"/>
  <c r="E868" i="121"/>
  <c r="F868" i="121" s="1"/>
  <c r="E867" i="121"/>
  <c r="F867" i="121" s="1"/>
  <c r="E866" i="121"/>
  <c r="F866" i="121" s="1"/>
  <c r="E865" i="121"/>
  <c r="F865" i="121" s="1"/>
  <c r="E864" i="121"/>
  <c r="F864" i="121" s="1"/>
  <c r="E863" i="121"/>
  <c r="F863" i="121" s="1"/>
  <c r="E862" i="121"/>
  <c r="F862" i="121" s="1"/>
  <c r="E861" i="121"/>
  <c r="F861" i="121" s="1"/>
  <c r="E860" i="121"/>
  <c r="F860" i="121" s="1"/>
  <c r="E859" i="121"/>
  <c r="F859" i="121" s="1"/>
  <c r="E858" i="121"/>
  <c r="F858" i="121" s="1"/>
  <c r="E857" i="121"/>
  <c r="F857" i="121" s="1"/>
  <c r="E856" i="121"/>
  <c r="F856" i="121" s="1"/>
  <c r="E855" i="121"/>
  <c r="F855" i="121" s="1"/>
  <c r="E854" i="121"/>
  <c r="F854" i="121" s="1"/>
  <c r="E853" i="121"/>
  <c r="F853" i="121" s="1"/>
  <c r="E852" i="121"/>
  <c r="F852" i="121" s="1"/>
  <c r="E851" i="121"/>
  <c r="F851" i="121" s="1"/>
  <c r="E850" i="121"/>
  <c r="F850" i="121" s="1"/>
  <c r="E849" i="121"/>
  <c r="F849" i="121" s="1"/>
  <c r="E848" i="121"/>
  <c r="F848" i="121" s="1"/>
  <c r="E847" i="121"/>
  <c r="F847" i="121" s="1"/>
  <c r="E846" i="121"/>
  <c r="F846" i="121" s="1"/>
  <c r="E845" i="121"/>
  <c r="F845" i="121" s="1"/>
  <c r="E844" i="121"/>
  <c r="F844" i="121" s="1"/>
  <c r="E843" i="121"/>
  <c r="F843" i="121" s="1"/>
  <c r="E842" i="121"/>
  <c r="F842" i="121" s="1"/>
  <c r="E841" i="121"/>
  <c r="F841" i="121" s="1"/>
  <c r="E840" i="121"/>
  <c r="F840" i="121" s="1"/>
  <c r="E839" i="121"/>
  <c r="F839" i="121" s="1"/>
  <c r="E838" i="121"/>
  <c r="F838" i="121" s="1"/>
  <c r="E837" i="121"/>
  <c r="F837" i="121" s="1"/>
  <c r="E836" i="121"/>
  <c r="F836" i="121" s="1"/>
  <c r="E835" i="121"/>
  <c r="F835" i="121" s="1"/>
  <c r="E834" i="121"/>
  <c r="F834" i="121" s="1"/>
  <c r="E833" i="121"/>
  <c r="F833" i="121" s="1"/>
  <c r="E832" i="121"/>
  <c r="F832" i="121" s="1"/>
  <c r="E831" i="121"/>
  <c r="F831" i="121" s="1"/>
  <c r="E830" i="121"/>
  <c r="F830" i="121" s="1"/>
  <c r="E829" i="121"/>
  <c r="F829" i="121" s="1"/>
  <c r="E828" i="121"/>
  <c r="F828" i="121" s="1"/>
  <c r="E827" i="121"/>
  <c r="F827" i="121" s="1"/>
  <c r="E826" i="121"/>
  <c r="F826" i="121" s="1"/>
  <c r="E825" i="121"/>
  <c r="F825" i="121" s="1"/>
  <c r="E824" i="121"/>
  <c r="F824" i="121" s="1"/>
  <c r="E823" i="121"/>
  <c r="F823" i="121" s="1"/>
  <c r="E822" i="121"/>
  <c r="F822" i="121" s="1"/>
  <c r="E821" i="121"/>
  <c r="F821" i="121" s="1"/>
  <c r="E820" i="121"/>
  <c r="F820" i="121" s="1"/>
  <c r="E819" i="121"/>
  <c r="F819" i="121" s="1"/>
  <c r="E818" i="121"/>
  <c r="F818" i="121" s="1"/>
  <c r="E817" i="121"/>
  <c r="F817" i="121" s="1"/>
  <c r="E816" i="121"/>
  <c r="F816" i="121" s="1"/>
  <c r="E815" i="121"/>
  <c r="F815" i="121" s="1"/>
  <c r="E814" i="121"/>
  <c r="F814" i="121" s="1"/>
  <c r="E813" i="121"/>
  <c r="F813" i="121" s="1"/>
  <c r="E812" i="121"/>
  <c r="F812" i="121" s="1"/>
  <c r="E811" i="121"/>
  <c r="F811" i="121" s="1"/>
  <c r="E810" i="121"/>
  <c r="F810" i="121" s="1"/>
  <c r="E809" i="121"/>
  <c r="F809" i="121" s="1"/>
  <c r="E808" i="121"/>
  <c r="F808" i="121" s="1"/>
  <c r="E807" i="121"/>
  <c r="F807" i="121" s="1"/>
  <c r="E806" i="121"/>
  <c r="F806" i="121" s="1"/>
  <c r="E805" i="121"/>
  <c r="F805" i="121" s="1"/>
  <c r="E804" i="121"/>
  <c r="F804" i="121" s="1"/>
  <c r="E803" i="121"/>
  <c r="F803" i="121" s="1"/>
  <c r="E802" i="121"/>
  <c r="F802" i="121" s="1"/>
  <c r="E801" i="121"/>
  <c r="F801" i="121" s="1"/>
  <c r="E800" i="121"/>
  <c r="F800" i="121" s="1"/>
  <c r="E799" i="121"/>
  <c r="F799" i="121" s="1"/>
  <c r="E798" i="121"/>
  <c r="F798" i="121" s="1"/>
  <c r="E797" i="121"/>
  <c r="F797" i="121" s="1"/>
  <c r="E796" i="121"/>
  <c r="F796" i="121" s="1"/>
  <c r="E795" i="121"/>
  <c r="F795" i="121" s="1"/>
  <c r="E794" i="121"/>
  <c r="F794" i="121" s="1"/>
  <c r="E793" i="121"/>
  <c r="F793" i="121" s="1"/>
  <c r="E792" i="121"/>
  <c r="F792" i="121" s="1"/>
  <c r="E791" i="121"/>
  <c r="F791" i="121" s="1"/>
  <c r="E790" i="121"/>
  <c r="F790" i="121" s="1"/>
  <c r="E789" i="121"/>
  <c r="F789" i="121" s="1"/>
  <c r="E788" i="121"/>
  <c r="F788" i="121" s="1"/>
  <c r="E787" i="121"/>
  <c r="F787" i="121" s="1"/>
  <c r="E786" i="121"/>
  <c r="F786" i="121" s="1"/>
  <c r="E785" i="121"/>
  <c r="F785" i="121" s="1"/>
  <c r="E784" i="121"/>
  <c r="F784" i="121" s="1"/>
  <c r="E783" i="121"/>
  <c r="F783" i="121" s="1"/>
  <c r="E782" i="121"/>
  <c r="F782" i="121" s="1"/>
  <c r="E781" i="121"/>
  <c r="F781" i="121" s="1"/>
  <c r="E780" i="121"/>
  <c r="F780" i="121" s="1"/>
  <c r="E779" i="121"/>
  <c r="F779" i="121" s="1"/>
  <c r="E778" i="121"/>
  <c r="F778" i="121" s="1"/>
  <c r="E777" i="121"/>
  <c r="F777" i="121" s="1"/>
  <c r="E776" i="121"/>
  <c r="F776" i="121" s="1"/>
  <c r="E775" i="121"/>
  <c r="F775" i="121" s="1"/>
  <c r="E774" i="121"/>
  <c r="F774" i="121" s="1"/>
  <c r="E773" i="121"/>
  <c r="F773" i="121" s="1"/>
  <c r="E772" i="121"/>
  <c r="F772" i="121" s="1"/>
  <c r="E771" i="121"/>
  <c r="F771" i="121" s="1"/>
  <c r="E770" i="121"/>
  <c r="F770" i="121" s="1"/>
  <c r="E769" i="121"/>
  <c r="F769" i="121" s="1"/>
  <c r="E768" i="121"/>
  <c r="F768" i="121" s="1"/>
  <c r="E767" i="121"/>
  <c r="F767" i="121" s="1"/>
  <c r="E766" i="121"/>
  <c r="F766" i="121" s="1"/>
  <c r="E765" i="121"/>
  <c r="F765" i="121" s="1"/>
  <c r="E764" i="121"/>
  <c r="F764" i="121" s="1"/>
  <c r="E763" i="121"/>
  <c r="F763" i="121" s="1"/>
  <c r="E762" i="121"/>
  <c r="F762" i="121" s="1"/>
  <c r="E761" i="121"/>
  <c r="F761" i="121" s="1"/>
  <c r="E760" i="121"/>
  <c r="F760" i="121" s="1"/>
  <c r="E759" i="121"/>
  <c r="F759" i="121" s="1"/>
  <c r="E758" i="121"/>
  <c r="F758" i="121" s="1"/>
  <c r="E757" i="121"/>
  <c r="F757" i="121" s="1"/>
  <c r="E756" i="121"/>
  <c r="F756" i="121" s="1"/>
  <c r="E755" i="121"/>
  <c r="F755" i="121" s="1"/>
  <c r="E754" i="121"/>
  <c r="F754" i="121" s="1"/>
  <c r="E753" i="121"/>
  <c r="F753" i="121" s="1"/>
  <c r="E752" i="121"/>
  <c r="F752" i="121" s="1"/>
  <c r="E751" i="121"/>
  <c r="F751" i="121" s="1"/>
  <c r="E750" i="121"/>
  <c r="F750" i="121" s="1"/>
  <c r="E749" i="121"/>
  <c r="F749" i="121" s="1"/>
  <c r="E748" i="121"/>
  <c r="F748" i="121" s="1"/>
  <c r="E747" i="121"/>
  <c r="F747" i="121" s="1"/>
  <c r="E746" i="121"/>
  <c r="F746" i="121" s="1"/>
  <c r="E745" i="121"/>
  <c r="F745" i="121" s="1"/>
  <c r="E744" i="121"/>
  <c r="F744" i="121" s="1"/>
  <c r="E743" i="121"/>
  <c r="F743" i="121" s="1"/>
  <c r="E742" i="121"/>
  <c r="F742" i="121" s="1"/>
  <c r="E741" i="121"/>
  <c r="F741" i="121" s="1"/>
  <c r="E740" i="121"/>
  <c r="F740" i="121" s="1"/>
  <c r="E739" i="121"/>
  <c r="F739" i="121" s="1"/>
  <c r="E738" i="121"/>
  <c r="F738" i="121" s="1"/>
  <c r="E737" i="121"/>
  <c r="F737" i="121" s="1"/>
  <c r="E736" i="121"/>
  <c r="F736" i="121" s="1"/>
  <c r="E735" i="121"/>
  <c r="F735" i="121" s="1"/>
  <c r="E734" i="121"/>
  <c r="F734" i="121" s="1"/>
  <c r="E733" i="121"/>
  <c r="F733" i="121" s="1"/>
  <c r="E732" i="121"/>
  <c r="F732" i="121" s="1"/>
  <c r="E731" i="121"/>
  <c r="F731" i="121" s="1"/>
  <c r="E730" i="121"/>
  <c r="F730" i="121" s="1"/>
  <c r="E729" i="121"/>
  <c r="F729" i="121" s="1"/>
  <c r="E728" i="121"/>
  <c r="F728" i="121" s="1"/>
  <c r="E727" i="121"/>
  <c r="F727" i="121" s="1"/>
  <c r="E726" i="121"/>
  <c r="F726" i="121" s="1"/>
  <c r="E725" i="121"/>
  <c r="F725" i="121" s="1"/>
  <c r="E724" i="121"/>
  <c r="F724" i="121" s="1"/>
  <c r="E723" i="121"/>
  <c r="F723" i="121" s="1"/>
  <c r="E722" i="121"/>
  <c r="F722" i="121" s="1"/>
  <c r="E721" i="121"/>
  <c r="F721" i="121" s="1"/>
  <c r="E720" i="121"/>
  <c r="F720" i="121" s="1"/>
  <c r="E719" i="121"/>
  <c r="F719" i="121" s="1"/>
  <c r="E718" i="121"/>
  <c r="F718" i="121" s="1"/>
  <c r="E717" i="121"/>
  <c r="F717" i="121" s="1"/>
  <c r="E716" i="121"/>
  <c r="F716" i="121" s="1"/>
  <c r="E715" i="121"/>
  <c r="F715" i="121" s="1"/>
  <c r="E714" i="121"/>
  <c r="F714" i="121" s="1"/>
  <c r="E713" i="121"/>
  <c r="F713" i="121" s="1"/>
  <c r="E712" i="121"/>
  <c r="F712" i="121" s="1"/>
  <c r="E711" i="121"/>
  <c r="F711" i="121" s="1"/>
  <c r="E710" i="121"/>
  <c r="F710" i="121" s="1"/>
  <c r="E709" i="121"/>
  <c r="F709" i="121" s="1"/>
  <c r="E708" i="121"/>
  <c r="F708" i="121" s="1"/>
  <c r="E707" i="121"/>
  <c r="F707" i="121" s="1"/>
  <c r="E706" i="121"/>
  <c r="F706" i="121" s="1"/>
  <c r="E705" i="121"/>
  <c r="F705" i="121" s="1"/>
  <c r="E704" i="121"/>
  <c r="F704" i="121" s="1"/>
  <c r="E703" i="121"/>
  <c r="F703" i="121" s="1"/>
  <c r="E702" i="121"/>
  <c r="F702" i="121" s="1"/>
  <c r="E701" i="121"/>
  <c r="F701" i="121" s="1"/>
  <c r="E700" i="121"/>
  <c r="F700" i="121" s="1"/>
  <c r="E699" i="121"/>
  <c r="F699" i="121" s="1"/>
  <c r="E698" i="121"/>
  <c r="F698" i="121" s="1"/>
  <c r="E697" i="121"/>
  <c r="F697" i="121" s="1"/>
  <c r="E696" i="121"/>
  <c r="F696" i="121" s="1"/>
  <c r="E695" i="121"/>
  <c r="F695" i="121" s="1"/>
  <c r="E694" i="121"/>
  <c r="F694" i="121" s="1"/>
  <c r="E693" i="121"/>
  <c r="F693" i="121" s="1"/>
  <c r="E692" i="121"/>
  <c r="F692" i="121" s="1"/>
  <c r="E691" i="121"/>
  <c r="F691" i="121" s="1"/>
  <c r="E690" i="121"/>
  <c r="F690" i="121" s="1"/>
  <c r="E689" i="121"/>
  <c r="F689" i="121" s="1"/>
  <c r="E688" i="121"/>
  <c r="F688" i="121" s="1"/>
  <c r="E687" i="121"/>
  <c r="F687" i="121" s="1"/>
  <c r="E686" i="121"/>
  <c r="F686" i="121" s="1"/>
  <c r="E685" i="121"/>
  <c r="F685" i="121" s="1"/>
  <c r="E684" i="121"/>
  <c r="F684" i="121" s="1"/>
  <c r="E683" i="121"/>
  <c r="F683" i="121" s="1"/>
  <c r="E682" i="121"/>
  <c r="F682" i="121" s="1"/>
  <c r="E681" i="121"/>
  <c r="F681" i="121" s="1"/>
  <c r="E680" i="121"/>
  <c r="F680" i="121" s="1"/>
  <c r="E679" i="121"/>
  <c r="F679" i="121" s="1"/>
  <c r="E678" i="121"/>
  <c r="F678" i="121" s="1"/>
  <c r="E677" i="121"/>
  <c r="F677" i="121" s="1"/>
  <c r="E676" i="121"/>
  <c r="F676" i="121" s="1"/>
  <c r="E675" i="121"/>
  <c r="F675" i="121" s="1"/>
  <c r="E674" i="121"/>
  <c r="F674" i="121" s="1"/>
  <c r="E673" i="121"/>
  <c r="F673" i="121" s="1"/>
  <c r="E672" i="121"/>
  <c r="F672" i="121" s="1"/>
  <c r="E671" i="121"/>
  <c r="F671" i="121" s="1"/>
  <c r="E670" i="121"/>
  <c r="F670" i="121" s="1"/>
  <c r="E669" i="121"/>
  <c r="F669" i="121" s="1"/>
  <c r="E668" i="121"/>
  <c r="F668" i="121" s="1"/>
  <c r="E667" i="121"/>
  <c r="F667" i="121" s="1"/>
  <c r="E666" i="121"/>
  <c r="F666" i="121" s="1"/>
  <c r="E665" i="121"/>
  <c r="F665" i="121" s="1"/>
  <c r="E664" i="121"/>
  <c r="F664" i="121" s="1"/>
  <c r="E663" i="121"/>
  <c r="F663" i="121" s="1"/>
  <c r="E662" i="121"/>
  <c r="F662" i="121" s="1"/>
  <c r="E661" i="121"/>
  <c r="F661" i="121" s="1"/>
  <c r="E660" i="121"/>
  <c r="F660" i="121" s="1"/>
  <c r="E659" i="121"/>
  <c r="F659" i="121" s="1"/>
  <c r="E658" i="121"/>
  <c r="F658" i="121" s="1"/>
  <c r="E657" i="121"/>
  <c r="F657" i="121" s="1"/>
  <c r="E656" i="121"/>
  <c r="F656" i="121" s="1"/>
  <c r="E655" i="121"/>
  <c r="F655" i="121" s="1"/>
  <c r="E654" i="121"/>
  <c r="F654" i="121" s="1"/>
  <c r="E653" i="121"/>
  <c r="F653" i="121" s="1"/>
  <c r="E652" i="121"/>
  <c r="F652" i="121" s="1"/>
  <c r="E651" i="121"/>
  <c r="F651" i="121" s="1"/>
  <c r="E650" i="121"/>
  <c r="F650" i="121" s="1"/>
  <c r="E649" i="121"/>
  <c r="F649" i="121" s="1"/>
  <c r="E648" i="121"/>
  <c r="F648" i="121" s="1"/>
  <c r="E647" i="121"/>
  <c r="F647" i="121" s="1"/>
  <c r="E646" i="121"/>
  <c r="F646" i="121" s="1"/>
  <c r="E645" i="121"/>
  <c r="F645" i="121" s="1"/>
  <c r="E644" i="121"/>
  <c r="F644" i="121" s="1"/>
  <c r="E643" i="121"/>
  <c r="F643" i="121" s="1"/>
  <c r="E642" i="121"/>
  <c r="F642" i="121" s="1"/>
  <c r="E641" i="121"/>
  <c r="F641" i="121" s="1"/>
  <c r="E640" i="121"/>
  <c r="F640" i="121" s="1"/>
  <c r="E639" i="121"/>
  <c r="F639" i="121" s="1"/>
  <c r="E638" i="121"/>
  <c r="F638" i="121" s="1"/>
  <c r="E637" i="121"/>
  <c r="F637" i="121" s="1"/>
  <c r="E636" i="121"/>
  <c r="F636" i="121" s="1"/>
  <c r="E635" i="121"/>
  <c r="F635" i="121" s="1"/>
  <c r="E634" i="121"/>
  <c r="F634" i="121" s="1"/>
  <c r="E633" i="121"/>
  <c r="F633" i="121" s="1"/>
  <c r="E632" i="121"/>
  <c r="F632" i="121" s="1"/>
  <c r="E631" i="121"/>
  <c r="F631" i="121" s="1"/>
  <c r="E630" i="121"/>
  <c r="F630" i="121" s="1"/>
  <c r="E629" i="121"/>
  <c r="F629" i="121" s="1"/>
  <c r="E628" i="121"/>
  <c r="F628" i="121" s="1"/>
  <c r="E627" i="121"/>
  <c r="F627" i="121" s="1"/>
  <c r="E626" i="121"/>
  <c r="F626" i="121" s="1"/>
  <c r="E625" i="121"/>
  <c r="F625" i="121" s="1"/>
  <c r="E624" i="121"/>
  <c r="F624" i="121" s="1"/>
  <c r="E623" i="121"/>
  <c r="F623" i="121" s="1"/>
  <c r="E622" i="121"/>
  <c r="F622" i="121" s="1"/>
  <c r="E621" i="121"/>
  <c r="F621" i="121" s="1"/>
  <c r="E620" i="121"/>
  <c r="F620" i="121" s="1"/>
  <c r="E619" i="121"/>
  <c r="F619" i="121" s="1"/>
  <c r="E618" i="121"/>
  <c r="F618" i="121" s="1"/>
  <c r="E617" i="121"/>
  <c r="F617" i="121" s="1"/>
  <c r="E616" i="121"/>
  <c r="F616" i="121" s="1"/>
  <c r="E615" i="121"/>
  <c r="F615" i="121" s="1"/>
  <c r="E614" i="121"/>
  <c r="F614" i="121" s="1"/>
  <c r="E613" i="121"/>
  <c r="F613" i="121" s="1"/>
  <c r="E612" i="121"/>
  <c r="F612" i="121" s="1"/>
  <c r="E611" i="121"/>
  <c r="F611" i="121" s="1"/>
  <c r="E610" i="121"/>
  <c r="F610" i="121" s="1"/>
  <c r="E609" i="121"/>
  <c r="F609" i="121" s="1"/>
  <c r="E608" i="121"/>
  <c r="F608" i="121" s="1"/>
  <c r="E607" i="121"/>
  <c r="F607" i="121" s="1"/>
  <c r="E606" i="121"/>
  <c r="F606" i="121" s="1"/>
  <c r="E605" i="121"/>
  <c r="F605" i="121" s="1"/>
  <c r="E604" i="121"/>
  <c r="F604" i="121" s="1"/>
  <c r="E603" i="121"/>
  <c r="F603" i="121" s="1"/>
  <c r="E602" i="121"/>
  <c r="F602" i="121" s="1"/>
  <c r="E601" i="121"/>
  <c r="F601" i="121" s="1"/>
  <c r="E600" i="121"/>
  <c r="F600" i="121" s="1"/>
  <c r="E599" i="121"/>
  <c r="F599" i="121" s="1"/>
  <c r="E598" i="121"/>
  <c r="F598" i="121" s="1"/>
  <c r="E597" i="121"/>
  <c r="F597" i="121" s="1"/>
  <c r="E596" i="121"/>
  <c r="F596" i="121" s="1"/>
  <c r="E595" i="121"/>
  <c r="F595" i="121" s="1"/>
  <c r="E594" i="121"/>
  <c r="F594" i="121" s="1"/>
  <c r="E593" i="121"/>
  <c r="F593" i="121" s="1"/>
  <c r="E592" i="121"/>
  <c r="F592" i="121" s="1"/>
  <c r="E591" i="121"/>
  <c r="F591" i="121" s="1"/>
  <c r="E590" i="121"/>
  <c r="F590" i="121" s="1"/>
  <c r="E589" i="121"/>
  <c r="F589" i="121" s="1"/>
  <c r="E588" i="121"/>
  <c r="F588" i="121" s="1"/>
  <c r="E587" i="121"/>
  <c r="F587" i="121" s="1"/>
  <c r="E586" i="121"/>
  <c r="F586" i="121" s="1"/>
  <c r="E585" i="121"/>
  <c r="F585" i="121" s="1"/>
  <c r="E584" i="121"/>
  <c r="F584" i="121" s="1"/>
  <c r="E583" i="121"/>
  <c r="F583" i="121" s="1"/>
  <c r="E582" i="121"/>
  <c r="F582" i="121" s="1"/>
  <c r="E581" i="121"/>
  <c r="F581" i="121" s="1"/>
  <c r="E580" i="121"/>
  <c r="F580" i="121" s="1"/>
  <c r="E579" i="121"/>
  <c r="F579" i="121" s="1"/>
  <c r="E578" i="121"/>
  <c r="F578" i="121" s="1"/>
  <c r="E577" i="121"/>
  <c r="F577" i="121" s="1"/>
  <c r="E576" i="121"/>
  <c r="F576" i="121" s="1"/>
  <c r="E575" i="121"/>
  <c r="F575" i="121" s="1"/>
  <c r="E574" i="121"/>
  <c r="F574" i="121" s="1"/>
  <c r="E573" i="121"/>
  <c r="F573" i="121" s="1"/>
  <c r="E572" i="121"/>
  <c r="F572" i="121" s="1"/>
  <c r="E571" i="121"/>
  <c r="F571" i="121" s="1"/>
  <c r="E570" i="121"/>
  <c r="F570" i="121" s="1"/>
  <c r="E569" i="121"/>
  <c r="F569" i="121" s="1"/>
  <c r="E568" i="121"/>
  <c r="F568" i="121" s="1"/>
  <c r="E567" i="121"/>
  <c r="F567" i="121" s="1"/>
  <c r="E566" i="121"/>
  <c r="F566" i="121" s="1"/>
  <c r="E565" i="121"/>
  <c r="F565" i="121" s="1"/>
  <c r="E564" i="121"/>
  <c r="F564" i="121" s="1"/>
  <c r="E563" i="121"/>
  <c r="F563" i="121" s="1"/>
  <c r="E562" i="121"/>
  <c r="F562" i="121" s="1"/>
  <c r="E561" i="121"/>
  <c r="F561" i="121" s="1"/>
  <c r="E560" i="121"/>
  <c r="F560" i="121" s="1"/>
  <c r="E559" i="121"/>
  <c r="F559" i="121" s="1"/>
  <c r="E558" i="121"/>
  <c r="F558" i="121" s="1"/>
  <c r="E557" i="121"/>
  <c r="F557" i="121" s="1"/>
  <c r="E556" i="121"/>
  <c r="F556" i="121" s="1"/>
  <c r="E555" i="121"/>
  <c r="F555" i="121" s="1"/>
  <c r="E554" i="121"/>
  <c r="F554" i="121" s="1"/>
  <c r="E553" i="121"/>
  <c r="F553" i="121" s="1"/>
  <c r="E552" i="121"/>
  <c r="F552" i="121" s="1"/>
  <c r="E551" i="121"/>
  <c r="F551" i="121" s="1"/>
  <c r="E550" i="121"/>
  <c r="F550" i="121" s="1"/>
  <c r="E549" i="121"/>
  <c r="F549" i="121" s="1"/>
  <c r="E548" i="121"/>
  <c r="F548" i="121" s="1"/>
  <c r="E547" i="121"/>
  <c r="F547" i="121" s="1"/>
  <c r="E546" i="121"/>
  <c r="F546" i="121" s="1"/>
  <c r="E545" i="121"/>
  <c r="F545" i="121" s="1"/>
  <c r="E544" i="121"/>
  <c r="F544" i="121" s="1"/>
  <c r="E543" i="121"/>
  <c r="F543" i="121" s="1"/>
  <c r="E542" i="121"/>
  <c r="F542" i="121" s="1"/>
  <c r="E541" i="121"/>
  <c r="F541" i="121" s="1"/>
  <c r="E540" i="121"/>
  <c r="F540" i="121" s="1"/>
  <c r="E539" i="121"/>
  <c r="F539" i="121" s="1"/>
  <c r="E538" i="121"/>
  <c r="F538" i="121" s="1"/>
  <c r="E537" i="121"/>
  <c r="F537" i="121" s="1"/>
  <c r="E536" i="121"/>
  <c r="F536" i="121" s="1"/>
  <c r="E535" i="121"/>
  <c r="F535" i="121" s="1"/>
  <c r="E534" i="121"/>
  <c r="F534" i="121" s="1"/>
  <c r="E533" i="121"/>
  <c r="F533" i="121" s="1"/>
  <c r="E532" i="121"/>
  <c r="F532" i="121" s="1"/>
  <c r="E531" i="121"/>
  <c r="F531" i="121" s="1"/>
  <c r="E530" i="121"/>
  <c r="F530" i="121" s="1"/>
  <c r="E529" i="121"/>
  <c r="F529" i="121" s="1"/>
  <c r="E528" i="121"/>
  <c r="F528" i="121" s="1"/>
  <c r="E527" i="121"/>
  <c r="F527" i="121" s="1"/>
  <c r="E526" i="121"/>
  <c r="F526" i="121" s="1"/>
  <c r="E525" i="121"/>
  <c r="F525" i="121" s="1"/>
  <c r="E524" i="121"/>
  <c r="F524" i="121" s="1"/>
  <c r="E523" i="121"/>
  <c r="F523" i="121" s="1"/>
  <c r="E522" i="121"/>
  <c r="F522" i="121" s="1"/>
  <c r="E521" i="121"/>
  <c r="F521" i="121" s="1"/>
  <c r="E520" i="121"/>
  <c r="F520" i="121" s="1"/>
  <c r="E519" i="121"/>
  <c r="F519" i="121" s="1"/>
  <c r="E518" i="121"/>
  <c r="F518" i="121" s="1"/>
  <c r="E517" i="121"/>
  <c r="F517" i="121" s="1"/>
  <c r="E516" i="121"/>
  <c r="F516" i="121" s="1"/>
  <c r="E515" i="121"/>
  <c r="F515" i="121" s="1"/>
  <c r="E514" i="121"/>
  <c r="F514" i="121" s="1"/>
  <c r="E513" i="121"/>
  <c r="F513" i="121" s="1"/>
  <c r="E512" i="121"/>
  <c r="F512" i="121" s="1"/>
  <c r="E511" i="121"/>
  <c r="F511" i="121" s="1"/>
  <c r="E510" i="121"/>
  <c r="F510" i="121" s="1"/>
  <c r="E509" i="121"/>
  <c r="F509" i="121" s="1"/>
  <c r="E508" i="121"/>
  <c r="F508" i="121" s="1"/>
  <c r="E507" i="121"/>
  <c r="F507" i="121" s="1"/>
  <c r="E506" i="121"/>
  <c r="F506" i="121" s="1"/>
  <c r="E505" i="121"/>
  <c r="F505" i="121" s="1"/>
  <c r="E504" i="121"/>
  <c r="F504" i="121" s="1"/>
  <c r="E503" i="121"/>
  <c r="F503" i="121" s="1"/>
  <c r="E502" i="121"/>
  <c r="F502" i="121" s="1"/>
  <c r="E501" i="121"/>
  <c r="F501" i="121" s="1"/>
  <c r="E500" i="121"/>
  <c r="F500" i="121" s="1"/>
  <c r="E499" i="121"/>
  <c r="F499" i="121" s="1"/>
  <c r="E498" i="121"/>
  <c r="F498" i="121" s="1"/>
  <c r="E497" i="121"/>
  <c r="F497" i="121" s="1"/>
  <c r="E496" i="121"/>
  <c r="F496" i="121" s="1"/>
  <c r="E495" i="121"/>
  <c r="F495" i="121" s="1"/>
  <c r="E494" i="121"/>
  <c r="F494" i="121" s="1"/>
  <c r="E493" i="121"/>
  <c r="F493" i="121" s="1"/>
  <c r="E492" i="121"/>
  <c r="F492" i="121" s="1"/>
  <c r="E491" i="121"/>
  <c r="F491" i="121" s="1"/>
  <c r="E490" i="121"/>
  <c r="F490" i="121" s="1"/>
  <c r="E489" i="121"/>
  <c r="F489" i="121" s="1"/>
  <c r="E488" i="121"/>
  <c r="F488" i="121" s="1"/>
  <c r="E487" i="121"/>
  <c r="F487" i="121" s="1"/>
  <c r="E486" i="121"/>
  <c r="F486" i="121" s="1"/>
  <c r="E485" i="121"/>
  <c r="F485" i="121" s="1"/>
  <c r="E484" i="121"/>
  <c r="F484" i="121" s="1"/>
  <c r="E483" i="121"/>
  <c r="F483" i="121" s="1"/>
  <c r="E482" i="121"/>
  <c r="F482" i="121" s="1"/>
  <c r="E481" i="121"/>
  <c r="F481" i="121" s="1"/>
  <c r="E480" i="121"/>
  <c r="F480" i="121" s="1"/>
  <c r="E479" i="121"/>
  <c r="F479" i="121" s="1"/>
  <c r="E478" i="121"/>
  <c r="F478" i="121" s="1"/>
  <c r="E477" i="121"/>
  <c r="F477" i="121" s="1"/>
  <c r="E476" i="121"/>
  <c r="F476" i="121" s="1"/>
  <c r="E475" i="121"/>
  <c r="F475" i="121" s="1"/>
  <c r="E474" i="121"/>
  <c r="F474" i="121" s="1"/>
  <c r="E473" i="121"/>
  <c r="F473" i="121" s="1"/>
  <c r="E472" i="121"/>
  <c r="F472" i="121" s="1"/>
  <c r="E471" i="121"/>
  <c r="F471" i="121" s="1"/>
  <c r="E470" i="121"/>
  <c r="F470" i="121" s="1"/>
  <c r="E469" i="121"/>
  <c r="F469" i="121" s="1"/>
  <c r="E468" i="121"/>
  <c r="F468" i="121" s="1"/>
  <c r="E467" i="121"/>
  <c r="F467" i="121" s="1"/>
  <c r="E466" i="121"/>
  <c r="F466" i="121" s="1"/>
  <c r="E465" i="121"/>
  <c r="F465" i="121" s="1"/>
  <c r="E464" i="121"/>
  <c r="F464" i="121" s="1"/>
  <c r="E463" i="121"/>
  <c r="F463" i="121" s="1"/>
  <c r="E462" i="121"/>
  <c r="F462" i="121" s="1"/>
  <c r="E461" i="121"/>
  <c r="F461" i="121" s="1"/>
  <c r="E460" i="121"/>
  <c r="F460" i="121" s="1"/>
  <c r="E459" i="121"/>
  <c r="F459" i="121" s="1"/>
  <c r="E458" i="121"/>
  <c r="F458" i="121" s="1"/>
  <c r="E457" i="121"/>
  <c r="F457" i="121" s="1"/>
  <c r="E456" i="121"/>
  <c r="F456" i="121" s="1"/>
  <c r="E455" i="121"/>
  <c r="F455" i="121" s="1"/>
  <c r="E454" i="121"/>
  <c r="F454" i="121" s="1"/>
  <c r="E453" i="121"/>
  <c r="F453" i="121" s="1"/>
  <c r="E452" i="121"/>
  <c r="F452" i="121" s="1"/>
  <c r="E451" i="121"/>
  <c r="F451" i="121" s="1"/>
  <c r="E450" i="121"/>
  <c r="F450" i="121" s="1"/>
  <c r="E449" i="121"/>
  <c r="F449" i="121" s="1"/>
  <c r="E448" i="121"/>
  <c r="F448" i="121" s="1"/>
  <c r="E447" i="121"/>
  <c r="F447" i="121" s="1"/>
  <c r="E446" i="121"/>
  <c r="F446" i="121" s="1"/>
  <c r="E445" i="121"/>
  <c r="F445" i="121" s="1"/>
  <c r="E444" i="121"/>
  <c r="F444" i="121" s="1"/>
  <c r="E443" i="121"/>
  <c r="F443" i="121" s="1"/>
  <c r="E442" i="121"/>
  <c r="F442" i="121" s="1"/>
  <c r="E441" i="121"/>
  <c r="F441" i="121" s="1"/>
  <c r="E440" i="121"/>
  <c r="F440" i="121" s="1"/>
  <c r="E439" i="121"/>
  <c r="F439" i="121" s="1"/>
  <c r="E438" i="121"/>
  <c r="F438" i="121" s="1"/>
  <c r="E437" i="121"/>
  <c r="F437" i="121" s="1"/>
  <c r="E436" i="121"/>
  <c r="F436" i="121" s="1"/>
  <c r="E435" i="121"/>
  <c r="F435" i="121" s="1"/>
  <c r="E434" i="121"/>
  <c r="F434" i="121" s="1"/>
  <c r="E433" i="121"/>
  <c r="F433" i="121" s="1"/>
  <c r="E432" i="121"/>
  <c r="F432" i="121" s="1"/>
  <c r="E431" i="121"/>
  <c r="F431" i="121" s="1"/>
  <c r="E430" i="121"/>
  <c r="F430" i="121" s="1"/>
  <c r="E429" i="121"/>
  <c r="F429" i="121" s="1"/>
  <c r="E428" i="121"/>
  <c r="F428" i="121" s="1"/>
  <c r="E427" i="121"/>
  <c r="F427" i="121" s="1"/>
  <c r="E426" i="121"/>
  <c r="F426" i="121" s="1"/>
  <c r="E425" i="121"/>
  <c r="F425" i="121" s="1"/>
  <c r="E424" i="121"/>
  <c r="F424" i="121" s="1"/>
  <c r="E423" i="121"/>
  <c r="F423" i="121" s="1"/>
  <c r="E422" i="121"/>
  <c r="F422" i="121" s="1"/>
  <c r="E421" i="121"/>
  <c r="F421" i="121" s="1"/>
  <c r="E420" i="121"/>
  <c r="F420" i="121" s="1"/>
  <c r="E419" i="121"/>
  <c r="F419" i="121" s="1"/>
  <c r="E418" i="121"/>
  <c r="F418" i="121" s="1"/>
  <c r="E417" i="121"/>
  <c r="F417" i="121" s="1"/>
  <c r="E416" i="121"/>
  <c r="F416" i="121" s="1"/>
  <c r="E415" i="121"/>
  <c r="F415" i="121" s="1"/>
  <c r="E414" i="121"/>
  <c r="F414" i="121" s="1"/>
  <c r="E413" i="121"/>
  <c r="F413" i="121" s="1"/>
  <c r="E412" i="121"/>
  <c r="F412" i="121" s="1"/>
  <c r="E411" i="121"/>
  <c r="F411" i="121" s="1"/>
  <c r="E410" i="121"/>
  <c r="F410" i="121" s="1"/>
  <c r="E409" i="121"/>
  <c r="F409" i="121" s="1"/>
  <c r="E408" i="121"/>
  <c r="F408" i="121" s="1"/>
  <c r="E407" i="121"/>
  <c r="F407" i="121" s="1"/>
  <c r="E406" i="121"/>
  <c r="F406" i="121" s="1"/>
  <c r="E405" i="121"/>
  <c r="F405" i="121" s="1"/>
  <c r="E404" i="121"/>
  <c r="F404" i="121" s="1"/>
  <c r="E403" i="121"/>
  <c r="F403" i="121" s="1"/>
  <c r="E402" i="121"/>
  <c r="F402" i="121" s="1"/>
  <c r="E401" i="121"/>
  <c r="F401" i="121" s="1"/>
  <c r="E400" i="121"/>
  <c r="F400" i="121" s="1"/>
  <c r="E399" i="121"/>
  <c r="F399" i="121" s="1"/>
  <c r="E398" i="121"/>
  <c r="F398" i="121" s="1"/>
  <c r="E397" i="121"/>
  <c r="F397" i="121" s="1"/>
  <c r="E396" i="121"/>
  <c r="F396" i="121" s="1"/>
  <c r="E395" i="121"/>
  <c r="F395" i="121" s="1"/>
  <c r="E394" i="121"/>
  <c r="F394" i="121" s="1"/>
  <c r="E393" i="121"/>
  <c r="F393" i="121" s="1"/>
  <c r="E392" i="121"/>
  <c r="F392" i="121" s="1"/>
  <c r="E391" i="121"/>
  <c r="F391" i="121" s="1"/>
  <c r="E390" i="121"/>
  <c r="F390" i="121" s="1"/>
  <c r="E389" i="121"/>
  <c r="F389" i="121" s="1"/>
  <c r="E388" i="121"/>
  <c r="F388" i="121" s="1"/>
  <c r="E387" i="121"/>
  <c r="F387" i="121" s="1"/>
  <c r="E386" i="121"/>
  <c r="F386" i="121" s="1"/>
  <c r="E385" i="121"/>
  <c r="F385" i="121" s="1"/>
  <c r="E384" i="121"/>
  <c r="F384" i="121" s="1"/>
  <c r="E383" i="121"/>
  <c r="F383" i="121" s="1"/>
  <c r="E382" i="121"/>
  <c r="F382" i="121" s="1"/>
  <c r="E381" i="121"/>
  <c r="F381" i="121" s="1"/>
  <c r="E380" i="121"/>
  <c r="F380" i="121" s="1"/>
  <c r="E379" i="121"/>
  <c r="F379" i="121" s="1"/>
  <c r="E378" i="121"/>
  <c r="F378" i="121" s="1"/>
  <c r="E377" i="121"/>
  <c r="F377" i="121" s="1"/>
  <c r="E376" i="121"/>
  <c r="F376" i="121" s="1"/>
  <c r="E375" i="121"/>
  <c r="F375" i="121" s="1"/>
  <c r="E374" i="121"/>
  <c r="F374" i="121" s="1"/>
  <c r="E373" i="121"/>
  <c r="F373" i="121" s="1"/>
  <c r="E372" i="121"/>
  <c r="F372" i="121" s="1"/>
  <c r="E371" i="121"/>
  <c r="F371" i="121" s="1"/>
  <c r="E370" i="121"/>
  <c r="F370" i="121" s="1"/>
  <c r="E369" i="121"/>
  <c r="F369" i="121" s="1"/>
  <c r="E368" i="121"/>
  <c r="F368" i="121" s="1"/>
  <c r="E367" i="121"/>
  <c r="F367" i="121" s="1"/>
  <c r="E366" i="121"/>
  <c r="F366" i="121" s="1"/>
  <c r="E365" i="121"/>
  <c r="F365" i="121" s="1"/>
  <c r="E364" i="121"/>
  <c r="F364" i="121" s="1"/>
  <c r="E363" i="121"/>
  <c r="F363" i="121" s="1"/>
  <c r="E362" i="121"/>
  <c r="F362" i="121" s="1"/>
  <c r="E361" i="121"/>
  <c r="F361" i="121" s="1"/>
  <c r="E360" i="121"/>
  <c r="F360" i="121" s="1"/>
  <c r="E359" i="121"/>
  <c r="F359" i="121" s="1"/>
  <c r="E358" i="121"/>
  <c r="F358" i="121" s="1"/>
  <c r="E357" i="121"/>
  <c r="F357" i="121" s="1"/>
  <c r="E356" i="121"/>
  <c r="F356" i="121" s="1"/>
  <c r="E355" i="121"/>
  <c r="F355" i="121" s="1"/>
  <c r="E354" i="121"/>
  <c r="F354" i="121" s="1"/>
  <c r="E353" i="121"/>
  <c r="F353" i="121" s="1"/>
  <c r="E352" i="121"/>
  <c r="F352" i="121" s="1"/>
  <c r="E351" i="121"/>
  <c r="F351" i="121" s="1"/>
  <c r="E350" i="121"/>
  <c r="F350" i="121" s="1"/>
  <c r="E349" i="121"/>
  <c r="F349" i="121" s="1"/>
  <c r="E348" i="121"/>
  <c r="F348" i="121" s="1"/>
  <c r="E347" i="121"/>
  <c r="F347" i="121" s="1"/>
  <c r="E346" i="121"/>
  <c r="F346" i="121" s="1"/>
  <c r="E345" i="121"/>
  <c r="F345" i="121" s="1"/>
  <c r="E344" i="121"/>
  <c r="F344" i="121" s="1"/>
  <c r="E343" i="121"/>
  <c r="F343" i="121" s="1"/>
  <c r="E342" i="121"/>
  <c r="F342" i="121" s="1"/>
  <c r="E341" i="121"/>
  <c r="F341" i="121" s="1"/>
  <c r="E340" i="121"/>
  <c r="F340" i="121" s="1"/>
  <c r="E339" i="121"/>
  <c r="F339" i="121" s="1"/>
  <c r="E338" i="121"/>
  <c r="F338" i="121" s="1"/>
  <c r="E337" i="121"/>
  <c r="F337" i="121" s="1"/>
  <c r="E336" i="121"/>
  <c r="F336" i="121" s="1"/>
  <c r="E335" i="121"/>
  <c r="F335" i="121" s="1"/>
  <c r="E334" i="121"/>
  <c r="F334" i="121" s="1"/>
  <c r="E333" i="121"/>
  <c r="F333" i="121" s="1"/>
  <c r="E332" i="121"/>
  <c r="F332" i="121" s="1"/>
  <c r="E331" i="121"/>
  <c r="F331" i="121" s="1"/>
  <c r="E330" i="121"/>
  <c r="F330" i="121" s="1"/>
  <c r="E329" i="121"/>
  <c r="F329" i="121" s="1"/>
  <c r="E328" i="121"/>
  <c r="F328" i="121" s="1"/>
  <c r="E327" i="121"/>
  <c r="F327" i="121" s="1"/>
  <c r="E326" i="121"/>
  <c r="F326" i="121" s="1"/>
  <c r="E325" i="121"/>
  <c r="F325" i="121" s="1"/>
  <c r="E324" i="121"/>
  <c r="F324" i="121" s="1"/>
  <c r="E323" i="121"/>
  <c r="F323" i="121" s="1"/>
  <c r="E322" i="121"/>
  <c r="F322" i="121" s="1"/>
  <c r="E321" i="121"/>
  <c r="F321" i="121" s="1"/>
  <c r="E320" i="121"/>
  <c r="F320" i="121" s="1"/>
  <c r="E319" i="121"/>
  <c r="F319" i="121" s="1"/>
  <c r="E318" i="121"/>
  <c r="F318" i="121" s="1"/>
  <c r="E317" i="121"/>
  <c r="F317" i="121" s="1"/>
  <c r="E316" i="121"/>
  <c r="F316" i="121" s="1"/>
  <c r="E315" i="121"/>
  <c r="F315" i="121" s="1"/>
  <c r="E314" i="121"/>
  <c r="F314" i="121" s="1"/>
  <c r="E313" i="121"/>
  <c r="F313" i="121" s="1"/>
  <c r="E312" i="121"/>
  <c r="F312" i="121" s="1"/>
  <c r="E311" i="121"/>
  <c r="F311" i="121" s="1"/>
  <c r="E310" i="121"/>
  <c r="F310" i="121" s="1"/>
  <c r="E309" i="121"/>
  <c r="F309" i="121" s="1"/>
  <c r="E308" i="121"/>
  <c r="F308" i="121" s="1"/>
  <c r="E307" i="121"/>
  <c r="F307" i="121" s="1"/>
  <c r="E306" i="121"/>
  <c r="F306" i="121" s="1"/>
  <c r="E305" i="121"/>
  <c r="F305" i="121" s="1"/>
  <c r="E304" i="121"/>
  <c r="F304" i="121" s="1"/>
  <c r="E303" i="121"/>
  <c r="F303" i="121" s="1"/>
  <c r="E302" i="121"/>
  <c r="F302" i="121" s="1"/>
  <c r="E301" i="121"/>
  <c r="F301" i="121" s="1"/>
  <c r="E300" i="121"/>
  <c r="F300" i="121" s="1"/>
  <c r="E299" i="121"/>
  <c r="F299" i="121" s="1"/>
  <c r="E298" i="121"/>
  <c r="F298" i="121" s="1"/>
  <c r="E297" i="121"/>
  <c r="F297" i="121" s="1"/>
  <c r="E296" i="121"/>
  <c r="F296" i="121" s="1"/>
  <c r="E295" i="121"/>
  <c r="F295" i="121" s="1"/>
  <c r="E294" i="121"/>
  <c r="F294" i="121" s="1"/>
  <c r="E293" i="121"/>
  <c r="F293" i="121" s="1"/>
  <c r="E292" i="121"/>
  <c r="F292" i="121" s="1"/>
  <c r="E291" i="121"/>
  <c r="F291" i="121" s="1"/>
  <c r="E290" i="121"/>
  <c r="F290" i="121" s="1"/>
  <c r="E289" i="121"/>
  <c r="F289" i="121" s="1"/>
  <c r="E288" i="121"/>
  <c r="F288" i="121" s="1"/>
  <c r="E287" i="121"/>
  <c r="F287" i="121" s="1"/>
  <c r="E286" i="121"/>
  <c r="F286" i="121" s="1"/>
  <c r="E285" i="121"/>
  <c r="F285" i="121" s="1"/>
  <c r="E284" i="121"/>
  <c r="F284" i="121" s="1"/>
  <c r="E283" i="121"/>
  <c r="F283" i="121" s="1"/>
  <c r="E282" i="121"/>
  <c r="F282" i="121" s="1"/>
  <c r="E281" i="121"/>
  <c r="F281" i="121" s="1"/>
  <c r="E280" i="121"/>
  <c r="F280" i="121" s="1"/>
  <c r="E279" i="121"/>
  <c r="F279" i="121" s="1"/>
  <c r="E278" i="121"/>
  <c r="F278" i="121" s="1"/>
  <c r="E277" i="121"/>
  <c r="F277" i="121" s="1"/>
  <c r="E276" i="121"/>
  <c r="F276" i="121" s="1"/>
  <c r="E275" i="121"/>
  <c r="F275" i="121" s="1"/>
  <c r="E274" i="121"/>
  <c r="F274" i="121" s="1"/>
  <c r="E273" i="121"/>
  <c r="F273" i="121" s="1"/>
  <c r="E272" i="121"/>
  <c r="F272" i="121" s="1"/>
  <c r="E271" i="121"/>
  <c r="F271" i="121" s="1"/>
  <c r="E270" i="121"/>
  <c r="F270" i="121" s="1"/>
  <c r="E269" i="121"/>
  <c r="F269" i="121" s="1"/>
  <c r="E268" i="121"/>
  <c r="F268" i="121" s="1"/>
  <c r="E267" i="121"/>
  <c r="F267" i="121" s="1"/>
  <c r="E266" i="121"/>
  <c r="F266" i="121" s="1"/>
  <c r="E265" i="121"/>
  <c r="F265" i="121" s="1"/>
  <c r="E264" i="121"/>
  <c r="F264" i="121" s="1"/>
  <c r="E263" i="121"/>
  <c r="F263" i="121" s="1"/>
  <c r="E262" i="121"/>
  <c r="F262" i="121" s="1"/>
  <c r="E261" i="121"/>
  <c r="F261" i="121" s="1"/>
  <c r="E260" i="121"/>
  <c r="F260" i="121" s="1"/>
  <c r="E259" i="121"/>
  <c r="F259" i="121" s="1"/>
  <c r="E258" i="121"/>
  <c r="F258" i="121" s="1"/>
  <c r="E257" i="121"/>
  <c r="F257" i="121" s="1"/>
  <c r="E256" i="121"/>
  <c r="F256" i="121" s="1"/>
  <c r="E255" i="121"/>
  <c r="F255" i="121" s="1"/>
  <c r="E254" i="121"/>
  <c r="F254" i="121" s="1"/>
  <c r="E253" i="121"/>
  <c r="F253" i="121" s="1"/>
  <c r="E252" i="121"/>
  <c r="F252" i="121" s="1"/>
  <c r="E251" i="121"/>
  <c r="F251" i="121" s="1"/>
  <c r="E250" i="121"/>
  <c r="F250" i="121" s="1"/>
  <c r="E249" i="121"/>
  <c r="F249" i="121" s="1"/>
  <c r="E248" i="121"/>
  <c r="F248" i="121" s="1"/>
  <c r="E247" i="121"/>
  <c r="F247" i="121" s="1"/>
  <c r="E246" i="121"/>
  <c r="F246" i="121" s="1"/>
  <c r="E245" i="121"/>
  <c r="F245" i="121" s="1"/>
  <c r="E244" i="121"/>
  <c r="F244" i="121" s="1"/>
  <c r="E243" i="121"/>
  <c r="F243" i="121" s="1"/>
  <c r="E242" i="121"/>
  <c r="F242" i="121" s="1"/>
  <c r="E241" i="121"/>
  <c r="F241" i="121" s="1"/>
  <c r="E240" i="121"/>
  <c r="F240" i="121" s="1"/>
  <c r="E239" i="121"/>
  <c r="F239" i="121" s="1"/>
  <c r="E238" i="121"/>
  <c r="F238" i="121" s="1"/>
  <c r="E237" i="121"/>
  <c r="F237" i="121" s="1"/>
  <c r="E236" i="121"/>
  <c r="F236" i="121" s="1"/>
  <c r="E235" i="121"/>
  <c r="F235" i="121" s="1"/>
  <c r="E234" i="121"/>
  <c r="F234" i="121" s="1"/>
  <c r="E233" i="121"/>
  <c r="F233" i="121" s="1"/>
  <c r="E232" i="121"/>
  <c r="F232" i="121" s="1"/>
  <c r="E231" i="121"/>
  <c r="F231" i="121" s="1"/>
  <c r="E230" i="121"/>
  <c r="F230" i="121" s="1"/>
  <c r="E229" i="121"/>
  <c r="F229" i="121" s="1"/>
  <c r="E228" i="121"/>
  <c r="F228" i="121" s="1"/>
  <c r="E227" i="121"/>
  <c r="F227" i="121" s="1"/>
  <c r="E226" i="121"/>
  <c r="F226" i="121" s="1"/>
  <c r="E225" i="121"/>
  <c r="F225" i="121" s="1"/>
  <c r="E224" i="121"/>
  <c r="F224" i="121" s="1"/>
  <c r="E223" i="121"/>
  <c r="F223" i="121" s="1"/>
  <c r="E222" i="121"/>
  <c r="F222" i="121" s="1"/>
  <c r="E221" i="121"/>
  <c r="F221" i="121" s="1"/>
  <c r="E220" i="121"/>
  <c r="F220" i="121" s="1"/>
  <c r="E219" i="121"/>
  <c r="F219" i="121" s="1"/>
  <c r="E218" i="121"/>
  <c r="F218" i="121" s="1"/>
  <c r="E217" i="121"/>
  <c r="F217" i="121" s="1"/>
  <c r="E216" i="121"/>
  <c r="F216" i="121" s="1"/>
  <c r="E215" i="121"/>
  <c r="F215" i="121" s="1"/>
  <c r="E214" i="121"/>
  <c r="F214" i="121" s="1"/>
  <c r="E213" i="121"/>
  <c r="F213" i="121" s="1"/>
  <c r="E212" i="121"/>
  <c r="F212" i="121" s="1"/>
  <c r="E211" i="121"/>
  <c r="F211" i="121" s="1"/>
  <c r="E210" i="121"/>
  <c r="F210" i="121" s="1"/>
  <c r="E209" i="121"/>
  <c r="F209" i="121" s="1"/>
  <c r="E208" i="121"/>
  <c r="F208" i="121" s="1"/>
  <c r="E207" i="121"/>
  <c r="F207" i="121" s="1"/>
  <c r="E206" i="121"/>
  <c r="F206" i="121" s="1"/>
  <c r="E205" i="121"/>
  <c r="F205" i="121" s="1"/>
  <c r="E204" i="121"/>
  <c r="F204" i="121" s="1"/>
  <c r="E203" i="121"/>
  <c r="F203" i="121" s="1"/>
  <c r="E202" i="121"/>
  <c r="F202" i="121" s="1"/>
  <c r="E201" i="121"/>
  <c r="F201" i="121" s="1"/>
  <c r="E200" i="121"/>
  <c r="F200" i="121" s="1"/>
  <c r="E199" i="121"/>
  <c r="F199" i="121" s="1"/>
  <c r="E198" i="121"/>
  <c r="F198" i="121" s="1"/>
  <c r="E197" i="121"/>
  <c r="F197" i="121" s="1"/>
  <c r="E196" i="121"/>
  <c r="F196" i="121" s="1"/>
  <c r="E195" i="121"/>
  <c r="F195" i="121" s="1"/>
  <c r="E194" i="121"/>
  <c r="F194" i="121" s="1"/>
  <c r="E193" i="121"/>
  <c r="F193" i="121" s="1"/>
  <c r="E192" i="121"/>
  <c r="F192" i="121" s="1"/>
  <c r="E191" i="121"/>
  <c r="F191" i="121" s="1"/>
  <c r="E190" i="121"/>
  <c r="F190" i="121" s="1"/>
  <c r="E189" i="121"/>
  <c r="F189" i="121" s="1"/>
  <c r="E188" i="121"/>
  <c r="F188" i="121" s="1"/>
  <c r="E187" i="121"/>
  <c r="F187" i="121" s="1"/>
  <c r="E186" i="121"/>
  <c r="F186" i="121" s="1"/>
  <c r="E185" i="121"/>
  <c r="F185" i="121" s="1"/>
  <c r="E184" i="121"/>
  <c r="F184" i="121" s="1"/>
  <c r="E183" i="121"/>
  <c r="F183" i="121" s="1"/>
  <c r="E182" i="121"/>
  <c r="F182" i="121" s="1"/>
  <c r="E181" i="121"/>
  <c r="F181" i="121" s="1"/>
  <c r="E180" i="121"/>
  <c r="F180" i="121" s="1"/>
  <c r="E179" i="121"/>
  <c r="F179" i="121" s="1"/>
  <c r="E178" i="121"/>
  <c r="F178" i="121" s="1"/>
  <c r="E177" i="121"/>
  <c r="F177" i="121" s="1"/>
  <c r="E176" i="121"/>
  <c r="F176" i="121" s="1"/>
  <c r="E175" i="121"/>
  <c r="F175" i="121" s="1"/>
  <c r="E174" i="121"/>
  <c r="F174" i="121" s="1"/>
  <c r="E173" i="121"/>
  <c r="F173" i="121" s="1"/>
  <c r="E172" i="121"/>
  <c r="F172" i="121" s="1"/>
  <c r="E171" i="121"/>
  <c r="F171" i="121" s="1"/>
  <c r="E170" i="121"/>
  <c r="F170" i="121" s="1"/>
  <c r="E169" i="121"/>
  <c r="F169" i="121" s="1"/>
  <c r="E168" i="121"/>
  <c r="F168" i="121" s="1"/>
  <c r="E167" i="121"/>
  <c r="F167" i="121" s="1"/>
  <c r="E166" i="121"/>
  <c r="F166" i="121" s="1"/>
  <c r="E165" i="121"/>
  <c r="F165" i="121" s="1"/>
  <c r="E164" i="121"/>
  <c r="F164" i="121" s="1"/>
  <c r="E163" i="121"/>
  <c r="F163" i="121" s="1"/>
  <c r="E162" i="121"/>
  <c r="F162" i="121" s="1"/>
  <c r="E161" i="121"/>
  <c r="F161" i="121" s="1"/>
  <c r="E160" i="121"/>
  <c r="F160" i="121" s="1"/>
  <c r="E159" i="121"/>
  <c r="F159" i="121" s="1"/>
  <c r="E158" i="121"/>
  <c r="F158" i="121" s="1"/>
  <c r="E157" i="121"/>
  <c r="F157" i="121" s="1"/>
  <c r="E156" i="121"/>
  <c r="F156" i="121" s="1"/>
  <c r="E155" i="121"/>
  <c r="F155" i="121" s="1"/>
  <c r="E154" i="121"/>
  <c r="F154" i="121" s="1"/>
  <c r="E153" i="121"/>
  <c r="F153" i="121" s="1"/>
  <c r="E152" i="121"/>
  <c r="F152" i="121" s="1"/>
  <c r="E151" i="121"/>
  <c r="F151" i="121" s="1"/>
  <c r="E150" i="121"/>
  <c r="F150" i="121" s="1"/>
  <c r="E149" i="121"/>
  <c r="F149" i="121" s="1"/>
  <c r="E148" i="121"/>
  <c r="F148" i="121" s="1"/>
  <c r="E147" i="121"/>
  <c r="F147" i="121" s="1"/>
  <c r="E146" i="121"/>
  <c r="F146" i="121" s="1"/>
  <c r="E145" i="121"/>
  <c r="F145" i="121" s="1"/>
  <c r="E144" i="121"/>
  <c r="F144" i="121" s="1"/>
  <c r="E143" i="121"/>
  <c r="F143" i="121" s="1"/>
  <c r="E142" i="121"/>
  <c r="F142" i="121" s="1"/>
  <c r="E141" i="121"/>
  <c r="F141" i="121" s="1"/>
  <c r="E140" i="121"/>
  <c r="F140" i="121" s="1"/>
  <c r="E139" i="121"/>
  <c r="F139" i="121" s="1"/>
  <c r="E138" i="121"/>
  <c r="F138" i="121" s="1"/>
  <c r="E137" i="121"/>
  <c r="F137" i="121" s="1"/>
  <c r="E136" i="121"/>
  <c r="F136" i="121" s="1"/>
  <c r="E135" i="121"/>
  <c r="F135" i="121" s="1"/>
  <c r="E134" i="121"/>
  <c r="F134" i="121" s="1"/>
  <c r="E133" i="121"/>
  <c r="F133" i="121" s="1"/>
  <c r="E132" i="121"/>
  <c r="F132" i="121" s="1"/>
  <c r="E131" i="121"/>
  <c r="F131" i="121" s="1"/>
  <c r="E130" i="121"/>
  <c r="F130" i="121" s="1"/>
  <c r="E129" i="121"/>
  <c r="F129" i="121" s="1"/>
  <c r="E128" i="121"/>
  <c r="F128" i="121" s="1"/>
  <c r="E127" i="121"/>
  <c r="F127" i="121" s="1"/>
  <c r="E126" i="121"/>
  <c r="F126" i="121" s="1"/>
  <c r="E125" i="121"/>
  <c r="F125" i="121" s="1"/>
  <c r="E124" i="121"/>
  <c r="F124" i="121" s="1"/>
  <c r="E123" i="121"/>
  <c r="F123" i="121" s="1"/>
  <c r="E122" i="121"/>
  <c r="F122" i="121" s="1"/>
  <c r="E121" i="121"/>
  <c r="F121" i="121" s="1"/>
  <c r="E120" i="121"/>
  <c r="F120" i="121" s="1"/>
  <c r="E119" i="121"/>
  <c r="F119" i="121" s="1"/>
  <c r="E118" i="121"/>
  <c r="F118" i="121" s="1"/>
  <c r="E117" i="121"/>
  <c r="F117" i="121" s="1"/>
  <c r="E116" i="121"/>
  <c r="F116" i="121" s="1"/>
  <c r="E115" i="121"/>
  <c r="F115" i="121" s="1"/>
  <c r="E114" i="121"/>
  <c r="F114" i="121" s="1"/>
  <c r="E113" i="121"/>
  <c r="F113" i="121" s="1"/>
  <c r="E112" i="121"/>
  <c r="F112" i="121" s="1"/>
  <c r="E111" i="121"/>
  <c r="F111" i="121" s="1"/>
  <c r="E110" i="121"/>
  <c r="F110" i="121" s="1"/>
  <c r="E109" i="121"/>
  <c r="F109" i="121" s="1"/>
  <c r="E108" i="121"/>
  <c r="F108" i="121" s="1"/>
  <c r="E107" i="121"/>
  <c r="F107" i="121" s="1"/>
  <c r="E106" i="121"/>
  <c r="F106" i="121" s="1"/>
  <c r="E105" i="121"/>
  <c r="F105" i="121" s="1"/>
  <c r="E104" i="121"/>
  <c r="F104" i="121" s="1"/>
  <c r="E103" i="121"/>
  <c r="F103" i="121" s="1"/>
  <c r="E102" i="121"/>
  <c r="F102" i="121" s="1"/>
  <c r="E101" i="121"/>
  <c r="F101" i="121" s="1"/>
  <c r="E100" i="121"/>
  <c r="F100" i="121" s="1"/>
  <c r="E99" i="121"/>
  <c r="F99" i="121" s="1"/>
  <c r="E98" i="121"/>
  <c r="F98" i="121" s="1"/>
  <c r="E97" i="121"/>
  <c r="F97" i="121" s="1"/>
  <c r="E96" i="121"/>
  <c r="F96" i="121" s="1"/>
  <c r="E95" i="121"/>
  <c r="F95" i="121" s="1"/>
  <c r="E94" i="121"/>
  <c r="F94" i="121" s="1"/>
  <c r="E93" i="121"/>
  <c r="F93" i="121" s="1"/>
  <c r="E92" i="121"/>
  <c r="F92" i="121" s="1"/>
  <c r="E91" i="121"/>
  <c r="F91" i="121" s="1"/>
  <c r="E90" i="121"/>
  <c r="F90" i="121" s="1"/>
  <c r="E89" i="121"/>
  <c r="F89" i="121" s="1"/>
  <c r="E88" i="121"/>
  <c r="F88" i="121" s="1"/>
  <c r="E87" i="121"/>
  <c r="F87" i="121" s="1"/>
  <c r="E86" i="121"/>
  <c r="F86" i="121" s="1"/>
  <c r="E85" i="121"/>
  <c r="F85" i="121" s="1"/>
  <c r="E84" i="121"/>
  <c r="F84" i="121" s="1"/>
  <c r="E83" i="121"/>
  <c r="F83" i="121" s="1"/>
  <c r="E82" i="121"/>
  <c r="F82" i="121" s="1"/>
  <c r="E81" i="121"/>
  <c r="F81" i="121" s="1"/>
  <c r="E80" i="121"/>
  <c r="F80" i="121" s="1"/>
  <c r="E79" i="121"/>
  <c r="F79" i="121" s="1"/>
  <c r="E78" i="121"/>
  <c r="F78" i="121" s="1"/>
  <c r="E77" i="121"/>
  <c r="F77" i="121" s="1"/>
  <c r="E76" i="121"/>
  <c r="F76" i="121" s="1"/>
  <c r="E75" i="121"/>
  <c r="F75" i="121" s="1"/>
  <c r="E74" i="121"/>
  <c r="F74" i="121" s="1"/>
  <c r="E73" i="121"/>
  <c r="F73" i="121" s="1"/>
  <c r="E72" i="121"/>
  <c r="F72" i="121" s="1"/>
  <c r="E71" i="121"/>
  <c r="F71" i="121" s="1"/>
  <c r="E70" i="121"/>
  <c r="F70" i="121" s="1"/>
  <c r="E69" i="121"/>
  <c r="F69" i="121" s="1"/>
  <c r="E68" i="121"/>
  <c r="F68" i="121" s="1"/>
  <c r="E67" i="121"/>
  <c r="F67" i="121" s="1"/>
  <c r="E66" i="121"/>
  <c r="F66" i="121" s="1"/>
  <c r="E65" i="121"/>
  <c r="F65" i="121" s="1"/>
  <c r="E64" i="121"/>
  <c r="F64" i="121" s="1"/>
  <c r="E63" i="121"/>
  <c r="F63" i="121" s="1"/>
  <c r="E62" i="121"/>
  <c r="F62" i="121" s="1"/>
  <c r="E61" i="121"/>
  <c r="F61" i="121" s="1"/>
  <c r="E60" i="121"/>
  <c r="F60" i="121" s="1"/>
  <c r="E59" i="121"/>
  <c r="F59" i="121" s="1"/>
  <c r="E58" i="121"/>
  <c r="F58" i="121" s="1"/>
  <c r="E57" i="121"/>
  <c r="F57" i="121" s="1"/>
  <c r="E56" i="121"/>
  <c r="F56" i="121" s="1"/>
  <c r="E55" i="121"/>
  <c r="F55" i="121" s="1"/>
  <c r="E54" i="121"/>
  <c r="F54" i="121" s="1"/>
  <c r="E53" i="121"/>
  <c r="F53" i="121" s="1"/>
  <c r="E52" i="121"/>
  <c r="F52" i="121" s="1"/>
  <c r="E51" i="121"/>
  <c r="F51" i="121" s="1"/>
  <c r="E50" i="121"/>
  <c r="F50" i="121" s="1"/>
  <c r="E49" i="121"/>
  <c r="F49" i="121" s="1"/>
  <c r="E48" i="121"/>
  <c r="F48" i="121" s="1"/>
  <c r="E47" i="121"/>
  <c r="F47" i="121" s="1"/>
  <c r="E46" i="121"/>
  <c r="F46" i="121" s="1"/>
  <c r="E45" i="121"/>
  <c r="F45" i="121" s="1"/>
  <c r="E44" i="121"/>
  <c r="F44" i="121" s="1"/>
  <c r="E43" i="121"/>
  <c r="F43" i="121" s="1"/>
  <c r="E42" i="121"/>
  <c r="F42" i="121" s="1"/>
  <c r="E41" i="121"/>
  <c r="F41" i="121" s="1"/>
  <c r="E40" i="121"/>
  <c r="F40" i="121" s="1"/>
  <c r="E39" i="121"/>
  <c r="F39" i="121" s="1"/>
  <c r="E38" i="121"/>
  <c r="F38" i="121" s="1"/>
  <c r="E37" i="121"/>
  <c r="F37" i="121" s="1"/>
  <c r="E36" i="121"/>
  <c r="F36" i="121" s="1"/>
  <c r="E35" i="121"/>
  <c r="F35" i="121" s="1"/>
  <c r="E34" i="121"/>
  <c r="F34" i="121" s="1"/>
  <c r="E33" i="121"/>
  <c r="F33" i="121" s="1"/>
  <c r="E32" i="121"/>
  <c r="F32" i="121" s="1"/>
  <c r="E31" i="121"/>
  <c r="F31" i="121" s="1"/>
  <c r="E30" i="121"/>
  <c r="F30" i="121" s="1"/>
  <c r="E29" i="121"/>
  <c r="F29" i="121" s="1"/>
  <c r="E28" i="121"/>
  <c r="F28" i="121" s="1"/>
  <c r="E27" i="121"/>
  <c r="F27" i="121" s="1"/>
  <c r="E26" i="121"/>
  <c r="F26" i="121" s="1"/>
  <c r="E25" i="121"/>
  <c r="F25" i="121" s="1"/>
  <c r="E24" i="121"/>
  <c r="F24" i="121" s="1"/>
  <c r="E23" i="121"/>
  <c r="F23" i="121" s="1"/>
  <c r="E22" i="121"/>
  <c r="F22" i="121" s="1"/>
  <c r="E21" i="121"/>
  <c r="F21" i="121" s="1"/>
  <c r="E20" i="121"/>
  <c r="F20" i="121" s="1"/>
  <c r="E19" i="121"/>
  <c r="F19" i="121" s="1"/>
  <c r="E18" i="121"/>
  <c r="F18" i="121" s="1"/>
  <c r="E17" i="121"/>
  <c r="F17" i="121" s="1"/>
  <c r="E16" i="121"/>
  <c r="F16" i="121" s="1"/>
  <c r="E15" i="121"/>
  <c r="F15" i="121" s="1"/>
  <c r="E14" i="121"/>
  <c r="F14" i="121" s="1"/>
  <c r="E13" i="121"/>
  <c r="F13" i="121" s="1"/>
  <c r="E12" i="121"/>
  <c r="F12" i="121" s="1"/>
  <c r="E11" i="121"/>
  <c r="F11" i="121" s="1"/>
  <c r="E10" i="121"/>
  <c r="F10" i="121" s="1"/>
  <c r="E9" i="121"/>
  <c r="F9" i="121" s="1"/>
  <c r="E8" i="121"/>
  <c r="F8" i="121" s="1"/>
  <c r="E7" i="121"/>
  <c r="F7" i="121" s="1"/>
  <c r="E6" i="121"/>
  <c r="F6" i="121" s="1"/>
  <c r="E5" i="121"/>
  <c r="F5" i="121" s="1"/>
  <c r="E4" i="121"/>
  <c r="F4" i="121" s="1"/>
  <c r="E3" i="121"/>
  <c r="F3" i="121" s="1"/>
  <c r="B29" i="150" l="1"/>
  <c r="B30" i="150"/>
  <c r="B28" i="150"/>
  <c r="B27" i="150"/>
  <c r="B26" i="150"/>
  <c r="B33" i="150"/>
  <c r="B25" i="150"/>
  <c r="B32" i="150"/>
  <c r="B24" i="150"/>
  <c r="B31" i="150"/>
  <c r="F2" i="121"/>
  <c r="R20" i="116"/>
  <c r="Q20" i="116"/>
  <c r="P20" i="116"/>
  <c r="O20" i="116"/>
  <c r="N20" i="116"/>
  <c r="M20" i="116"/>
  <c r="L20" i="116"/>
  <c r="K20" i="116"/>
  <c r="J20" i="116"/>
  <c r="I20" i="116"/>
  <c r="H20" i="116"/>
  <c r="E27" i="150" l="1"/>
  <c r="E32" i="150"/>
  <c r="C2" i="121"/>
  <c r="C3" i="121"/>
  <c r="Z5" i="116"/>
  <c r="Z12" i="116"/>
  <c r="Z11" i="116"/>
  <c r="Z10" i="116"/>
  <c r="Z9" i="116"/>
  <c r="Z8" i="116"/>
  <c r="Z4" i="116" l="1"/>
  <c r="Z7" i="116"/>
  <c r="Z6" i="116"/>
  <c r="Z2" i="116"/>
  <c r="Z3" i="116"/>
  <c r="V12" i="116"/>
  <c r="V11" i="116"/>
  <c r="V10" i="116"/>
  <c r="V9" i="116"/>
  <c r="V8" i="116"/>
  <c r="V7" i="116"/>
  <c r="V6" i="116"/>
  <c r="V5" i="116"/>
  <c r="V4" i="116"/>
  <c r="V3" i="116"/>
  <c r="V2" i="116"/>
  <c r="R21" i="139" l="1"/>
  <c r="Q21" i="139"/>
  <c r="P21" i="139"/>
  <c r="O21" i="139"/>
  <c r="N21" i="139"/>
  <c r="M21" i="139"/>
  <c r="L21" i="139"/>
  <c r="K21" i="139"/>
  <c r="J21" i="139"/>
  <c r="I21" i="139"/>
  <c r="H21" i="139"/>
  <c r="D13" i="112" l="1"/>
  <c r="C13" i="112" a="1"/>
  <c r="C13" i="112" s="1"/>
  <c r="B13" i="112"/>
  <c r="L33" i="110" l="1"/>
  <c r="K33" i="110"/>
  <c r="J33" i="110"/>
  <c r="I33" i="110"/>
  <c r="H33" i="110"/>
  <c r="G33" i="110"/>
  <c r="F33" i="110"/>
  <c r="E33" i="110"/>
  <c r="D33" i="110"/>
  <c r="C33" i="110"/>
  <c r="B33" i="110"/>
  <c r="G18" i="145"/>
  <c r="G17" i="145"/>
  <c r="G15" i="145"/>
  <c r="G14" i="145"/>
  <c r="G9" i="145"/>
  <c r="F9" i="145"/>
  <c r="E9" i="145"/>
  <c r="E15" i="145"/>
  <c r="E14" i="145"/>
  <c r="G11" i="145"/>
  <c r="F11" i="145"/>
  <c r="E11" i="145"/>
  <c r="G5" i="145"/>
  <c r="F5" i="145"/>
  <c r="E5" i="145"/>
  <c r="B318" i="134"/>
  <c r="B317" i="134"/>
  <c r="D312" i="134"/>
  <c r="D313" i="134" s="1"/>
  <c r="B313" i="134"/>
  <c r="B312" i="134"/>
  <c r="C313" i="134"/>
  <c r="C312" i="134"/>
  <c r="B312" i="135"/>
  <c r="F312" i="135"/>
  <c r="H312" i="135"/>
  <c r="D312" i="135"/>
  <c r="C312" i="135"/>
  <c r="L31" i="110" a="1"/>
  <c r="L31" i="110" s="1"/>
  <c r="K32" i="110"/>
  <c r="J32" i="110"/>
  <c r="I32" i="110"/>
  <c r="H32" i="110"/>
  <c r="G32" i="110"/>
  <c r="F32" i="110"/>
  <c r="E32" i="110"/>
  <c r="D32" i="110"/>
  <c r="C32" i="110"/>
  <c r="B32" i="110"/>
  <c r="M31" i="110" l="1"/>
  <c r="K31" i="110"/>
  <c r="J31" i="110"/>
  <c r="I31" i="110"/>
  <c r="H31" i="110"/>
  <c r="G31" i="110"/>
  <c r="F31" i="110"/>
  <c r="E31" i="110"/>
  <c r="D31" i="110"/>
  <c r="C31" i="110"/>
  <c r="B31" i="110"/>
  <c r="M29" i="110" a="1"/>
  <c r="M29" i="110" s="1"/>
  <c r="L29" i="110"/>
  <c r="L30" i="110"/>
  <c r="K29" i="110"/>
  <c r="J29" i="110"/>
  <c r="I29" i="110"/>
  <c r="H29" i="110"/>
  <c r="G29" i="110"/>
  <c r="F29" i="110"/>
  <c r="E29" i="110"/>
  <c r="D29" i="110"/>
  <c r="C29" i="110"/>
  <c r="B29" i="110"/>
  <c r="U5" i="151"/>
  <c r="U6" i="151" s="1"/>
  <c r="T5" i="151"/>
  <c r="T6" i="151" s="1"/>
  <c r="S5" i="151"/>
  <c r="S6" i="151" s="1"/>
  <c r="R5" i="151"/>
  <c r="R6" i="151" s="1"/>
  <c r="J5" i="151"/>
  <c r="J6" i="151" s="1"/>
  <c r="I5" i="151"/>
  <c r="I6" i="151" s="1"/>
  <c r="H5" i="151"/>
  <c r="H6" i="151" s="1"/>
  <c r="G5" i="151"/>
  <c r="G6" i="151" s="1"/>
  <c r="U44" i="150"/>
  <c r="V47" i="150" s="1" a="1"/>
  <c r="V47" i="150" s="1"/>
  <c r="U41" i="150"/>
  <c r="U40" i="150"/>
  <c r="AB34" i="150"/>
  <c r="AF33" i="150"/>
  <c r="AH32" i="150"/>
  <c r="Z32" i="150"/>
  <c r="AE31" i="150"/>
  <c r="AG30" i="150"/>
  <c r="Y30" i="150"/>
  <c r="AI29" i="150"/>
  <c r="AF28" i="150"/>
  <c r="AI27" i="150"/>
  <c r="AH27" i="150"/>
  <c r="Y27" i="150"/>
  <c r="AB26" i="150"/>
  <c r="AG25" i="150"/>
  <c r="AI24" i="150"/>
  <c r="AA24" i="150"/>
  <c r="Z24" i="150"/>
  <c r="Y24" i="150" a="1"/>
  <c r="AB32" i="150" s="1"/>
  <c r="A32" i="150"/>
  <c r="A31" i="150"/>
  <c r="A30" i="150"/>
  <c r="A29" i="150"/>
  <c r="A28" i="150"/>
  <c r="A27" i="150"/>
  <c r="A26" i="150"/>
  <c r="A24" i="150"/>
  <c r="A23" i="150"/>
  <c r="B6" i="116"/>
  <c r="B6" i="139"/>
  <c r="V8" i="147"/>
  <c r="V8" i="148" s="1"/>
  <c r="V12" i="147"/>
  <c r="V12" i="148" s="1"/>
  <c r="V11" i="147"/>
  <c r="V11" i="148" s="1"/>
  <c r="V10" i="147"/>
  <c r="V9" i="147"/>
  <c r="V9" i="148" s="1"/>
  <c r="V7" i="147"/>
  <c r="V6" i="147"/>
  <c r="V6" i="148" s="1"/>
  <c r="V5" i="147"/>
  <c r="V5" i="148" s="1"/>
  <c r="V4" i="147"/>
  <c r="V3" i="147"/>
  <c r="V3" i="148" s="1"/>
  <c r="V2" i="147"/>
  <c r="V2" i="148" s="1"/>
  <c r="W12" i="147"/>
  <c r="W12" i="148" s="1"/>
  <c r="U12" i="147"/>
  <c r="Q12" i="147"/>
  <c r="P12" i="147"/>
  <c r="P12" i="148" s="1"/>
  <c r="O12" i="147"/>
  <c r="N12" i="147"/>
  <c r="N12" i="148" s="1"/>
  <c r="M12" i="147"/>
  <c r="M12" i="148" s="1"/>
  <c r="L12" i="147"/>
  <c r="L12" i="148" s="1"/>
  <c r="K12" i="147"/>
  <c r="J12" i="147"/>
  <c r="J12" i="148" s="1"/>
  <c r="I12" i="147"/>
  <c r="H12" i="147"/>
  <c r="H12" i="148" s="1"/>
  <c r="C12" i="147"/>
  <c r="C12" i="148" s="1"/>
  <c r="A12" i="147"/>
  <c r="G12" i="147" s="1"/>
  <c r="W11" i="147"/>
  <c r="U11" i="147"/>
  <c r="U11" i="148" s="1"/>
  <c r="R11" i="147"/>
  <c r="R11" i="148" s="1"/>
  <c r="P11" i="147"/>
  <c r="P11" i="148" s="1"/>
  <c r="O11" i="147"/>
  <c r="N11" i="147"/>
  <c r="N11" i="148" s="1"/>
  <c r="M11" i="147"/>
  <c r="M11" i="148" s="1"/>
  <c r="L11" i="147"/>
  <c r="K11" i="147"/>
  <c r="J11" i="147"/>
  <c r="J11" i="148" s="1"/>
  <c r="I11" i="147"/>
  <c r="H11" i="147"/>
  <c r="H11" i="148" s="1"/>
  <c r="C11" i="147"/>
  <c r="C11" i="148" s="1"/>
  <c r="A11" i="147"/>
  <c r="A11" i="148" s="1"/>
  <c r="W10" i="147"/>
  <c r="U10" i="147"/>
  <c r="R10" i="147"/>
  <c r="Q10" i="147"/>
  <c r="Q10" i="148" s="1"/>
  <c r="O10" i="147"/>
  <c r="N10" i="147"/>
  <c r="N10" i="148" s="1"/>
  <c r="M10" i="147"/>
  <c r="M10" i="148" s="1"/>
  <c r="L10" i="147"/>
  <c r="K10" i="147"/>
  <c r="J10" i="147"/>
  <c r="I10" i="147"/>
  <c r="H10" i="147"/>
  <c r="H10" i="148" s="1"/>
  <c r="C10" i="147"/>
  <c r="C10" i="148" s="1"/>
  <c r="A10" i="147"/>
  <c r="T10" i="147" s="1"/>
  <c r="W9" i="147"/>
  <c r="W9" i="148" s="1"/>
  <c r="U9" i="147"/>
  <c r="R9" i="147"/>
  <c r="Q9" i="147"/>
  <c r="P9" i="147"/>
  <c r="P9" i="148" s="1"/>
  <c r="N9" i="147"/>
  <c r="N9" i="148" s="1"/>
  <c r="M9" i="147"/>
  <c r="M9" i="148" s="1"/>
  <c r="L9" i="147"/>
  <c r="L9" i="148" s="1"/>
  <c r="K9" i="147"/>
  <c r="J9" i="147"/>
  <c r="I9" i="147"/>
  <c r="H9" i="147"/>
  <c r="H9" i="148" s="1"/>
  <c r="C9" i="147"/>
  <c r="C9" i="148" s="1"/>
  <c r="A9" i="147"/>
  <c r="A9" i="148" s="1"/>
  <c r="W8" i="147"/>
  <c r="U8" i="147"/>
  <c r="U8" i="148" s="1"/>
  <c r="R8" i="147"/>
  <c r="Q8" i="147"/>
  <c r="P8" i="147"/>
  <c r="O8" i="147"/>
  <c r="M8" i="147"/>
  <c r="M8" i="148" s="1"/>
  <c r="L8" i="147"/>
  <c r="L8" i="148" s="1"/>
  <c r="K8" i="147"/>
  <c r="J8" i="147"/>
  <c r="J8" i="148" s="1"/>
  <c r="I8" i="147"/>
  <c r="I8" i="148" s="1"/>
  <c r="H8" i="147"/>
  <c r="C8" i="147"/>
  <c r="C8" i="148" s="1"/>
  <c r="A8" i="147"/>
  <c r="T8" i="147" s="1"/>
  <c r="W7" i="147"/>
  <c r="W7" i="148" s="1"/>
  <c r="U7" i="147"/>
  <c r="U7" i="148" s="1"/>
  <c r="R7" i="147"/>
  <c r="Q7" i="147"/>
  <c r="Q7" i="148" s="1"/>
  <c r="P7" i="147"/>
  <c r="P7" i="148" s="1"/>
  <c r="O7" i="147"/>
  <c r="N7" i="147"/>
  <c r="N7" i="148" s="1"/>
  <c r="L7" i="147"/>
  <c r="K7" i="147"/>
  <c r="J7" i="147"/>
  <c r="J7" i="148" s="1"/>
  <c r="I7" i="147"/>
  <c r="H7" i="147"/>
  <c r="H7" i="148" s="1"/>
  <c r="C7" i="147"/>
  <c r="C7" i="148" s="1"/>
  <c r="A7" i="147"/>
  <c r="T7" i="147" s="1"/>
  <c r="W6" i="147"/>
  <c r="U6" i="147"/>
  <c r="R6" i="147"/>
  <c r="Q6" i="147"/>
  <c r="Q6" i="148" s="1"/>
  <c r="P6" i="147"/>
  <c r="O6" i="147"/>
  <c r="O6" i="148" s="1"/>
  <c r="N6" i="147"/>
  <c r="N6" i="148" s="1"/>
  <c r="M6" i="147"/>
  <c r="M6" i="148" s="1"/>
  <c r="K6" i="147"/>
  <c r="J6" i="147"/>
  <c r="I6" i="147"/>
  <c r="H6" i="147"/>
  <c r="H6" i="148" s="1"/>
  <c r="C6" i="147"/>
  <c r="A6" i="147"/>
  <c r="G6" i="147" s="1"/>
  <c r="W5" i="147"/>
  <c r="U5" i="147"/>
  <c r="R5" i="147"/>
  <c r="Q5" i="147"/>
  <c r="P5" i="147"/>
  <c r="O5" i="147"/>
  <c r="O5" i="148" s="1"/>
  <c r="N5" i="147"/>
  <c r="N5" i="148" s="1"/>
  <c r="M5" i="147"/>
  <c r="M5" i="148" s="1"/>
  <c r="L5" i="147"/>
  <c r="J5" i="147"/>
  <c r="I5" i="147"/>
  <c r="H5" i="147"/>
  <c r="C5" i="147"/>
  <c r="A5" i="147"/>
  <c r="T5" i="147" s="1"/>
  <c r="W4" i="147"/>
  <c r="W4" i="148" s="1"/>
  <c r="U4" i="147"/>
  <c r="R4" i="147"/>
  <c r="R4" i="148" s="1"/>
  <c r="Q4" i="147"/>
  <c r="P4" i="147"/>
  <c r="O4" i="147"/>
  <c r="N4" i="147"/>
  <c r="M4" i="147"/>
  <c r="M4" i="148" s="1"/>
  <c r="L4" i="147"/>
  <c r="K4" i="147"/>
  <c r="I4" i="147"/>
  <c r="H4" i="147"/>
  <c r="C4" i="147"/>
  <c r="A4" i="147"/>
  <c r="A4" i="148" s="1"/>
  <c r="T4" i="148" s="1"/>
  <c r="W3" i="147"/>
  <c r="W3" i="148" s="1"/>
  <c r="U3" i="147"/>
  <c r="U3" i="148" s="1"/>
  <c r="R3" i="147"/>
  <c r="Q3" i="147"/>
  <c r="Q3" i="148" s="1"/>
  <c r="P3" i="147"/>
  <c r="P3" i="148" s="1"/>
  <c r="O3" i="147"/>
  <c r="N3" i="147"/>
  <c r="N3" i="148" s="1"/>
  <c r="M3" i="147"/>
  <c r="M3" i="148" s="1"/>
  <c r="L3" i="147"/>
  <c r="K3" i="147"/>
  <c r="K3" i="148" s="1"/>
  <c r="J3" i="147"/>
  <c r="H3" i="147"/>
  <c r="H3" i="148" s="1"/>
  <c r="C3" i="147"/>
  <c r="C3" i="148" s="1"/>
  <c r="A3" i="147"/>
  <c r="T3" i="147" s="1"/>
  <c r="W2" i="147"/>
  <c r="U2" i="147"/>
  <c r="R2" i="147"/>
  <c r="Q2" i="147"/>
  <c r="Q2" i="148" s="1"/>
  <c r="P2" i="147"/>
  <c r="P2" i="148" s="1"/>
  <c r="O2" i="147"/>
  <c r="O2" i="148" s="1"/>
  <c r="N2" i="147"/>
  <c r="N2" i="148" s="1"/>
  <c r="M2" i="147"/>
  <c r="L2" i="147"/>
  <c r="K2" i="147"/>
  <c r="J2" i="147"/>
  <c r="I2" i="147"/>
  <c r="I2" i="148" s="1"/>
  <c r="C2" i="147"/>
  <c r="A2" i="147"/>
  <c r="A2" i="148" s="1"/>
  <c r="D13" i="148"/>
  <c r="Z12" i="148"/>
  <c r="U12" i="148"/>
  <c r="Q12" i="148"/>
  <c r="O12" i="148"/>
  <c r="K12" i="148"/>
  <c r="I12" i="148"/>
  <c r="Z11" i="148"/>
  <c r="W11" i="148"/>
  <c r="O11" i="148"/>
  <c r="L11" i="148"/>
  <c r="K11" i="148"/>
  <c r="I11" i="148"/>
  <c r="Z10" i="148"/>
  <c r="W10" i="148"/>
  <c r="V10" i="148"/>
  <c r="U10" i="148"/>
  <c r="R10" i="148"/>
  <c r="O10" i="148"/>
  <c r="L10" i="148"/>
  <c r="K10" i="148"/>
  <c r="J10" i="148"/>
  <c r="I10" i="148"/>
  <c r="Z9" i="148"/>
  <c r="U9" i="148"/>
  <c r="R9" i="148"/>
  <c r="Q9" i="148"/>
  <c r="K9" i="148"/>
  <c r="J9" i="148"/>
  <c r="I9" i="148"/>
  <c r="Z8" i="148"/>
  <c r="W8" i="148"/>
  <c r="R8" i="148"/>
  <c r="Q8" i="148"/>
  <c r="P8" i="148"/>
  <c r="O8" i="148"/>
  <c r="K8" i="148"/>
  <c r="H8" i="148"/>
  <c r="Z7" i="148"/>
  <c r="V7" i="148"/>
  <c r="R7" i="148"/>
  <c r="O7" i="148"/>
  <c r="L7" i="148"/>
  <c r="K7" i="148"/>
  <c r="I7" i="148"/>
  <c r="A7" i="148"/>
  <c r="T7" i="148" s="1"/>
  <c r="Z6" i="148"/>
  <c r="W6" i="148"/>
  <c r="U6" i="148"/>
  <c r="R6" i="148"/>
  <c r="P6" i="148"/>
  <c r="K6" i="148"/>
  <c r="J6" i="148"/>
  <c r="I6" i="148"/>
  <c r="C6" i="148"/>
  <c r="Z5" i="148"/>
  <c r="W5" i="148"/>
  <c r="U5" i="148"/>
  <c r="R5" i="148"/>
  <c r="Q5" i="148"/>
  <c r="P5" i="148"/>
  <c r="L5" i="148"/>
  <c r="J5" i="148"/>
  <c r="I5" i="148"/>
  <c r="H5" i="148"/>
  <c r="C5" i="148"/>
  <c r="Z4" i="148"/>
  <c r="V4" i="148"/>
  <c r="U4" i="148"/>
  <c r="Q4" i="148"/>
  <c r="P4" i="148"/>
  <c r="O4" i="148"/>
  <c r="N4" i="148"/>
  <c r="L4" i="148"/>
  <c r="K4" i="148"/>
  <c r="I4" i="148"/>
  <c r="H4" i="148"/>
  <c r="C4" i="148"/>
  <c r="Z3" i="148"/>
  <c r="R3" i="148"/>
  <c r="O3" i="148"/>
  <c r="L3" i="148"/>
  <c r="J3" i="148"/>
  <c r="Z2" i="148"/>
  <c r="W2" i="148"/>
  <c r="U2" i="148"/>
  <c r="R2" i="148"/>
  <c r="L2" i="148"/>
  <c r="K2" i="148"/>
  <c r="J2" i="148"/>
  <c r="C2" i="148"/>
  <c r="D13" i="147"/>
  <c r="Z12" i="147"/>
  <c r="T12" i="147"/>
  <c r="Z11" i="147"/>
  <c r="Z10" i="147"/>
  <c r="Z9" i="147"/>
  <c r="Z8" i="147"/>
  <c r="Z7" i="147"/>
  <c r="Z6" i="147"/>
  <c r="Z5" i="147"/>
  <c r="Z4" i="147"/>
  <c r="T4" i="147"/>
  <c r="Z3" i="147"/>
  <c r="Z2" i="147"/>
  <c r="G9" i="147" l="1"/>
  <c r="A5" i="148"/>
  <c r="U36" i="150" a="1"/>
  <c r="Z36" i="150" s="1"/>
  <c r="AB24" i="150"/>
  <c r="AC26" i="150"/>
  <c r="AD28" i="150"/>
  <c r="Z30" i="150"/>
  <c r="AA32" i="150"/>
  <c r="AC34" i="150"/>
  <c r="AH24" i="150"/>
  <c r="AD26" i="150"/>
  <c r="AE28" i="150"/>
  <c r="AF30" i="150"/>
  <c r="AI34" i="150"/>
  <c r="AA34" i="150"/>
  <c r="AD33" i="150"/>
  <c r="AG32" i="150"/>
  <c r="Y32" i="150"/>
  <c r="AB31" i="150"/>
  <c r="AE30" i="150"/>
  <c r="AH29" i="150"/>
  <c r="Z29" i="150"/>
  <c r="AC28" i="150"/>
  <c r="AF27" i="150"/>
  <c r="AI26" i="150"/>
  <c r="AA26" i="150"/>
  <c r="AD25" i="150"/>
  <c r="AG24" i="150"/>
  <c r="Y24" i="150"/>
  <c r="AD34" i="150"/>
  <c r="AG33" i="150"/>
  <c r="AH34" i="150"/>
  <c r="Z34" i="150"/>
  <c r="AC33" i="150"/>
  <c r="AF32" i="150"/>
  <c r="AI31" i="150"/>
  <c r="AA31" i="150"/>
  <c r="AD30" i="150"/>
  <c r="AG29" i="150"/>
  <c r="Y29" i="150"/>
  <c r="AB28" i="150"/>
  <c r="AE27" i="150"/>
  <c r="AH26" i="150"/>
  <c r="Z26" i="150"/>
  <c r="AC25" i="150"/>
  <c r="AF24" i="150"/>
  <c r="AG34" i="150"/>
  <c r="Y34" i="150"/>
  <c r="AB33" i="150"/>
  <c r="AE32" i="150"/>
  <c r="AH31" i="150"/>
  <c r="Z31" i="150"/>
  <c r="AC30" i="150"/>
  <c r="AF29" i="150"/>
  <c r="AI28" i="150"/>
  <c r="AD27" i="150"/>
  <c r="AG26" i="150"/>
  <c r="Y26" i="150"/>
  <c r="AB25" i="150"/>
  <c r="AE24" i="150"/>
  <c r="AA28" i="150"/>
  <c r="AF34" i="150"/>
  <c r="AI33" i="150"/>
  <c r="AA33" i="150"/>
  <c r="AD32" i="150"/>
  <c r="AG31" i="150"/>
  <c r="Y31" i="150"/>
  <c r="AB30" i="150"/>
  <c r="AE29" i="150"/>
  <c r="AH28" i="150"/>
  <c r="Z28" i="150"/>
  <c r="AC27" i="150"/>
  <c r="AF26" i="150"/>
  <c r="AI25" i="150"/>
  <c r="AA25" i="150"/>
  <c r="AD24" i="150"/>
  <c r="AE34" i="150"/>
  <c r="AH33" i="150"/>
  <c r="Z33" i="150"/>
  <c r="AC32" i="150"/>
  <c r="AF31" i="150"/>
  <c r="AI30" i="150"/>
  <c r="AA30" i="150"/>
  <c r="AD29" i="150"/>
  <c r="AG28" i="150"/>
  <c r="Y28" i="150"/>
  <c r="AB27" i="150"/>
  <c r="AE26" i="150"/>
  <c r="AH25" i="150"/>
  <c r="Z25" i="150"/>
  <c r="AC24" i="150"/>
  <c r="Y25" i="150"/>
  <c r="Z27" i="150"/>
  <c r="AA29" i="150"/>
  <c r="AH30" i="150"/>
  <c r="AI32" i="150"/>
  <c r="AA27" i="150"/>
  <c r="AB29" i="150"/>
  <c r="AC31" i="150"/>
  <c r="Y33" i="150"/>
  <c r="AE25" i="150"/>
  <c r="AF25" i="150"/>
  <c r="AG27" i="150"/>
  <c r="AC29" i="150"/>
  <c r="AD31" i="150"/>
  <c r="AE33" i="150"/>
  <c r="T2" i="148"/>
  <c r="G2" i="148"/>
  <c r="T11" i="148"/>
  <c r="G11" i="148"/>
  <c r="T9" i="148"/>
  <c r="G9" i="148"/>
  <c r="M2" i="148"/>
  <c r="G3" i="147"/>
  <c r="T6" i="147"/>
  <c r="G11" i="147"/>
  <c r="G5" i="148"/>
  <c r="T9" i="147"/>
  <c r="A3" i="148"/>
  <c r="A8" i="148"/>
  <c r="A10" i="148"/>
  <c r="A12" i="148"/>
  <c r="T12" i="148" s="1"/>
  <c r="G8" i="147"/>
  <c r="G5" i="147"/>
  <c r="G2" i="147"/>
  <c r="G10" i="147"/>
  <c r="A6" i="148"/>
  <c r="G6" i="148" s="1"/>
  <c r="T11" i="147"/>
  <c r="T2" i="147"/>
  <c r="G7" i="147"/>
  <c r="G4" i="147"/>
  <c r="G7" i="148"/>
  <c r="T5" i="148"/>
  <c r="G4" i="148"/>
  <c r="G12" i="148"/>
  <c r="P10" i="147"/>
  <c r="P10" i="148" s="1"/>
  <c r="O9" i="147"/>
  <c r="O9" i="148" s="1"/>
  <c r="Q12" i="116"/>
  <c r="P12" i="116"/>
  <c r="O12" i="116"/>
  <c r="N12" i="116"/>
  <c r="M12" i="116"/>
  <c r="L12" i="116"/>
  <c r="K12" i="116"/>
  <c r="J12" i="116"/>
  <c r="I12" i="116"/>
  <c r="H12" i="116"/>
  <c r="R11" i="116"/>
  <c r="P11" i="116"/>
  <c r="O11" i="116"/>
  <c r="N11" i="116"/>
  <c r="M11" i="116"/>
  <c r="L11" i="116"/>
  <c r="K11" i="116"/>
  <c r="J11" i="116"/>
  <c r="I11" i="116"/>
  <c r="H11" i="116"/>
  <c r="R10" i="116"/>
  <c r="Q10" i="116"/>
  <c r="P10" i="116"/>
  <c r="O10" i="116"/>
  <c r="N10" i="116"/>
  <c r="M10" i="116"/>
  <c r="L10" i="116"/>
  <c r="K10" i="116"/>
  <c r="J10" i="116"/>
  <c r="I10" i="116"/>
  <c r="H10" i="116"/>
  <c r="R9" i="116"/>
  <c r="Q9" i="116"/>
  <c r="P9" i="116"/>
  <c r="O9" i="116"/>
  <c r="N9" i="116"/>
  <c r="M9" i="116"/>
  <c r="L9" i="116"/>
  <c r="K9" i="116"/>
  <c r="J9" i="116"/>
  <c r="I9" i="116"/>
  <c r="H9" i="116"/>
  <c r="R8" i="116"/>
  <c r="Q8" i="116"/>
  <c r="P8" i="116"/>
  <c r="O8" i="116"/>
  <c r="M8" i="116"/>
  <c r="L8" i="116"/>
  <c r="K8" i="116"/>
  <c r="J8" i="116"/>
  <c r="I8" i="116"/>
  <c r="H8" i="116"/>
  <c r="R7" i="116"/>
  <c r="Q7" i="116"/>
  <c r="P7" i="116"/>
  <c r="O7" i="116"/>
  <c r="N7" i="116"/>
  <c r="L7" i="116"/>
  <c r="K7" i="116"/>
  <c r="J7" i="116"/>
  <c r="I7" i="116"/>
  <c r="H7" i="116"/>
  <c r="R6" i="116"/>
  <c r="Q6" i="116"/>
  <c r="P6" i="116"/>
  <c r="O6" i="116"/>
  <c r="N6" i="116"/>
  <c r="M6" i="116"/>
  <c r="K6" i="116"/>
  <c r="J6" i="116"/>
  <c r="I6" i="116"/>
  <c r="H6" i="116"/>
  <c r="R5" i="116"/>
  <c r="Q5" i="116"/>
  <c r="P5" i="116"/>
  <c r="O5" i="116"/>
  <c r="N5" i="116"/>
  <c r="M5" i="116"/>
  <c r="L5" i="116"/>
  <c r="J5" i="116"/>
  <c r="I5" i="116"/>
  <c r="H5" i="116"/>
  <c r="R4" i="116"/>
  <c r="Q4" i="116"/>
  <c r="P4" i="116"/>
  <c r="O4" i="116"/>
  <c r="N4" i="116"/>
  <c r="M4" i="116"/>
  <c r="L4" i="116"/>
  <c r="K4" i="116"/>
  <c r="I4" i="116"/>
  <c r="H4" i="116"/>
  <c r="R3" i="116"/>
  <c r="Q3" i="116"/>
  <c r="P3" i="116"/>
  <c r="O3" i="116"/>
  <c r="N3" i="116"/>
  <c r="M3" i="116"/>
  <c r="L3" i="116"/>
  <c r="K3" i="116"/>
  <c r="J3" i="116"/>
  <c r="H3" i="116"/>
  <c r="R2" i="116"/>
  <c r="Q2" i="116"/>
  <c r="P2" i="116"/>
  <c r="O2" i="116"/>
  <c r="N2" i="116"/>
  <c r="M2" i="116"/>
  <c r="L2" i="116"/>
  <c r="K2" i="116"/>
  <c r="J2" i="116"/>
  <c r="I2" i="116"/>
  <c r="W103" i="142" a="1"/>
  <c r="AA103" i="142" s="1"/>
  <c r="Q103" i="142" a="1"/>
  <c r="T103" i="142" s="1"/>
  <c r="W102" i="142" a="1"/>
  <c r="X102" i="142" s="1"/>
  <c r="Q102" i="142" a="1"/>
  <c r="Q102" i="142" s="1"/>
  <c r="W101" i="142" a="1"/>
  <c r="Q101" i="142" a="1"/>
  <c r="T101" i="142" s="1"/>
  <c r="W100" i="142" a="1"/>
  <c r="Z100" i="142" s="1"/>
  <c r="Q100" i="142" a="1"/>
  <c r="S100" i="142" s="1"/>
  <c r="W99" i="142" a="1"/>
  <c r="W99" i="142" s="1"/>
  <c r="Q99" i="142" a="1"/>
  <c r="S99" i="142" s="1"/>
  <c r="W98" i="142" a="1"/>
  <c r="AA98" i="142" s="1"/>
  <c r="Q98" i="142" a="1"/>
  <c r="V98" i="142" s="1"/>
  <c r="W97" i="142" a="1"/>
  <c r="Y97" i="142" s="1"/>
  <c r="Q97" i="142" a="1"/>
  <c r="R97" i="142" s="1"/>
  <c r="W96" i="142" a="1"/>
  <c r="AA96" i="142" s="1"/>
  <c r="Q96" i="142" a="1"/>
  <c r="Z95" i="142"/>
  <c r="W95" i="142" a="1"/>
  <c r="AA95" i="142" s="1"/>
  <c r="Q95" i="142" a="1"/>
  <c r="T95" i="142" s="1"/>
  <c r="W94" i="142" a="1"/>
  <c r="X94" i="142" s="1"/>
  <c r="Q94" i="142" a="1"/>
  <c r="Q94" i="142" s="1"/>
  <c r="W93" i="142" a="1"/>
  <c r="Q93" i="142" a="1"/>
  <c r="V93" i="142" s="1"/>
  <c r="W92" i="142" a="1"/>
  <c r="Z92" i="142" s="1"/>
  <c r="Q92" i="142" a="1"/>
  <c r="S92" i="142" s="1"/>
  <c r="W91" i="142" a="1"/>
  <c r="W91" i="142" s="1"/>
  <c r="Q91" i="142" a="1"/>
  <c r="V91" i="142" s="1"/>
  <c r="W90" i="142" a="1"/>
  <c r="AA90" i="142" s="1"/>
  <c r="Q90" i="142" a="1"/>
  <c r="V90" i="142" s="1"/>
  <c r="W89" i="142" a="1"/>
  <c r="Y89" i="142" s="1"/>
  <c r="Q89" i="142" a="1"/>
  <c r="R89" i="142" s="1"/>
  <c r="W88" i="142" a="1"/>
  <c r="Y88" i="142" s="1"/>
  <c r="Q88" i="142" a="1"/>
  <c r="W87" i="142" a="1"/>
  <c r="AA87" i="142" s="1"/>
  <c r="Q87" i="142" a="1"/>
  <c r="T87" i="142" s="1"/>
  <c r="W86" i="142" a="1"/>
  <c r="X86" i="142" s="1"/>
  <c r="Q86" i="142" a="1"/>
  <c r="Q86" i="142" s="1"/>
  <c r="W85" i="142" a="1"/>
  <c r="Q85" i="142" a="1"/>
  <c r="S85" i="142" s="1"/>
  <c r="W84" i="142" a="1"/>
  <c r="Z84" i="142" s="1"/>
  <c r="Q84" i="142" a="1"/>
  <c r="S84" i="142" s="1"/>
  <c r="W83" i="142" a="1"/>
  <c r="W83" i="142" s="1"/>
  <c r="Q83" i="142" a="1"/>
  <c r="V83" i="142" s="1"/>
  <c r="W82" i="142" a="1"/>
  <c r="AA82" i="142" s="1"/>
  <c r="Q82" i="142" a="1"/>
  <c r="S82" i="142" s="1"/>
  <c r="W81" i="142" a="1"/>
  <c r="Y81" i="142" s="1"/>
  <c r="Q81" i="142" a="1"/>
  <c r="R81" i="142" s="1"/>
  <c r="W80" i="142" a="1"/>
  <c r="Y80" i="142" s="1"/>
  <c r="Q80" i="142" a="1"/>
  <c r="W79" i="142" a="1"/>
  <c r="AA79" i="142" s="1"/>
  <c r="Q79" i="142" a="1"/>
  <c r="T79" i="142" s="1"/>
  <c r="W78" i="142" a="1"/>
  <c r="X78" i="142" s="1"/>
  <c r="Q78" i="142" a="1"/>
  <c r="Q78" i="142" s="1"/>
  <c r="W77" i="142" a="1"/>
  <c r="Q77" i="142" a="1"/>
  <c r="U77" i="142" s="1"/>
  <c r="W76" i="142" a="1"/>
  <c r="Z76" i="142" s="1"/>
  <c r="Q76" i="142" a="1"/>
  <c r="S76" i="142" s="1"/>
  <c r="W75" i="142" a="1"/>
  <c r="W75" i="142" s="1"/>
  <c r="Q75" i="142" a="1"/>
  <c r="V75" i="142" s="1"/>
  <c r="W74" i="142" a="1"/>
  <c r="Z74" i="142" s="1"/>
  <c r="Q74" i="142" a="1"/>
  <c r="U74" i="142" s="1"/>
  <c r="W73" i="142" a="1"/>
  <c r="Y73" i="142" s="1"/>
  <c r="Q73" i="142" a="1"/>
  <c r="R73" i="142" s="1"/>
  <c r="W72" i="142" a="1"/>
  <c r="AA72" i="142" s="1"/>
  <c r="Q72" i="142" a="1"/>
  <c r="W71" i="142" a="1"/>
  <c r="Z71" i="142" s="1"/>
  <c r="Q71" i="142" a="1"/>
  <c r="T71" i="142" s="1"/>
  <c r="W70" i="142" a="1"/>
  <c r="X70" i="142" s="1"/>
  <c r="Q70" i="142" a="1"/>
  <c r="Q70" i="142" s="1"/>
  <c r="W69" i="142" a="1"/>
  <c r="Q69" i="142" a="1"/>
  <c r="Q69" i="142" s="1"/>
  <c r="W68" i="142" a="1"/>
  <c r="Z68" i="142" s="1"/>
  <c r="Q68" i="142" a="1"/>
  <c r="W67" i="142" a="1"/>
  <c r="W67" i="142" s="1"/>
  <c r="Q67" i="142" a="1"/>
  <c r="V67" i="142" s="1"/>
  <c r="W66" i="142" a="1"/>
  <c r="Z66" i="142" s="1"/>
  <c r="Q66" i="142" a="1"/>
  <c r="Q66" i="142" s="1"/>
  <c r="W65" i="142" a="1"/>
  <c r="Q65" i="142" a="1"/>
  <c r="R65" i="142" s="1"/>
  <c r="W64" i="142" a="1"/>
  <c r="Z64" i="142" s="1"/>
  <c r="Q64" i="142" a="1"/>
  <c r="T64" i="142" s="1"/>
  <c r="W63" i="142" a="1"/>
  <c r="W63" i="142" s="1"/>
  <c r="Q63" i="142" a="1"/>
  <c r="T63" i="142" s="1"/>
  <c r="W62" i="142" a="1"/>
  <c r="X62" i="142" s="1"/>
  <c r="Q62" i="142" a="1"/>
  <c r="Q62" i="142" s="1"/>
  <c r="W61" i="142" a="1"/>
  <c r="Z61" i="142" s="1"/>
  <c r="Q61" i="142" a="1"/>
  <c r="R61" i="142" s="1"/>
  <c r="W60" i="142" a="1"/>
  <c r="Z60" i="142" s="1"/>
  <c r="Q60" i="142" a="1"/>
  <c r="W59" i="142" a="1"/>
  <c r="W59" i="142" s="1"/>
  <c r="Q59" i="142" a="1"/>
  <c r="V59" i="142" s="1"/>
  <c r="W58" i="142" a="1"/>
  <c r="X58" i="142" s="1"/>
  <c r="Q58" i="142" a="1"/>
  <c r="Q58" i="142" s="1"/>
  <c r="W57" i="142" a="1"/>
  <c r="Q57" i="142" a="1"/>
  <c r="R57" i="142" s="1"/>
  <c r="W56" i="142" a="1"/>
  <c r="Z56" i="142" s="1"/>
  <c r="Q56" i="142" a="1"/>
  <c r="W55" i="142" a="1"/>
  <c r="Y55" i="142" s="1"/>
  <c r="Q55" i="142" a="1"/>
  <c r="W54" i="142" a="1"/>
  <c r="X54" i="142" s="1"/>
  <c r="Q54" i="142" a="1"/>
  <c r="Q54" i="142" s="1"/>
  <c r="W53" i="142" a="1"/>
  <c r="Z53" i="142" s="1"/>
  <c r="Q53" i="142" a="1"/>
  <c r="U53" i="142" s="1"/>
  <c r="W52" i="142" a="1"/>
  <c r="AA52" i="142" s="1"/>
  <c r="Q52" i="142" a="1"/>
  <c r="W51" i="142" a="1"/>
  <c r="W51" i="142" s="1"/>
  <c r="Q51" i="142" a="1"/>
  <c r="V51" i="142" s="1"/>
  <c r="W50" i="142" a="1"/>
  <c r="AA50" i="142" s="1"/>
  <c r="Q50" i="142" a="1"/>
  <c r="T50" i="142" s="1"/>
  <c r="W49" i="142" a="1"/>
  <c r="Q49" i="142" a="1"/>
  <c r="R49" i="142" s="1"/>
  <c r="W48" i="142" a="1"/>
  <c r="Y48" i="142" s="1"/>
  <c r="Q48" i="142" a="1"/>
  <c r="W47" i="142" a="1"/>
  <c r="Y47" i="142" s="1"/>
  <c r="Q47" i="142" a="1"/>
  <c r="Q47" i="142" s="1"/>
  <c r="W46" i="142" a="1"/>
  <c r="X46" i="142" s="1"/>
  <c r="Q46" i="142" a="1"/>
  <c r="Q46" i="142" s="1"/>
  <c r="W45" i="142" a="1"/>
  <c r="Z45" i="142" s="1"/>
  <c r="Q45" i="142" a="1"/>
  <c r="U45" i="142" s="1"/>
  <c r="W44" i="142" a="1"/>
  <c r="AA44" i="142" s="1"/>
  <c r="Q44" i="142" a="1"/>
  <c r="W43" i="142" a="1"/>
  <c r="W43" i="142" s="1"/>
  <c r="Q43" i="142" a="1"/>
  <c r="V43" i="142" s="1"/>
  <c r="W42" i="142" a="1"/>
  <c r="AA42" i="142" s="1"/>
  <c r="Q42" i="142" a="1"/>
  <c r="V42" i="142" s="1"/>
  <c r="W41" i="142" a="1"/>
  <c r="Z41" i="142" s="1"/>
  <c r="Q41" i="142" a="1"/>
  <c r="R41" i="142" s="1"/>
  <c r="W40" i="142" a="1"/>
  <c r="Y40" i="142" s="1"/>
  <c r="Q40" i="142" a="1"/>
  <c r="T40" i="142" s="1"/>
  <c r="W39" i="142" a="1"/>
  <c r="X39" i="142" s="1"/>
  <c r="Q39" i="142" a="1"/>
  <c r="Q39" i="142" s="1"/>
  <c r="W38" i="142" a="1"/>
  <c r="W38" i="142" s="1"/>
  <c r="Q38" i="142" a="1"/>
  <c r="T38" i="142" s="1"/>
  <c r="W37" i="142" a="1"/>
  <c r="Z37" i="142" s="1"/>
  <c r="Q37" i="142" a="1"/>
  <c r="U37" i="142" s="1"/>
  <c r="W36" i="142" a="1"/>
  <c r="AA36" i="142" s="1"/>
  <c r="Q36" i="142" a="1"/>
  <c r="T36" i="142" s="1"/>
  <c r="W35" i="142" a="1"/>
  <c r="Q35" i="142" a="1"/>
  <c r="W34" i="142" a="1"/>
  <c r="AA34" i="142" s="1"/>
  <c r="Q34" i="142" a="1"/>
  <c r="T34" i="142" s="1"/>
  <c r="W33" i="142" a="1"/>
  <c r="AA33" i="142" s="1"/>
  <c r="Q33" i="142" a="1"/>
  <c r="Q33" i="142" s="1"/>
  <c r="W32" i="142" a="1"/>
  <c r="Q32" i="142" a="1"/>
  <c r="W31" i="142" a="1"/>
  <c r="W31" i="142" s="1"/>
  <c r="Q31" i="142" a="1"/>
  <c r="V31" i="142" s="1"/>
  <c r="W30" i="142" a="1"/>
  <c r="Q30" i="142" a="1"/>
  <c r="Q30" i="142" s="1"/>
  <c r="W29" i="142" a="1"/>
  <c r="Y29" i="142" s="1"/>
  <c r="Q29" i="142" a="1"/>
  <c r="T29" i="142" s="1"/>
  <c r="W28" i="142" a="1"/>
  <c r="W28" i="142" s="1"/>
  <c r="Q28" i="142" a="1"/>
  <c r="W27" i="142" a="1"/>
  <c r="Y27" i="142" s="1"/>
  <c r="Q27" i="142" a="1"/>
  <c r="R27" i="142" s="1"/>
  <c r="W26" i="142" a="1"/>
  <c r="Z26" i="142" s="1"/>
  <c r="Q26" i="142" a="1"/>
  <c r="V26" i="142" s="1"/>
  <c r="W25" i="142" a="1"/>
  <c r="AA25" i="142" s="1"/>
  <c r="Q25" i="142" a="1"/>
  <c r="T25" i="142" s="1"/>
  <c r="W24" i="142" a="1"/>
  <c r="X24" i="142" s="1"/>
  <c r="Q24" i="142" a="1"/>
  <c r="Q24" i="142" s="1"/>
  <c r="W23" i="142" a="1"/>
  <c r="X23" i="142" s="1"/>
  <c r="Q23" i="142" a="1"/>
  <c r="V23" i="142" s="1"/>
  <c r="W22" i="142" a="1"/>
  <c r="Z22" i="142" s="1"/>
  <c r="Q22" i="142" a="1"/>
  <c r="S22" i="142" s="1"/>
  <c r="W21" i="142" a="1"/>
  <c r="W21" i="142" s="1"/>
  <c r="Q21" i="142" a="1"/>
  <c r="T21" i="142" s="1"/>
  <c r="W20" i="142" a="1"/>
  <c r="AA20" i="142" s="1"/>
  <c r="Q20" i="142" a="1"/>
  <c r="U20" i="142" s="1"/>
  <c r="W19" i="142" a="1"/>
  <c r="Y19" i="142" s="1"/>
  <c r="Q19" i="142" a="1"/>
  <c r="R19" i="142" s="1"/>
  <c r="W18" i="142" a="1"/>
  <c r="X18" i="142" s="1"/>
  <c r="Q18" i="142" a="1"/>
  <c r="T18" i="142" s="1"/>
  <c r="W17" i="142" a="1"/>
  <c r="X17" i="142" s="1"/>
  <c r="Q17" i="142" a="1"/>
  <c r="Q17" i="142" s="1"/>
  <c r="W16" i="142" a="1"/>
  <c r="AA16" i="142" s="1"/>
  <c r="Q16" i="142" a="1"/>
  <c r="V16" i="142" s="1"/>
  <c r="W15" i="142" a="1"/>
  <c r="Z15" i="142" s="1"/>
  <c r="Q15" i="142" a="1"/>
  <c r="S15" i="142" s="1"/>
  <c r="W14" i="142" a="1"/>
  <c r="W14" i="142" s="1"/>
  <c r="Q14" i="142" a="1"/>
  <c r="U14" i="142" s="1"/>
  <c r="W13" i="142" a="1"/>
  <c r="AA13" i="142" s="1"/>
  <c r="Q13" i="142" a="1"/>
  <c r="U13" i="142" s="1"/>
  <c r="W12" i="142" a="1"/>
  <c r="Y12" i="142" s="1"/>
  <c r="Q12" i="142" a="1"/>
  <c r="R12" i="142" s="1"/>
  <c r="H12" i="142"/>
  <c r="C12" i="142"/>
  <c r="B12" i="142"/>
  <c r="W11" i="142" a="1"/>
  <c r="Y11" i="142" s="1"/>
  <c r="Q11" i="142" a="1"/>
  <c r="R11" i="142" s="1"/>
  <c r="H11" i="142"/>
  <c r="C11" i="142"/>
  <c r="B11" i="142"/>
  <c r="W10" i="142" a="1"/>
  <c r="Y10" i="142" s="1"/>
  <c r="Q10" i="142" a="1"/>
  <c r="R10" i="142" s="1"/>
  <c r="H10" i="142"/>
  <c r="C10" i="142"/>
  <c r="B10" i="142"/>
  <c r="W9" i="142" a="1"/>
  <c r="Y9" i="142" s="1"/>
  <c r="Q9" i="142" a="1"/>
  <c r="R9" i="142" s="1"/>
  <c r="H9" i="142"/>
  <c r="C9" i="142"/>
  <c r="B9" i="142"/>
  <c r="W8" i="142" a="1"/>
  <c r="Y8" i="142" s="1"/>
  <c r="Q8" i="142" a="1"/>
  <c r="R8" i="142" s="1"/>
  <c r="H8" i="142"/>
  <c r="C8" i="142"/>
  <c r="B8" i="142"/>
  <c r="W7" i="142" a="1"/>
  <c r="Y7" i="142" s="1"/>
  <c r="Q7" i="142" a="1"/>
  <c r="R7" i="142" s="1"/>
  <c r="H7" i="142"/>
  <c r="W6" i="142" a="1"/>
  <c r="Y6" i="142" s="1"/>
  <c r="Q6" i="142" a="1"/>
  <c r="R6" i="142" s="1"/>
  <c r="H6" i="142"/>
  <c r="W5" i="142" a="1"/>
  <c r="Y5" i="142" s="1"/>
  <c r="Q5" i="142" a="1"/>
  <c r="R5" i="142" s="1"/>
  <c r="H5" i="142"/>
  <c r="W4" i="142" a="1"/>
  <c r="Y4" i="142" s="1"/>
  <c r="Q4" i="142" a="1"/>
  <c r="R4" i="142" s="1"/>
  <c r="H4" i="142"/>
  <c r="W3" i="142" a="1"/>
  <c r="Y3" i="142" s="1"/>
  <c r="Q3" i="142" a="1"/>
  <c r="R3" i="142" s="1"/>
  <c r="H3" i="142"/>
  <c r="Q2" i="142" a="1"/>
  <c r="Y2" i="142" s="1"/>
  <c r="H2" i="142"/>
  <c r="E2" i="142"/>
  <c r="T6" i="148" l="1"/>
  <c r="H2" i="116"/>
  <c r="H2" i="147"/>
  <c r="I3" i="116"/>
  <c r="I3" i="147"/>
  <c r="I3" i="148" s="1"/>
  <c r="Q11" i="116"/>
  <c r="Q11" i="147"/>
  <c r="Q11" i="148" s="1"/>
  <c r="R12" i="116"/>
  <c r="R12" i="147"/>
  <c r="R12" i="148" s="1"/>
  <c r="J4" i="116"/>
  <c r="J4" i="147"/>
  <c r="J4" i="148" s="1"/>
  <c r="K5" i="116"/>
  <c r="K5" i="147"/>
  <c r="K5" i="148" s="1"/>
  <c r="L6" i="116"/>
  <c r="L6" i="147"/>
  <c r="L6" i="148" s="1"/>
  <c r="M7" i="116"/>
  <c r="M7" i="147"/>
  <c r="M7" i="148" s="1"/>
  <c r="N8" i="116"/>
  <c r="N8" i="147"/>
  <c r="N8" i="148" s="1"/>
  <c r="AA28" i="142"/>
  <c r="Y82" i="142"/>
  <c r="W55" i="142"/>
  <c r="X79" i="142"/>
  <c r="Y79" i="142"/>
  <c r="Z63" i="142"/>
  <c r="R50" i="142"/>
  <c r="W95" i="142"/>
  <c r="Y95" i="142"/>
  <c r="S50" i="142"/>
  <c r="T43" i="142"/>
  <c r="V11" i="142"/>
  <c r="R23" i="142"/>
  <c r="S49" i="142"/>
  <c r="V37" i="142"/>
  <c r="N53" i="150" a="1"/>
  <c r="AD36" i="150"/>
  <c r="W36" i="150"/>
  <c r="V36" i="150"/>
  <c r="AE36" i="150"/>
  <c r="X36" i="150"/>
  <c r="AA36" i="150"/>
  <c r="Y36" i="150"/>
  <c r="AB36" i="150"/>
  <c r="U36" i="150"/>
  <c r="AC36" i="150"/>
  <c r="B53" i="150" a="1"/>
  <c r="C7" i="142"/>
  <c r="B6" i="142"/>
  <c r="AA63" i="142"/>
  <c r="AA37" i="142"/>
  <c r="X71" i="142"/>
  <c r="W74" i="142"/>
  <c r="AA71" i="142"/>
  <c r="X74" i="142"/>
  <c r="AA74" i="142"/>
  <c r="W88" i="142"/>
  <c r="X91" i="142"/>
  <c r="Y42" i="142"/>
  <c r="AA88" i="142"/>
  <c r="AA91" i="142"/>
  <c r="Z42" i="142"/>
  <c r="X55" i="142"/>
  <c r="R53" i="142"/>
  <c r="S53" i="142"/>
  <c r="T66" i="142"/>
  <c r="R85" i="142"/>
  <c r="U66" i="142"/>
  <c r="T85" i="142"/>
  <c r="Q51" i="142"/>
  <c r="U85" i="142"/>
  <c r="S12" i="142"/>
  <c r="S23" i="142"/>
  <c r="R30" i="142"/>
  <c r="R37" i="142"/>
  <c r="S98" i="142"/>
  <c r="V8" i="142"/>
  <c r="S11" i="142"/>
  <c r="U30" i="142"/>
  <c r="S37" i="142"/>
  <c r="X47" i="142"/>
  <c r="Q61" i="142"/>
  <c r="Q65" i="142"/>
  <c r="X66" i="142"/>
  <c r="Q75" i="142"/>
  <c r="AA80" i="142"/>
  <c r="U82" i="142"/>
  <c r="X87" i="142"/>
  <c r="R93" i="142"/>
  <c r="S97" i="142"/>
  <c r="Y98" i="142"/>
  <c r="AA100" i="142"/>
  <c r="V13" i="142"/>
  <c r="Y16" i="142"/>
  <c r="W44" i="142"/>
  <c r="R46" i="142"/>
  <c r="Z47" i="142"/>
  <c r="V49" i="142"/>
  <c r="Y50" i="142"/>
  <c r="W58" i="142"/>
  <c r="U61" i="142"/>
  <c r="S65" i="142"/>
  <c r="Y66" i="142"/>
  <c r="T69" i="142"/>
  <c r="W71" i="142"/>
  <c r="U75" i="142"/>
  <c r="Y78" i="142"/>
  <c r="V82" i="142"/>
  <c r="AA84" i="142"/>
  <c r="Y87" i="142"/>
  <c r="R90" i="142"/>
  <c r="S93" i="142"/>
  <c r="Z98" i="142"/>
  <c r="Q12" i="142"/>
  <c r="X19" i="142"/>
  <c r="V30" i="142"/>
  <c r="Y38" i="142"/>
  <c r="Q43" i="142"/>
  <c r="U46" i="142"/>
  <c r="AA47" i="142"/>
  <c r="Z50" i="142"/>
  <c r="W52" i="142"/>
  <c r="AA56" i="142"/>
  <c r="AA58" i="142"/>
  <c r="V61" i="142"/>
  <c r="AA66" i="142"/>
  <c r="U69" i="142"/>
  <c r="R86" i="142"/>
  <c r="S90" i="142"/>
  <c r="U93" i="142"/>
  <c r="Y71" i="142"/>
  <c r="Z81" i="142"/>
  <c r="X82" i="142"/>
  <c r="Q85" i="142"/>
  <c r="U86" i="142"/>
  <c r="U90" i="142"/>
  <c r="R98" i="142"/>
  <c r="R42" i="142"/>
  <c r="R45" i="142"/>
  <c r="Y46" i="142"/>
  <c r="W12" i="142"/>
  <c r="X20" i="142"/>
  <c r="W39" i="142"/>
  <c r="S42" i="142"/>
  <c r="X43" i="142"/>
  <c r="S45" i="142"/>
  <c r="Z48" i="142"/>
  <c r="X67" i="142"/>
  <c r="Q82" i="142"/>
  <c r="Y86" i="142"/>
  <c r="W90" i="142"/>
  <c r="T92" i="142"/>
  <c r="U94" i="142"/>
  <c r="Q100" i="142"/>
  <c r="X12" i="142"/>
  <c r="W18" i="142"/>
  <c r="AA23" i="142"/>
  <c r="T27" i="142"/>
  <c r="Z31" i="142"/>
  <c r="AA39" i="142"/>
  <c r="AA43" i="142"/>
  <c r="V45" i="142"/>
  <c r="AA48" i="142"/>
  <c r="U50" i="142"/>
  <c r="X51" i="142"/>
  <c r="V53" i="142"/>
  <c r="Z55" i="142"/>
  <c r="T58" i="142"/>
  <c r="Y70" i="142"/>
  <c r="R82" i="142"/>
  <c r="Y90" i="142"/>
  <c r="W98" i="142"/>
  <c r="T100" i="142"/>
  <c r="AA12" i="142"/>
  <c r="AA18" i="142"/>
  <c r="U27" i="142"/>
  <c r="AA31" i="142"/>
  <c r="W47" i="142"/>
  <c r="V50" i="142"/>
  <c r="AA51" i="142"/>
  <c r="AA55" i="142"/>
  <c r="U58" i="142"/>
  <c r="Y62" i="142"/>
  <c r="W66" i="142"/>
  <c r="W72" i="142"/>
  <c r="T82" i="142"/>
  <c r="V85" i="142"/>
  <c r="Z90" i="142"/>
  <c r="Q97" i="142"/>
  <c r="X98" i="142"/>
  <c r="T3" i="148"/>
  <c r="G3" i="148"/>
  <c r="T8" i="148"/>
  <c r="G8" i="148"/>
  <c r="T10" i="148"/>
  <c r="G10" i="148"/>
  <c r="R54" i="142"/>
  <c r="R78" i="142"/>
  <c r="V6" i="142"/>
  <c r="V9" i="142"/>
  <c r="Z11" i="142"/>
  <c r="V12" i="142"/>
  <c r="S13" i="142"/>
  <c r="T14" i="142"/>
  <c r="T15" i="142"/>
  <c r="R17" i="142"/>
  <c r="Y18" i="142"/>
  <c r="U21" i="142"/>
  <c r="Y23" i="142"/>
  <c r="S25" i="142"/>
  <c r="AA26" i="142"/>
  <c r="Y28" i="142"/>
  <c r="U29" i="142"/>
  <c r="X31" i="142"/>
  <c r="S33" i="142"/>
  <c r="U34" i="142"/>
  <c r="Y37" i="142"/>
  <c r="Y39" i="142"/>
  <c r="Z40" i="142"/>
  <c r="W42" i="142"/>
  <c r="U43" i="142"/>
  <c r="W50" i="142"/>
  <c r="U51" i="142"/>
  <c r="Y53" i="142"/>
  <c r="R58" i="142"/>
  <c r="Y58" i="142"/>
  <c r="X59" i="142"/>
  <c r="S61" i="142"/>
  <c r="V62" i="142"/>
  <c r="X63" i="142"/>
  <c r="AA64" i="142"/>
  <c r="R66" i="142"/>
  <c r="R69" i="142"/>
  <c r="U70" i="142"/>
  <c r="V74" i="142"/>
  <c r="V77" i="142"/>
  <c r="W80" i="142"/>
  <c r="T83" i="142"/>
  <c r="U91" i="142"/>
  <c r="Z96" i="142"/>
  <c r="U99" i="142"/>
  <c r="U101" i="142"/>
  <c r="Q31" i="142"/>
  <c r="Q36" i="142"/>
  <c r="W60" i="142"/>
  <c r="Q74" i="142"/>
  <c r="Q77" i="142"/>
  <c r="X83" i="142"/>
  <c r="W103" i="142"/>
  <c r="T13" i="142"/>
  <c r="V14" i="142"/>
  <c r="U15" i="142"/>
  <c r="U17" i="142"/>
  <c r="Z18" i="142"/>
  <c r="V21" i="142"/>
  <c r="Q23" i="142"/>
  <c r="Z23" i="142"/>
  <c r="Z28" i="142"/>
  <c r="V29" i="142"/>
  <c r="Y31" i="142"/>
  <c r="V33" i="142"/>
  <c r="V34" i="142"/>
  <c r="Q37" i="142"/>
  <c r="X38" i="142"/>
  <c r="Z39" i="142"/>
  <c r="AA40" i="142"/>
  <c r="Q42" i="142"/>
  <c r="X42" i="142"/>
  <c r="Q45" i="142"/>
  <c r="W48" i="142"/>
  <c r="Q50" i="142"/>
  <c r="X50" i="142"/>
  <c r="Q53" i="142"/>
  <c r="W56" i="142"/>
  <c r="S58" i="142"/>
  <c r="Z58" i="142"/>
  <c r="T61" i="142"/>
  <c r="Y63" i="142"/>
  <c r="S66" i="142"/>
  <c r="AA67" i="142"/>
  <c r="S69" i="142"/>
  <c r="Z73" i="142"/>
  <c r="T75" i="142"/>
  <c r="AA76" i="142"/>
  <c r="W79" i="142"/>
  <c r="Z80" i="142"/>
  <c r="W82" i="142"/>
  <c r="U83" i="142"/>
  <c r="W87" i="142"/>
  <c r="Z88" i="142"/>
  <c r="Q90" i="142"/>
  <c r="X90" i="142"/>
  <c r="Q93" i="142"/>
  <c r="R94" i="142"/>
  <c r="X95" i="142"/>
  <c r="Q98" i="142"/>
  <c r="V99" i="142"/>
  <c r="V101" i="142"/>
  <c r="U103" i="142"/>
  <c r="V7" i="142"/>
  <c r="Z12" i="142"/>
  <c r="X13" i="142"/>
  <c r="AA14" i="142"/>
  <c r="R16" i="142"/>
  <c r="T19" i="142"/>
  <c r="Q21" i="142"/>
  <c r="Z21" i="142"/>
  <c r="T23" i="142"/>
  <c r="R24" i="142"/>
  <c r="W26" i="142"/>
  <c r="Q29" i="142"/>
  <c r="R31" i="142"/>
  <c r="Q34" i="142"/>
  <c r="X34" i="142"/>
  <c r="R36" i="142"/>
  <c r="T37" i="142"/>
  <c r="Q38" i="142"/>
  <c r="S40" i="142"/>
  <c r="S41" i="142"/>
  <c r="T42" i="142"/>
  <c r="T45" i="142"/>
  <c r="V46" i="142"/>
  <c r="T53" i="142"/>
  <c r="U54" i="142"/>
  <c r="S57" i="142"/>
  <c r="V58" i="142"/>
  <c r="Q59" i="142"/>
  <c r="AA60" i="142"/>
  <c r="Q63" i="142"/>
  <c r="V65" i="142"/>
  <c r="V66" i="142"/>
  <c r="Q67" i="142"/>
  <c r="W68" i="142"/>
  <c r="V69" i="142"/>
  <c r="U71" i="142"/>
  <c r="R74" i="142"/>
  <c r="Y74" i="142"/>
  <c r="X75" i="142"/>
  <c r="R77" i="142"/>
  <c r="Z79" i="142"/>
  <c r="Q81" i="142"/>
  <c r="Z82" i="142"/>
  <c r="AA83" i="142"/>
  <c r="Z87" i="142"/>
  <c r="S89" i="142"/>
  <c r="T90" i="142"/>
  <c r="T93" i="142"/>
  <c r="Y94" i="142"/>
  <c r="V97" i="142"/>
  <c r="T98" i="142"/>
  <c r="AA99" i="142"/>
  <c r="Q101" i="142"/>
  <c r="R102" i="142"/>
  <c r="X103" i="142"/>
  <c r="Y21" i="142"/>
  <c r="R21" i="142"/>
  <c r="U23" i="142"/>
  <c r="T24" i="142"/>
  <c r="X26" i="142"/>
  <c r="R29" i="142"/>
  <c r="T31" i="142"/>
  <c r="R34" i="142"/>
  <c r="Y34" i="142"/>
  <c r="S36" i="142"/>
  <c r="R38" i="142"/>
  <c r="V41" i="142"/>
  <c r="U42" i="142"/>
  <c r="V54" i="142"/>
  <c r="T59" i="142"/>
  <c r="U63" i="142"/>
  <c r="T67" i="142"/>
  <c r="AA68" i="142"/>
  <c r="S74" i="142"/>
  <c r="AA75" i="142"/>
  <c r="S77" i="142"/>
  <c r="S81" i="142"/>
  <c r="V89" i="142"/>
  <c r="U98" i="142"/>
  <c r="R101" i="142"/>
  <c r="U102" i="142"/>
  <c r="Y103" i="142"/>
  <c r="X14" i="142"/>
  <c r="Y17" i="142"/>
  <c r="W34" i="142"/>
  <c r="X99" i="142"/>
  <c r="S10" i="142"/>
  <c r="Q14" i="142"/>
  <c r="Q15" i="142"/>
  <c r="S21" i="142"/>
  <c r="Y26" i="142"/>
  <c r="S29" i="142"/>
  <c r="S34" i="142"/>
  <c r="Z34" i="142"/>
  <c r="U38" i="142"/>
  <c r="U59" i="142"/>
  <c r="U67" i="142"/>
  <c r="T74" i="142"/>
  <c r="T77" i="142"/>
  <c r="V81" i="142"/>
  <c r="T84" i="142"/>
  <c r="Q91" i="142"/>
  <c r="U95" i="142"/>
  <c r="X97" i="142"/>
  <c r="Q99" i="142"/>
  <c r="S101" i="142"/>
  <c r="Z103" i="142"/>
  <c r="Q41" i="142"/>
  <c r="V10" i="142"/>
  <c r="T12" i="142"/>
  <c r="Q13" i="142"/>
  <c r="R14" i="142"/>
  <c r="R15" i="142"/>
  <c r="Z19" i="142"/>
  <c r="X22" i="142"/>
  <c r="W23" i="142"/>
  <c r="X28" i="142"/>
  <c r="V38" i="142"/>
  <c r="W40" i="142"/>
  <c r="T51" i="142"/>
  <c r="Y54" i="142"/>
  <c r="R62" i="142"/>
  <c r="W64" i="142"/>
  <c r="R70" i="142"/>
  <c r="S73" i="142"/>
  <c r="T76" i="142"/>
  <c r="U79" i="142"/>
  <c r="Q83" i="142"/>
  <c r="U87" i="142"/>
  <c r="Z89" i="142"/>
  <c r="T91" i="142"/>
  <c r="AA92" i="142"/>
  <c r="W96" i="142"/>
  <c r="Z97" i="142"/>
  <c r="T99" i="142"/>
  <c r="R100" i="142"/>
  <c r="Y102" i="142"/>
  <c r="S5" i="142"/>
  <c r="Z5" i="142"/>
  <c r="S6" i="142"/>
  <c r="Z6" i="142"/>
  <c r="S7" i="142"/>
  <c r="Z7" i="142"/>
  <c r="S8" i="142"/>
  <c r="Z8" i="142"/>
  <c r="S9" i="142"/>
  <c r="Z9" i="142"/>
  <c r="Z10" i="142"/>
  <c r="AA15" i="142"/>
  <c r="U18" i="142"/>
  <c r="V20" i="142"/>
  <c r="V22" i="142"/>
  <c r="V28" i="142"/>
  <c r="U28" i="142"/>
  <c r="Y32" i="142"/>
  <c r="X32" i="142"/>
  <c r="Z35" i="142"/>
  <c r="Y35" i="142"/>
  <c r="T55" i="142"/>
  <c r="S55" i="142"/>
  <c r="R55" i="142"/>
  <c r="V55" i="142"/>
  <c r="AA85" i="142"/>
  <c r="Z85" i="142"/>
  <c r="Y85" i="142"/>
  <c r="X85" i="142"/>
  <c r="W85" i="142"/>
  <c r="W2" i="142"/>
  <c r="W3" i="142"/>
  <c r="R2" i="142"/>
  <c r="S3" i="142"/>
  <c r="Z4" i="142"/>
  <c r="S2" i="142"/>
  <c r="AA2" i="142"/>
  <c r="T3" i="142"/>
  <c r="AA3" i="142"/>
  <c r="T4" i="142"/>
  <c r="AA4" i="142"/>
  <c r="T5" i="142"/>
  <c r="AA5" i="142"/>
  <c r="T6" i="142"/>
  <c r="AA6" i="142"/>
  <c r="T7" i="142"/>
  <c r="AA7" i="142"/>
  <c r="T8" i="142"/>
  <c r="AA8" i="142"/>
  <c r="T9" i="142"/>
  <c r="AA9" i="142"/>
  <c r="T10" i="142"/>
  <c r="AA10" i="142"/>
  <c r="T11" i="142"/>
  <c r="AA11" i="142"/>
  <c r="Y14" i="142"/>
  <c r="W16" i="142"/>
  <c r="S17" i="142"/>
  <c r="Z17" i="142"/>
  <c r="V18" i="142"/>
  <c r="Q19" i="142"/>
  <c r="W24" i="142"/>
  <c r="U25" i="142"/>
  <c r="Q26" i="142"/>
  <c r="Q28" i="142"/>
  <c r="W32" i="142"/>
  <c r="W35" i="142"/>
  <c r="AA45" i="142"/>
  <c r="X45" i="142"/>
  <c r="W45" i="142"/>
  <c r="Q55" i="142"/>
  <c r="V56" i="142"/>
  <c r="U56" i="142"/>
  <c r="R56" i="142"/>
  <c r="Q56" i="142"/>
  <c r="Y57" i="142"/>
  <c r="X57" i="142"/>
  <c r="W57" i="142"/>
  <c r="AA57" i="142"/>
  <c r="S68" i="142"/>
  <c r="R68" i="142"/>
  <c r="Q68" i="142"/>
  <c r="V68" i="142"/>
  <c r="U68" i="142"/>
  <c r="AA77" i="142"/>
  <c r="Z77" i="142"/>
  <c r="Y77" i="142"/>
  <c r="X77" i="142"/>
  <c r="W77" i="142"/>
  <c r="Z2" i="142"/>
  <c r="Z3" i="142"/>
  <c r="S4" i="142"/>
  <c r="B2" i="142"/>
  <c r="T2" i="142"/>
  <c r="B3" i="142"/>
  <c r="U3" i="142"/>
  <c r="B4" i="142"/>
  <c r="U4" i="142"/>
  <c r="B5" i="142"/>
  <c r="U5" i="142"/>
  <c r="U6" i="142"/>
  <c r="B7" i="142"/>
  <c r="U7" i="142"/>
  <c r="U8" i="142"/>
  <c r="U9" i="142"/>
  <c r="U10" i="142"/>
  <c r="U11" i="142"/>
  <c r="U12" i="142"/>
  <c r="W13" i="142"/>
  <c r="S14" i="142"/>
  <c r="Z14" i="142"/>
  <c r="V15" i="142"/>
  <c r="Q16" i="142"/>
  <c r="X16" i="142"/>
  <c r="T17" i="142"/>
  <c r="AA17" i="142"/>
  <c r="S19" i="142"/>
  <c r="AA19" i="142"/>
  <c r="W20" i="142"/>
  <c r="AA21" i="142"/>
  <c r="W22" i="142"/>
  <c r="Y24" i="142"/>
  <c r="V25" i="142"/>
  <c r="R26" i="142"/>
  <c r="V27" i="142"/>
  <c r="R28" i="142"/>
  <c r="X29" i="142"/>
  <c r="W29" i="142"/>
  <c r="S31" i="142"/>
  <c r="Z32" i="142"/>
  <c r="W33" i="142"/>
  <c r="X35" i="142"/>
  <c r="W36" i="142"/>
  <c r="S39" i="142"/>
  <c r="R39" i="142"/>
  <c r="V39" i="142"/>
  <c r="Y45" i="142"/>
  <c r="T47" i="142"/>
  <c r="S47" i="142"/>
  <c r="R47" i="142"/>
  <c r="V47" i="142"/>
  <c r="U55" i="142"/>
  <c r="S56" i="142"/>
  <c r="Z57" i="142"/>
  <c r="AA61" i="142"/>
  <c r="Y61" i="142"/>
  <c r="X61" i="142"/>
  <c r="W61" i="142"/>
  <c r="V64" i="142"/>
  <c r="U64" i="142"/>
  <c r="S64" i="142"/>
  <c r="R64" i="142"/>
  <c r="Q64" i="142"/>
  <c r="T68" i="142"/>
  <c r="AA101" i="142"/>
  <c r="Z101" i="142"/>
  <c r="Y101" i="142"/>
  <c r="X101" i="142"/>
  <c r="W101" i="142"/>
  <c r="C2" i="142"/>
  <c r="U2" i="142"/>
  <c r="C3" i="142"/>
  <c r="V3" i="142"/>
  <c r="C4" i="142"/>
  <c r="V4" i="142"/>
  <c r="C5" i="142"/>
  <c r="V5" i="142"/>
  <c r="C6" i="142"/>
  <c r="Z24" i="142"/>
  <c r="S26" i="142"/>
  <c r="S28" i="142"/>
  <c r="AA30" i="142"/>
  <c r="Z30" i="142"/>
  <c r="R32" i="142"/>
  <c r="Q32" i="142"/>
  <c r="AA32" i="142"/>
  <c r="X33" i="142"/>
  <c r="S35" i="142"/>
  <c r="R35" i="142"/>
  <c r="AA35" i="142"/>
  <c r="X36" i="142"/>
  <c r="V48" i="142"/>
  <c r="U48" i="142"/>
  <c r="R48" i="142"/>
  <c r="Q48" i="142"/>
  <c r="S52" i="142"/>
  <c r="R52" i="142"/>
  <c r="Q52" i="142"/>
  <c r="V52" i="142"/>
  <c r="U52" i="142"/>
  <c r="T56" i="142"/>
  <c r="Y65" i="142"/>
  <c r="X65" i="142"/>
  <c r="W65" i="142"/>
  <c r="AA65" i="142"/>
  <c r="V72" i="142"/>
  <c r="U72" i="142"/>
  <c r="T72" i="142"/>
  <c r="S72" i="142"/>
  <c r="R72" i="142"/>
  <c r="Q72" i="142"/>
  <c r="V2" i="142"/>
  <c r="R13" i="142"/>
  <c r="Y13" i="142"/>
  <c r="W15" i="142"/>
  <c r="S16" i="142"/>
  <c r="Z16" i="142"/>
  <c r="V17" i="142"/>
  <c r="Q18" i="142"/>
  <c r="U19" i="142"/>
  <c r="Q20" i="142"/>
  <c r="Y20" i="142"/>
  <c r="Q22" i="142"/>
  <c r="Y22" i="142"/>
  <c r="S24" i="142"/>
  <c r="AA24" i="142"/>
  <c r="W25" i="142"/>
  <c r="T26" i="142"/>
  <c r="W27" i="142"/>
  <c r="T28" i="142"/>
  <c r="Z29" i="142"/>
  <c r="W30" i="142"/>
  <c r="U31" i="142"/>
  <c r="S32" i="142"/>
  <c r="U33" i="142"/>
  <c r="T33" i="142"/>
  <c r="Y33" i="142"/>
  <c r="Q35" i="142"/>
  <c r="V36" i="142"/>
  <c r="U36" i="142"/>
  <c r="Y36" i="142"/>
  <c r="T39" i="142"/>
  <c r="V40" i="142"/>
  <c r="U40" i="142"/>
  <c r="R40" i="142"/>
  <c r="Q40" i="142"/>
  <c r="U47" i="142"/>
  <c r="S48" i="142"/>
  <c r="T52" i="142"/>
  <c r="Z65" i="142"/>
  <c r="W4" i="142"/>
  <c r="W6" i="142"/>
  <c r="W7" i="142"/>
  <c r="W8" i="142"/>
  <c r="W9" i="142"/>
  <c r="W10" i="142"/>
  <c r="W11" i="142"/>
  <c r="Z13" i="142"/>
  <c r="X15" i="142"/>
  <c r="T16" i="142"/>
  <c r="R18" i="142"/>
  <c r="V19" i="142"/>
  <c r="R20" i="142"/>
  <c r="Z20" i="142"/>
  <c r="R22" i="142"/>
  <c r="AA22" i="142"/>
  <c r="X25" i="142"/>
  <c r="U26" i="142"/>
  <c r="X27" i="142"/>
  <c r="AA29" i="142"/>
  <c r="X30" i="142"/>
  <c r="T32" i="142"/>
  <c r="Z33" i="142"/>
  <c r="T35" i="142"/>
  <c r="Z36" i="142"/>
  <c r="U39" i="142"/>
  <c r="S44" i="142"/>
  <c r="R44" i="142"/>
  <c r="Q44" i="142"/>
  <c r="V44" i="142"/>
  <c r="U44" i="142"/>
  <c r="T48" i="142"/>
  <c r="Y49" i="142"/>
  <c r="X49" i="142"/>
  <c r="W49" i="142"/>
  <c r="AA49" i="142"/>
  <c r="Z52" i="142"/>
  <c r="Y52" i="142"/>
  <c r="X52" i="142"/>
  <c r="AA69" i="142"/>
  <c r="Z69" i="142"/>
  <c r="Y69" i="142"/>
  <c r="X69" i="142"/>
  <c r="W69" i="142"/>
  <c r="V96" i="142"/>
  <c r="U96" i="142"/>
  <c r="T96" i="142"/>
  <c r="S96" i="142"/>
  <c r="R96" i="142"/>
  <c r="Q96" i="142"/>
  <c r="X2" i="142"/>
  <c r="Q3" i="142"/>
  <c r="X3" i="142"/>
  <c r="Q4" i="142"/>
  <c r="X4" i="142"/>
  <c r="Q5" i="142"/>
  <c r="X5" i="142"/>
  <c r="Q6" i="142"/>
  <c r="X6" i="142"/>
  <c r="Q7" i="142"/>
  <c r="X7" i="142"/>
  <c r="Q8" i="142"/>
  <c r="X8" i="142"/>
  <c r="Q9" i="142"/>
  <c r="X9" i="142"/>
  <c r="Q10" i="142"/>
  <c r="X10" i="142"/>
  <c r="Q11" i="142"/>
  <c r="X11" i="142"/>
  <c r="Y15" i="142"/>
  <c r="U16" i="142"/>
  <c r="W17" i="142"/>
  <c r="S18" i="142"/>
  <c r="S20" i="142"/>
  <c r="T22" i="142"/>
  <c r="U24" i="142"/>
  <c r="Q25" i="142"/>
  <c r="Y25" i="142"/>
  <c r="Q27" i="142"/>
  <c r="Z27" i="142"/>
  <c r="T30" i="142"/>
  <c r="S30" i="142"/>
  <c r="Y30" i="142"/>
  <c r="U32" i="142"/>
  <c r="R33" i="142"/>
  <c r="U35" i="142"/>
  <c r="X37" i="142"/>
  <c r="W37" i="142"/>
  <c r="T44" i="142"/>
  <c r="Z49" i="142"/>
  <c r="S60" i="142"/>
  <c r="R60" i="142"/>
  <c r="Q60" i="142"/>
  <c r="V60" i="142"/>
  <c r="U60" i="142"/>
  <c r="V80" i="142"/>
  <c r="U80" i="142"/>
  <c r="T80" i="142"/>
  <c r="S80" i="142"/>
  <c r="R80" i="142"/>
  <c r="Q80" i="142"/>
  <c r="V88" i="142"/>
  <c r="U88" i="142"/>
  <c r="T88" i="142"/>
  <c r="S88" i="142"/>
  <c r="R88" i="142"/>
  <c r="Q88" i="142"/>
  <c r="W5" i="142"/>
  <c r="Q2" i="142"/>
  <c r="W19" i="142"/>
  <c r="T20" i="142"/>
  <c r="X21" i="142"/>
  <c r="U22" i="142"/>
  <c r="V24" i="142"/>
  <c r="R25" i="142"/>
  <c r="Z25" i="142"/>
  <c r="S27" i="142"/>
  <c r="AA27" i="142"/>
  <c r="V32" i="142"/>
  <c r="V35" i="142"/>
  <c r="Y41" i="142"/>
  <c r="X41" i="142"/>
  <c r="W41" i="142"/>
  <c r="AA41" i="142"/>
  <c r="Z44" i="142"/>
  <c r="Y44" i="142"/>
  <c r="X44" i="142"/>
  <c r="AA53" i="142"/>
  <c r="X53" i="142"/>
  <c r="W53" i="142"/>
  <c r="T60" i="142"/>
  <c r="AA93" i="142"/>
  <c r="Z93" i="142"/>
  <c r="Y93" i="142"/>
  <c r="X93" i="142"/>
  <c r="W93" i="142"/>
  <c r="S38" i="142"/>
  <c r="Z38" i="142"/>
  <c r="X40" i="142"/>
  <c r="T41" i="142"/>
  <c r="R43" i="142"/>
  <c r="Y43" i="142"/>
  <c r="S46" i="142"/>
  <c r="Z46" i="142"/>
  <c r="X48" i="142"/>
  <c r="T49" i="142"/>
  <c r="R51" i="142"/>
  <c r="Y51" i="142"/>
  <c r="S54" i="142"/>
  <c r="Z54" i="142"/>
  <c r="X56" i="142"/>
  <c r="T57" i="142"/>
  <c r="R59" i="142"/>
  <c r="Y59" i="142"/>
  <c r="S62" i="142"/>
  <c r="Z62" i="142"/>
  <c r="V63" i="142"/>
  <c r="X64" i="142"/>
  <c r="T65" i="142"/>
  <c r="R67" i="142"/>
  <c r="Y67" i="142"/>
  <c r="S70" i="142"/>
  <c r="Z70" i="142"/>
  <c r="V71" i="142"/>
  <c r="X72" i="142"/>
  <c r="T73" i="142"/>
  <c r="AA73" i="142"/>
  <c r="R75" i="142"/>
  <c r="Y75" i="142"/>
  <c r="U76" i="142"/>
  <c r="S78" i="142"/>
  <c r="Z78" i="142"/>
  <c r="V79" i="142"/>
  <c r="X80" i="142"/>
  <c r="T81" i="142"/>
  <c r="AA81" i="142"/>
  <c r="R83" i="142"/>
  <c r="Y83" i="142"/>
  <c r="U84" i="142"/>
  <c r="S86" i="142"/>
  <c r="Z86" i="142"/>
  <c r="V87" i="142"/>
  <c r="X88" i="142"/>
  <c r="T89" i="142"/>
  <c r="AA89" i="142"/>
  <c r="R91" i="142"/>
  <c r="Y91" i="142"/>
  <c r="U92" i="142"/>
  <c r="S94" i="142"/>
  <c r="Z94" i="142"/>
  <c r="V95" i="142"/>
  <c r="X96" i="142"/>
  <c r="T97" i="142"/>
  <c r="AA97" i="142"/>
  <c r="R99" i="142"/>
  <c r="Y99" i="142"/>
  <c r="U100" i="142"/>
  <c r="S102" i="142"/>
  <c r="Z102" i="142"/>
  <c r="V103" i="142"/>
  <c r="AA38" i="142"/>
  <c r="U41" i="142"/>
  <c r="S43" i="142"/>
  <c r="Z43" i="142"/>
  <c r="T46" i="142"/>
  <c r="AA46" i="142"/>
  <c r="U49" i="142"/>
  <c r="S51" i="142"/>
  <c r="Z51" i="142"/>
  <c r="T54" i="142"/>
  <c r="AA54" i="142"/>
  <c r="Y56" i="142"/>
  <c r="U57" i="142"/>
  <c r="S59" i="142"/>
  <c r="Z59" i="142"/>
  <c r="T62" i="142"/>
  <c r="AA62" i="142"/>
  <c r="Y64" i="142"/>
  <c r="U65" i="142"/>
  <c r="S67" i="142"/>
  <c r="Z67" i="142"/>
  <c r="T70" i="142"/>
  <c r="AA70" i="142"/>
  <c r="Y72" i="142"/>
  <c r="U73" i="142"/>
  <c r="S75" i="142"/>
  <c r="Z75" i="142"/>
  <c r="V76" i="142"/>
  <c r="T78" i="142"/>
  <c r="AA78" i="142"/>
  <c r="U81" i="142"/>
  <c r="S83" i="142"/>
  <c r="Z83" i="142"/>
  <c r="V84" i="142"/>
  <c r="T86" i="142"/>
  <c r="AA86" i="142"/>
  <c r="U89" i="142"/>
  <c r="S91" i="142"/>
  <c r="Z91" i="142"/>
  <c r="V92" i="142"/>
  <c r="T94" i="142"/>
  <c r="AA94" i="142"/>
  <c r="Y96" i="142"/>
  <c r="U97" i="142"/>
  <c r="Z99" i="142"/>
  <c r="V100" i="142"/>
  <c r="T102" i="142"/>
  <c r="AA102" i="142"/>
  <c r="V57" i="142"/>
  <c r="AA59" i="142"/>
  <c r="U62" i="142"/>
  <c r="Z72" i="142"/>
  <c r="V73" i="142"/>
  <c r="U78" i="142"/>
  <c r="V70" i="142"/>
  <c r="Q71" i="142"/>
  <c r="W76" i="142"/>
  <c r="V78" i="142"/>
  <c r="Q79" i="142"/>
  <c r="W84" i="142"/>
  <c r="V86" i="142"/>
  <c r="Q87" i="142"/>
  <c r="W92" i="142"/>
  <c r="V94" i="142"/>
  <c r="Q95" i="142"/>
  <c r="W100" i="142"/>
  <c r="V102" i="142"/>
  <c r="Q103" i="142"/>
  <c r="X60" i="142"/>
  <c r="R63" i="142"/>
  <c r="X68" i="142"/>
  <c r="R71" i="142"/>
  <c r="W73" i="142"/>
  <c r="Q76" i="142"/>
  <c r="X76" i="142"/>
  <c r="R79" i="142"/>
  <c r="W81" i="142"/>
  <c r="Q84" i="142"/>
  <c r="X84" i="142"/>
  <c r="R87" i="142"/>
  <c r="W89" i="142"/>
  <c r="Q92" i="142"/>
  <c r="X92" i="142"/>
  <c r="R95" i="142"/>
  <c r="W97" i="142"/>
  <c r="X100" i="142"/>
  <c r="R103" i="142"/>
  <c r="W46" i="142"/>
  <c r="Q49" i="142"/>
  <c r="W54" i="142"/>
  <c r="Q57" i="142"/>
  <c r="Y60" i="142"/>
  <c r="W62" i="142"/>
  <c r="S63" i="142"/>
  <c r="Y68" i="142"/>
  <c r="W70" i="142"/>
  <c r="S71" i="142"/>
  <c r="Q73" i="142"/>
  <c r="X73" i="142"/>
  <c r="R76" i="142"/>
  <c r="Y76" i="142"/>
  <c r="W78" i="142"/>
  <c r="S79" i="142"/>
  <c r="X81" i="142"/>
  <c r="R84" i="142"/>
  <c r="Y84" i="142"/>
  <c r="W86" i="142"/>
  <c r="S87" i="142"/>
  <c r="Q89" i="142"/>
  <c r="X89" i="142"/>
  <c r="R92" i="142"/>
  <c r="Y92" i="142"/>
  <c r="W94" i="142"/>
  <c r="S95" i="142"/>
  <c r="Y100" i="142"/>
  <c r="W102" i="142"/>
  <c r="S103" i="142"/>
  <c r="H2" i="148" l="1"/>
  <c r="C13" i="148" s="1" a="1"/>
  <c r="C13" i="148" s="1"/>
  <c r="C13" i="147" a="1"/>
  <c r="C13" i="147" s="1"/>
  <c r="G63" i="150"/>
  <c r="J62" i="150"/>
  <c r="B62" i="150"/>
  <c r="E61" i="150"/>
  <c r="H60" i="150"/>
  <c r="K59" i="150"/>
  <c r="C59" i="150"/>
  <c r="F58" i="150"/>
  <c r="I57" i="150"/>
  <c r="L56" i="150"/>
  <c r="D56" i="150"/>
  <c r="G55" i="150"/>
  <c r="J54" i="150"/>
  <c r="B54" i="150"/>
  <c r="E53" i="150"/>
  <c r="E63" i="150"/>
  <c r="H62" i="150"/>
  <c r="K61" i="150"/>
  <c r="C61" i="150"/>
  <c r="F60" i="150"/>
  <c r="I59" i="150"/>
  <c r="L58" i="150"/>
  <c r="D58" i="150"/>
  <c r="G57" i="150"/>
  <c r="J56" i="150"/>
  <c r="B56" i="150"/>
  <c r="E55" i="150"/>
  <c r="H54" i="150"/>
  <c r="K53" i="150"/>
  <c r="C53" i="150"/>
  <c r="K63" i="150"/>
  <c r="F62" i="150"/>
  <c r="I61" i="150"/>
  <c r="L60" i="150"/>
  <c r="D60" i="150"/>
  <c r="G59" i="150"/>
  <c r="J58" i="150"/>
  <c r="B58" i="150"/>
  <c r="E57" i="150"/>
  <c r="H56" i="150"/>
  <c r="K55" i="150"/>
  <c r="C55" i="150"/>
  <c r="F54" i="150"/>
  <c r="I53" i="150"/>
  <c r="K62" i="150"/>
  <c r="C62" i="150"/>
  <c r="I60" i="150"/>
  <c r="D59" i="150"/>
  <c r="J57" i="150"/>
  <c r="E56" i="150"/>
  <c r="K54" i="150"/>
  <c r="L63" i="150"/>
  <c r="D63" i="150"/>
  <c r="G62" i="150"/>
  <c r="J61" i="150"/>
  <c r="B61" i="150"/>
  <c r="E60" i="150"/>
  <c r="H59" i="150"/>
  <c r="K58" i="150"/>
  <c r="C58" i="150"/>
  <c r="F57" i="150"/>
  <c r="I56" i="150"/>
  <c r="L55" i="150"/>
  <c r="D55" i="150"/>
  <c r="G54" i="150"/>
  <c r="J53" i="150"/>
  <c r="B53" i="150"/>
  <c r="C63" i="150"/>
  <c r="J63" i="150"/>
  <c r="B63" i="150"/>
  <c r="E62" i="150"/>
  <c r="H61" i="150"/>
  <c r="K60" i="150"/>
  <c r="C60" i="150"/>
  <c r="F59" i="150"/>
  <c r="I58" i="150"/>
  <c r="L57" i="150"/>
  <c r="D57" i="150"/>
  <c r="G56" i="150"/>
  <c r="J55" i="150"/>
  <c r="B55" i="150"/>
  <c r="E54" i="150"/>
  <c r="H53" i="150"/>
  <c r="I63" i="150"/>
  <c r="L62" i="150"/>
  <c r="D62" i="150"/>
  <c r="G61" i="150"/>
  <c r="J60" i="150"/>
  <c r="B60" i="150"/>
  <c r="E59" i="150"/>
  <c r="H58" i="150"/>
  <c r="K57" i="150"/>
  <c r="C57" i="150"/>
  <c r="F56" i="150"/>
  <c r="I55" i="150"/>
  <c r="L54" i="150"/>
  <c r="D54" i="150"/>
  <c r="G53" i="150"/>
  <c r="H63" i="150"/>
  <c r="F61" i="150"/>
  <c r="L59" i="150"/>
  <c r="G58" i="150"/>
  <c r="B57" i="150"/>
  <c r="H55" i="150"/>
  <c r="F53" i="150"/>
  <c r="F63" i="150"/>
  <c r="H57" i="150"/>
  <c r="F55" i="150"/>
  <c r="I62" i="150"/>
  <c r="K56" i="150"/>
  <c r="D61" i="150"/>
  <c r="L61" i="150"/>
  <c r="C56" i="150"/>
  <c r="D53" i="150"/>
  <c r="G60" i="150"/>
  <c r="I54" i="150"/>
  <c r="J59" i="150"/>
  <c r="C54" i="150"/>
  <c r="B59" i="150"/>
  <c r="L53" i="150"/>
  <c r="E58" i="150"/>
  <c r="N62" i="150"/>
  <c r="N54" i="150"/>
  <c r="N60" i="150"/>
  <c r="N55" i="150"/>
  <c r="N59" i="150"/>
  <c r="N58" i="150"/>
  <c r="N57" i="150"/>
  <c r="N56" i="150"/>
  <c r="N63" i="150"/>
  <c r="N53" i="150"/>
  <c r="N61" i="150"/>
  <c r="C13" i="116" a="1"/>
  <c r="C13" i="116" s="1"/>
  <c r="R12" i="139"/>
  <c r="Q12" i="139"/>
  <c r="P12" i="139"/>
  <c r="O12" i="139"/>
  <c r="N12" i="139"/>
  <c r="M12" i="139"/>
  <c r="L12" i="139"/>
  <c r="K12" i="139"/>
  <c r="J12" i="139"/>
  <c r="I12" i="139"/>
  <c r="H12" i="139"/>
  <c r="R11" i="139"/>
  <c r="Q11" i="139"/>
  <c r="P11" i="139"/>
  <c r="O11" i="139"/>
  <c r="N11" i="139"/>
  <c r="M11" i="139"/>
  <c r="L11" i="139"/>
  <c r="K11" i="139"/>
  <c r="J11" i="139"/>
  <c r="I11" i="139"/>
  <c r="H11" i="139"/>
  <c r="R10" i="139"/>
  <c r="Q10" i="139"/>
  <c r="P10" i="139"/>
  <c r="O10" i="139"/>
  <c r="N10" i="139"/>
  <c r="M10" i="139"/>
  <c r="L10" i="139"/>
  <c r="K10" i="139"/>
  <c r="J10" i="139"/>
  <c r="I10" i="139"/>
  <c r="H10" i="139"/>
  <c r="R9" i="139"/>
  <c r="Q9" i="139"/>
  <c r="P9" i="139"/>
  <c r="O9" i="139"/>
  <c r="N9" i="139"/>
  <c r="M9" i="139"/>
  <c r="L9" i="139"/>
  <c r="K9" i="139"/>
  <c r="J9" i="139"/>
  <c r="I9" i="139"/>
  <c r="H9" i="139"/>
  <c r="R8" i="139"/>
  <c r="Q8" i="139"/>
  <c r="P8" i="139"/>
  <c r="O8" i="139"/>
  <c r="N8" i="139"/>
  <c r="M8" i="139"/>
  <c r="L8" i="139"/>
  <c r="K8" i="139"/>
  <c r="J8" i="139"/>
  <c r="I8" i="139"/>
  <c r="H8" i="139"/>
  <c r="R7" i="139"/>
  <c r="Q7" i="139"/>
  <c r="P7" i="139"/>
  <c r="O7" i="139"/>
  <c r="N7" i="139"/>
  <c r="M7" i="139"/>
  <c r="L7" i="139"/>
  <c r="K7" i="139"/>
  <c r="J7" i="139"/>
  <c r="I7" i="139"/>
  <c r="H7" i="139"/>
  <c r="R6" i="139"/>
  <c r="Q6" i="139"/>
  <c r="P6" i="139"/>
  <c r="O6" i="139"/>
  <c r="N6" i="139"/>
  <c r="M6" i="139"/>
  <c r="L6" i="139"/>
  <c r="K6" i="139"/>
  <c r="J6" i="139"/>
  <c r="I6" i="139"/>
  <c r="H6" i="139"/>
  <c r="R5" i="139"/>
  <c r="Q5" i="139"/>
  <c r="P5" i="139"/>
  <c r="O5" i="139"/>
  <c r="N5" i="139"/>
  <c r="M5" i="139"/>
  <c r="L5" i="139"/>
  <c r="K5" i="139"/>
  <c r="J5" i="139"/>
  <c r="I5" i="139"/>
  <c r="H5" i="139"/>
  <c r="R4" i="139"/>
  <c r="Q4" i="139"/>
  <c r="P4" i="139"/>
  <c r="O4" i="139"/>
  <c r="N4" i="139"/>
  <c r="M4" i="139"/>
  <c r="L4" i="139"/>
  <c r="K4" i="139"/>
  <c r="J4" i="139"/>
  <c r="I4" i="139"/>
  <c r="H4" i="139"/>
  <c r="R3" i="139"/>
  <c r="Q3" i="139"/>
  <c r="P3" i="139"/>
  <c r="O3" i="139"/>
  <c r="N3" i="139"/>
  <c r="M3" i="139"/>
  <c r="L3" i="139"/>
  <c r="K3" i="139"/>
  <c r="J3" i="139"/>
  <c r="I3" i="139"/>
  <c r="H3" i="139"/>
  <c r="R2" i="139"/>
  <c r="Q2" i="139"/>
  <c r="P2" i="139"/>
  <c r="O2" i="139"/>
  <c r="N2" i="139"/>
  <c r="M2" i="139"/>
  <c r="L2" i="139"/>
  <c r="K2" i="139"/>
  <c r="J2" i="139"/>
  <c r="I2" i="139"/>
  <c r="H2" i="139"/>
  <c r="C12" i="139"/>
  <c r="C9" i="139"/>
  <c r="C6" i="139"/>
  <c r="C4" i="139"/>
  <c r="B12" i="139"/>
  <c r="B11" i="139"/>
  <c r="B10" i="139"/>
  <c r="B9" i="139"/>
  <c r="B8" i="139"/>
  <c r="B7" i="139"/>
  <c r="B5" i="139"/>
  <c r="B4" i="139"/>
  <c r="B3" i="139"/>
  <c r="B2" i="139"/>
  <c r="A12" i="139"/>
  <c r="A11" i="139"/>
  <c r="G11" i="139" s="1"/>
  <c r="A10" i="139"/>
  <c r="G10" i="139" s="1"/>
  <c r="A9" i="139"/>
  <c r="G9" i="139" s="1"/>
  <c r="A8" i="139"/>
  <c r="G8" i="139" s="1"/>
  <c r="A7" i="139"/>
  <c r="G7" i="139" s="1"/>
  <c r="A6" i="139"/>
  <c r="G6" i="139" s="1"/>
  <c r="A5" i="139"/>
  <c r="G5" i="139" s="1"/>
  <c r="A4" i="139"/>
  <c r="G4" i="139" s="1"/>
  <c r="A3" i="139"/>
  <c r="G3" i="139" s="1"/>
  <c r="A2" i="139"/>
  <c r="G2" i="139" s="1"/>
  <c r="G12" i="139"/>
  <c r="C12" i="116"/>
  <c r="C11" i="116"/>
  <c r="C10" i="116"/>
  <c r="C9" i="116"/>
  <c r="C8" i="116"/>
  <c r="C7" i="116"/>
  <c r="C6" i="116"/>
  <c r="C5" i="139"/>
  <c r="C4" i="116"/>
  <c r="C3" i="139"/>
  <c r="C3" i="116"/>
  <c r="C2" i="139"/>
  <c r="D13" i="116"/>
  <c r="G4" i="116"/>
  <c r="B12" i="116"/>
  <c r="B11" i="116"/>
  <c r="B10" i="116"/>
  <c r="B9" i="116"/>
  <c r="B8" i="116"/>
  <c r="B7" i="116"/>
  <c r="B5" i="116"/>
  <c r="B4" i="116"/>
  <c r="B3" i="116"/>
  <c r="A12" i="116"/>
  <c r="T12" i="116" s="1"/>
  <c r="A11" i="116"/>
  <c r="A10" i="116"/>
  <c r="G10" i="116" s="1"/>
  <c r="A9" i="116"/>
  <c r="G9" i="116" s="1"/>
  <c r="A8" i="116"/>
  <c r="G8" i="116" s="1"/>
  <c r="A7" i="116"/>
  <c r="G7" i="116" s="1"/>
  <c r="A6" i="116"/>
  <c r="G6" i="116" s="1"/>
  <c r="A5" i="116"/>
  <c r="G5" i="116" s="1"/>
  <c r="A4" i="116"/>
  <c r="A3" i="116"/>
  <c r="G3" i="116" s="1"/>
  <c r="G12" i="112"/>
  <c r="G11" i="112"/>
  <c r="C23" i="150" l="1" a="1"/>
  <c r="C28" i="150" s="1"/>
  <c r="G12" i="116"/>
  <c r="D13" i="139"/>
  <c r="T11" i="116"/>
  <c r="G11" i="116"/>
  <c r="C7" i="139"/>
  <c r="C8" i="139"/>
  <c r="C5" i="116"/>
  <c r="C10" i="139"/>
  <c r="C11" i="139"/>
  <c r="H1" i="139" a="1"/>
  <c r="C13" i="139" a="1"/>
  <c r="C13" i="139" s="1"/>
  <c r="B13" i="139" a="1"/>
  <c r="B13" i="139" s="1"/>
  <c r="B7" i="147" l="1"/>
  <c r="B7" i="165"/>
  <c r="C25" i="150"/>
  <c r="C32" i="150"/>
  <c r="C26" i="150"/>
  <c r="C29" i="150"/>
  <c r="C31" i="150"/>
  <c r="C24" i="150"/>
  <c r="C33" i="150"/>
  <c r="C23" i="150"/>
  <c r="C30" i="150"/>
  <c r="B9" i="165" s="1"/>
  <c r="C27" i="150"/>
  <c r="B6" i="165" s="1"/>
  <c r="O1" i="139"/>
  <c r="H1" i="139"/>
  <c r="P1" i="139"/>
  <c r="I1" i="139"/>
  <c r="Q1" i="139"/>
  <c r="J1" i="139"/>
  <c r="R1" i="139"/>
  <c r="K1" i="139"/>
  <c r="L1" i="139"/>
  <c r="M1" i="139"/>
  <c r="N1" i="139"/>
  <c r="B10" i="147" l="1"/>
  <c r="B10" i="165"/>
  <c r="B5" i="147"/>
  <c r="B5" i="165"/>
  <c r="B2" i="147"/>
  <c r="B2" i="165"/>
  <c r="B13" i="165" s="1" a="1"/>
  <c r="B13" i="165" s="1"/>
  <c r="B21" i="165" s="1"/>
  <c r="B3" i="147"/>
  <c r="B3" i="165"/>
  <c r="B8" i="147"/>
  <c r="B8" i="165"/>
  <c r="B11" i="147"/>
  <c r="B11" i="165"/>
  <c r="B4" i="147"/>
  <c r="B4" i="165"/>
  <c r="B12" i="147"/>
  <c r="B12" i="165"/>
  <c r="B9" i="147"/>
  <c r="G32" i="150"/>
  <c r="B6" i="147"/>
  <c r="G27" i="150"/>
  <c r="B3" i="121"/>
  <c r="B2" i="121"/>
  <c r="G2" i="112"/>
  <c r="G5" i="112" l="1"/>
  <c r="G4" i="112"/>
  <c r="G8" i="112"/>
  <c r="G7" i="112"/>
  <c r="G3" i="112"/>
  <c r="G9" i="112"/>
  <c r="G6" i="112"/>
  <c r="G10" i="112"/>
  <c r="C2" i="116" l="1"/>
  <c r="B2" i="116"/>
  <c r="B13" i="116" s="1" a="1"/>
  <c r="B13" i="116" s="1"/>
  <c r="D315" i="135" l="1"/>
  <c r="A318" i="135" s="1"/>
  <c r="C315" i="135"/>
  <c r="A317" i="135" s="1"/>
  <c r="B315" i="135"/>
  <c r="A316" i="135" s="1"/>
  <c r="A2" i="116" l="1"/>
  <c r="T7" i="116" l="1"/>
  <c r="T9" i="116"/>
  <c r="T2" i="116"/>
  <c r="G2" i="116"/>
  <c r="T3" i="116"/>
  <c r="T4" i="116"/>
  <c r="T5" i="116"/>
  <c r="T6" i="116"/>
  <c r="T10" i="116"/>
  <c r="T8" i="116"/>
  <c r="Y153" i="122" l="1"/>
  <c r="AD153" i="122" s="1"/>
  <c r="X153" i="122"/>
  <c r="AC153" i="122" s="1"/>
  <c r="W153" i="122"/>
  <c r="AB153" i="122" s="1"/>
  <c r="V153" i="122"/>
  <c r="AA153" i="122" s="1"/>
  <c r="Y152" i="122"/>
  <c r="AD152" i="122" s="1"/>
  <c r="X152" i="122"/>
  <c r="AC152" i="122" s="1"/>
  <c r="W152" i="122"/>
  <c r="AB152" i="122" s="1"/>
  <c r="V152" i="122"/>
  <c r="AA152" i="122" s="1"/>
  <c r="Y151" i="122"/>
  <c r="AD151" i="122" s="1"/>
  <c r="X151" i="122"/>
  <c r="AC151" i="122" s="1"/>
  <c r="W151" i="122"/>
  <c r="AB151" i="122" s="1"/>
  <c r="V151" i="122"/>
  <c r="AA151" i="122" s="1"/>
  <c r="Y150" i="122"/>
  <c r="AD150" i="122" s="1"/>
  <c r="X150" i="122"/>
  <c r="AC150" i="122" s="1"/>
  <c r="W150" i="122"/>
  <c r="AB150" i="122" s="1"/>
  <c r="V150" i="122"/>
  <c r="AA150" i="122" s="1"/>
  <c r="Y149" i="122"/>
  <c r="AD149" i="122" s="1"/>
  <c r="X149" i="122"/>
  <c r="AC149" i="122" s="1"/>
  <c r="W149" i="122"/>
  <c r="AB149" i="122" s="1"/>
  <c r="V149" i="122"/>
  <c r="AA149" i="122" s="1"/>
  <c r="Y148" i="122"/>
  <c r="AD148" i="122" s="1"/>
  <c r="X148" i="122"/>
  <c r="AC148" i="122" s="1"/>
  <c r="W148" i="122"/>
  <c r="AB148" i="122" s="1"/>
  <c r="V148" i="122"/>
  <c r="AA148" i="122" s="1"/>
  <c r="Y147" i="122"/>
  <c r="AD147" i="122" s="1"/>
  <c r="X147" i="122"/>
  <c r="AC147" i="122" s="1"/>
  <c r="W147" i="122"/>
  <c r="AB147" i="122" s="1"/>
  <c r="V147" i="122"/>
  <c r="AA147" i="122" s="1"/>
  <c r="Y146" i="122"/>
  <c r="AD146" i="122" s="1"/>
  <c r="X146" i="122"/>
  <c r="AC146" i="122" s="1"/>
  <c r="W146" i="122"/>
  <c r="AB146" i="122" s="1"/>
  <c r="V146" i="122"/>
  <c r="AA146" i="122" s="1"/>
  <c r="Y145" i="122"/>
  <c r="AD145" i="122" s="1"/>
  <c r="X145" i="122"/>
  <c r="AC145" i="122" s="1"/>
  <c r="W145" i="122"/>
  <c r="AB145" i="122" s="1"/>
  <c r="V145" i="122"/>
  <c r="AA145" i="122" s="1"/>
  <c r="Y144" i="122"/>
  <c r="AD144" i="122" s="1"/>
  <c r="X144" i="122"/>
  <c r="AC144" i="122" s="1"/>
  <c r="W144" i="122"/>
  <c r="AB144" i="122" s="1"/>
  <c r="V144" i="122"/>
  <c r="AA144" i="122" s="1"/>
  <c r="Y143" i="122"/>
  <c r="AD143" i="122" s="1"/>
  <c r="X143" i="122"/>
  <c r="AC143" i="122" s="1"/>
  <c r="W143" i="122"/>
  <c r="AB143" i="122" s="1"/>
  <c r="V143" i="122"/>
  <c r="AA143" i="122" s="1"/>
  <c r="Y142" i="122"/>
  <c r="AD142" i="122" s="1"/>
  <c r="X142" i="122"/>
  <c r="AC142" i="122" s="1"/>
  <c r="W142" i="122"/>
  <c r="AB142" i="122" s="1"/>
  <c r="V142" i="122"/>
  <c r="AA142" i="122" s="1"/>
  <c r="Y141" i="122"/>
  <c r="AD141" i="122" s="1"/>
  <c r="X141" i="122"/>
  <c r="AC141" i="122" s="1"/>
  <c r="W141" i="122"/>
  <c r="AB141" i="122" s="1"/>
  <c r="V141" i="122"/>
  <c r="AA141" i="122" s="1"/>
  <c r="Y140" i="122"/>
  <c r="AD140" i="122" s="1"/>
  <c r="X140" i="122"/>
  <c r="AC140" i="122" s="1"/>
  <c r="W140" i="122"/>
  <c r="AB140" i="122" s="1"/>
  <c r="V140" i="122"/>
  <c r="AA140" i="122" s="1"/>
  <c r="Y139" i="122"/>
  <c r="AD139" i="122" s="1"/>
  <c r="X139" i="122"/>
  <c r="AC139" i="122" s="1"/>
  <c r="W139" i="122"/>
  <c r="AB139" i="122" s="1"/>
  <c r="V139" i="122"/>
  <c r="AA139" i="122" s="1"/>
  <c r="Y138" i="122"/>
  <c r="AD138" i="122" s="1"/>
  <c r="X138" i="122"/>
  <c r="AC138" i="122" s="1"/>
  <c r="W138" i="122"/>
  <c r="AB138" i="122" s="1"/>
  <c r="V138" i="122"/>
  <c r="AA138" i="122" s="1"/>
  <c r="Y137" i="122"/>
  <c r="AD137" i="122" s="1"/>
  <c r="X137" i="122"/>
  <c r="AC137" i="122" s="1"/>
  <c r="W137" i="122"/>
  <c r="AB137" i="122" s="1"/>
  <c r="V137" i="122"/>
  <c r="AA137" i="122" s="1"/>
  <c r="Y136" i="122"/>
  <c r="AD136" i="122" s="1"/>
  <c r="X136" i="122"/>
  <c r="AC136" i="122" s="1"/>
  <c r="W136" i="122"/>
  <c r="AB136" i="122" s="1"/>
  <c r="V136" i="122"/>
  <c r="AA136" i="122" s="1"/>
  <c r="Y135" i="122"/>
  <c r="AD135" i="122" s="1"/>
  <c r="X135" i="122"/>
  <c r="AC135" i="122" s="1"/>
  <c r="W135" i="122"/>
  <c r="AB135" i="122" s="1"/>
  <c r="V135" i="122"/>
  <c r="AA135" i="122" s="1"/>
  <c r="Y134" i="122"/>
  <c r="AD134" i="122" s="1"/>
  <c r="X134" i="122"/>
  <c r="AC134" i="122" s="1"/>
  <c r="W134" i="122"/>
  <c r="AB134" i="122" s="1"/>
  <c r="V134" i="122"/>
  <c r="AA134" i="122" s="1"/>
  <c r="Y133" i="122"/>
  <c r="AD133" i="122" s="1"/>
  <c r="X133" i="122"/>
  <c r="AC133" i="122" s="1"/>
  <c r="W133" i="122"/>
  <c r="AB133" i="122" s="1"/>
  <c r="V133" i="122"/>
  <c r="AA133" i="122" s="1"/>
  <c r="Y132" i="122"/>
  <c r="AD132" i="122" s="1"/>
  <c r="X132" i="122"/>
  <c r="AC132" i="122" s="1"/>
  <c r="W132" i="122"/>
  <c r="AB132" i="122" s="1"/>
  <c r="V132" i="122"/>
  <c r="AA132" i="122" s="1"/>
  <c r="Y131" i="122"/>
  <c r="AD131" i="122" s="1"/>
  <c r="X131" i="122"/>
  <c r="AC131" i="122" s="1"/>
  <c r="W131" i="122"/>
  <c r="AB131" i="122" s="1"/>
  <c r="V131" i="122"/>
  <c r="AA131" i="122" s="1"/>
  <c r="Y130" i="122"/>
  <c r="AD130" i="122" s="1"/>
  <c r="X130" i="122"/>
  <c r="AC130" i="122" s="1"/>
  <c r="W130" i="122"/>
  <c r="AB130" i="122" s="1"/>
  <c r="V130" i="122"/>
  <c r="AA130" i="122" s="1"/>
  <c r="Y129" i="122"/>
  <c r="AD129" i="122" s="1"/>
  <c r="X129" i="122"/>
  <c r="AC129" i="122" s="1"/>
  <c r="W129" i="122"/>
  <c r="AB129" i="122" s="1"/>
  <c r="V129" i="122"/>
  <c r="AA129" i="122" s="1"/>
  <c r="Y128" i="122"/>
  <c r="AD128" i="122" s="1"/>
  <c r="X128" i="122"/>
  <c r="AC128" i="122" s="1"/>
  <c r="W128" i="122"/>
  <c r="AB128" i="122" s="1"/>
  <c r="V128" i="122"/>
  <c r="AA128" i="122" s="1"/>
  <c r="Y127" i="122"/>
  <c r="AD127" i="122" s="1"/>
  <c r="X127" i="122"/>
  <c r="AC127" i="122" s="1"/>
  <c r="W127" i="122"/>
  <c r="AB127" i="122" s="1"/>
  <c r="V127" i="122"/>
  <c r="AA127" i="122" s="1"/>
  <c r="Y126" i="122"/>
  <c r="AD126" i="122" s="1"/>
  <c r="X126" i="122"/>
  <c r="AC126" i="122" s="1"/>
  <c r="W126" i="122"/>
  <c r="AB126" i="122" s="1"/>
  <c r="V126" i="122"/>
  <c r="AA126" i="122" s="1"/>
  <c r="Y125" i="122"/>
  <c r="AD125" i="122" s="1"/>
  <c r="X125" i="122"/>
  <c r="AC125" i="122" s="1"/>
  <c r="W125" i="122"/>
  <c r="AB125" i="122" s="1"/>
  <c r="V125" i="122"/>
  <c r="AA125" i="122" s="1"/>
  <c r="Y124" i="122"/>
  <c r="AD124" i="122" s="1"/>
  <c r="X124" i="122"/>
  <c r="AC124" i="122" s="1"/>
  <c r="W124" i="122"/>
  <c r="AB124" i="122" s="1"/>
  <c r="V124" i="122"/>
  <c r="AA124" i="122" s="1"/>
  <c r="Y123" i="122"/>
  <c r="AD123" i="122" s="1"/>
  <c r="X123" i="122"/>
  <c r="AC123" i="122" s="1"/>
  <c r="W123" i="122"/>
  <c r="AB123" i="122" s="1"/>
  <c r="V123" i="122"/>
  <c r="AA123" i="122" s="1"/>
  <c r="Y122" i="122"/>
  <c r="AD122" i="122" s="1"/>
  <c r="X122" i="122"/>
  <c r="AC122" i="122" s="1"/>
  <c r="W122" i="122"/>
  <c r="AB122" i="122" s="1"/>
  <c r="V122" i="122"/>
  <c r="AA122" i="122" s="1"/>
  <c r="Y121" i="122"/>
  <c r="AD121" i="122" s="1"/>
  <c r="X121" i="122"/>
  <c r="AC121" i="122" s="1"/>
  <c r="W121" i="122"/>
  <c r="AB121" i="122" s="1"/>
  <c r="V121" i="122"/>
  <c r="AA121" i="122" s="1"/>
  <c r="Y120" i="122"/>
  <c r="AD120" i="122" s="1"/>
  <c r="X120" i="122"/>
  <c r="AC120" i="122" s="1"/>
  <c r="W120" i="122"/>
  <c r="AB120" i="122" s="1"/>
  <c r="V120" i="122"/>
  <c r="AA120" i="122" s="1"/>
  <c r="Y119" i="122"/>
  <c r="AD119" i="122" s="1"/>
  <c r="X119" i="122"/>
  <c r="AC119" i="122" s="1"/>
  <c r="W119" i="122"/>
  <c r="AB119" i="122" s="1"/>
  <c r="V119" i="122"/>
  <c r="AA119" i="122" s="1"/>
  <c r="Y118" i="122"/>
  <c r="AD118" i="122" s="1"/>
  <c r="X118" i="122"/>
  <c r="AC118" i="122" s="1"/>
  <c r="W118" i="122"/>
  <c r="AB118" i="122" s="1"/>
  <c r="V118" i="122"/>
  <c r="AA118" i="122" s="1"/>
  <c r="Y117" i="122"/>
  <c r="AD117" i="122" s="1"/>
  <c r="X117" i="122"/>
  <c r="AC117" i="122" s="1"/>
  <c r="W117" i="122"/>
  <c r="AB117" i="122" s="1"/>
  <c r="V117" i="122"/>
  <c r="AA117" i="122" s="1"/>
  <c r="Y116" i="122"/>
  <c r="AD116" i="122" s="1"/>
  <c r="X116" i="122"/>
  <c r="AC116" i="122" s="1"/>
  <c r="W116" i="122"/>
  <c r="AB116" i="122" s="1"/>
  <c r="V116" i="122"/>
  <c r="AA116" i="122" s="1"/>
  <c r="Y115" i="122"/>
  <c r="AD115" i="122" s="1"/>
  <c r="X115" i="122"/>
  <c r="AC115" i="122" s="1"/>
  <c r="W115" i="122"/>
  <c r="AB115" i="122" s="1"/>
  <c r="V115" i="122"/>
  <c r="AA115" i="122" s="1"/>
  <c r="Y114" i="122"/>
  <c r="AD114" i="122" s="1"/>
  <c r="X114" i="122"/>
  <c r="AC114" i="122" s="1"/>
  <c r="W114" i="122"/>
  <c r="AB114" i="122" s="1"/>
  <c r="V114" i="122"/>
  <c r="AA114" i="122" s="1"/>
  <c r="Y113" i="122"/>
  <c r="AD113" i="122" s="1"/>
  <c r="X113" i="122"/>
  <c r="AC113" i="122" s="1"/>
  <c r="W113" i="122"/>
  <c r="AB113" i="122" s="1"/>
  <c r="V113" i="122"/>
  <c r="AA113" i="122" s="1"/>
  <c r="Y112" i="122"/>
  <c r="AD112" i="122" s="1"/>
  <c r="X112" i="122"/>
  <c r="AC112" i="122" s="1"/>
  <c r="W112" i="122"/>
  <c r="AB112" i="122" s="1"/>
  <c r="V112" i="122"/>
  <c r="AA112" i="122" s="1"/>
  <c r="Y111" i="122"/>
  <c r="AD111" i="122" s="1"/>
  <c r="X111" i="122"/>
  <c r="AC111" i="122" s="1"/>
  <c r="W111" i="122"/>
  <c r="AB111" i="122" s="1"/>
  <c r="V111" i="122"/>
  <c r="AA111" i="122" s="1"/>
  <c r="Y110" i="122"/>
  <c r="AD110" i="122" s="1"/>
  <c r="X110" i="122"/>
  <c r="AC110" i="122" s="1"/>
  <c r="W110" i="122"/>
  <c r="AB110" i="122" s="1"/>
  <c r="V110" i="122"/>
  <c r="AA110" i="122" s="1"/>
  <c r="Y109" i="122"/>
  <c r="AD109" i="122" s="1"/>
  <c r="X109" i="122"/>
  <c r="AC109" i="122" s="1"/>
  <c r="W109" i="122"/>
  <c r="AB109" i="122" s="1"/>
  <c r="V109" i="122"/>
  <c r="AA109" i="122" s="1"/>
  <c r="Y108" i="122"/>
  <c r="AD108" i="122" s="1"/>
  <c r="X108" i="122"/>
  <c r="AC108" i="122" s="1"/>
  <c r="W108" i="122"/>
  <c r="AB108" i="122" s="1"/>
  <c r="V108" i="122"/>
  <c r="AA108" i="122" s="1"/>
  <c r="Y107" i="122"/>
  <c r="AD107" i="122" s="1"/>
  <c r="X107" i="122"/>
  <c r="AC107" i="122" s="1"/>
  <c r="W107" i="122"/>
  <c r="AB107" i="122" s="1"/>
  <c r="V107" i="122"/>
  <c r="AA107" i="122" s="1"/>
  <c r="Y106" i="122"/>
  <c r="AD106" i="122" s="1"/>
  <c r="X106" i="122"/>
  <c r="AC106" i="122" s="1"/>
  <c r="W106" i="122"/>
  <c r="AB106" i="122" s="1"/>
  <c r="V106" i="122"/>
  <c r="AA106" i="122" s="1"/>
  <c r="Y105" i="122"/>
  <c r="AD105" i="122" s="1"/>
  <c r="X105" i="122"/>
  <c r="AC105" i="122" s="1"/>
  <c r="W105" i="122"/>
  <c r="AB105" i="122" s="1"/>
  <c r="V105" i="122"/>
  <c r="AA105" i="122" s="1"/>
  <c r="Y104" i="122"/>
  <c r="AD104" i="122" s="1"/>
  <c r="X104" i="122"/>
  <c r="AC104" i="122" s="1"/>
  <c r="W104" i="122"/>
  <c r="AB104" i="122" s="1"/>
  <c r="V104" i="122"/>
  <c r="AA104" i="122" s="1"/>
  <c r="Y103" i="122"/>
  <c r="AD103" i="122" s="1"/>
  <c r="X103" i="122"/>
  <c r="AC103" i="122" s="1"/>
  <c r="W103" i="122"/>
  <c r="AB103" i="122" s="1"/>
  <c r="V103" i="122"/>
  <c r="AA103" i="122" s="1"/>
  <c r="Y102" i="122"/>
  <c r="AD102" i="122" s="1"/>
  <c r="X102" i="122"/>
  <c r="AC102" i="122" s="1"/>
  <c r="W102" i="122"/>
  <c r="AB102" i="122" s="1"/>
  <c r="V102" i="122"/>
  <c r="AA102" i="122" s="1"/>
  <c r="Y101" i="122"/>
  <c r="AD101" i="122" s="1"/>
  <c r="X101" i="122"/>
  <c r="AC101" i="122" s="1"/>
  <c r="W101" i="122"/>
  <c r="AB101" i="122" s="1"/>
  <c r="V101" i="122"/>
  <c r="AA101" i="122" s="1"/>
  <c r="Y100" i="122"/>
  <c r="AD100" i="122" s="1"/>
  <c r="X100" i="122"/>
  <c r="AC100" i="122" s="1"/>
  <c r="W100" i="122"/>
  <c r="AB100" i="122" s="1"/>
  <c r="V100" i="122"/>
  <c r="AA100" i="122" s="1"/>
  <c r="Y99" i="122"/>
  <c r="AD99" i="122" s="1"/>
  <c r="X99" i="122"/>
  <c r="AC99" i="122" s="1"/>
  <c r="W99" i="122"/>
  <c r="AB99" i="122" s="1"/>
  <c r="V99" i="122"/>
  <c r="AA99" i="122" s="1"/>
  <c r="Y98" i="122"/>
  <c r="AD98" i="122" s="1"/>
  <c r="X98" i="122"/>
  <c r="AC98" i="122" s="1"/>
  <c r="W98" i="122"/>
  <c r="AB98" i="122" s="1"/>
  <c r="V98" i="122"/>
  <c r="AA98" i="122" s="1"/>
  <c r="Y97" i="122"/>
  <c r="AD97" i="122" s="1"/>
  <c r="X97" i="122"/>
  <c r="AC97" i="122" s="1"/>
  <c r="W97" i="122"/>
  <c r="AB97" i="122" s="1"/>
  <c r="V97" i="122"/>
  <c r="AA97" i="122" s="1"/>
  <c r="Y96" i="122"/>
  <c r="AD96" i="122" s="1"/>
  <c r="X96" i="122"/>
  <c r="AC96" i="122" s="1"/>
  <c r="W96" i="122"/>
  <c r="AB96" i="122" s="1"/>
  <c r="V96" i="122"/>
  <c r="AA96" i="122" s="1"/>
  <c r="Y95" i="122"/>
  <c r="AD95" i="122" s="1"/>
  <c r="X95" i="122"/>
  <c r="AC95" i="122" s="1"/>
  <c r="W95" i="122"/>
  <c r="AB95" i="122" s="1"/>
  <c r="V95" i="122"/>
  <c r="AA95" i="122" s="1"/>
  <c r="Y94" i="122"/>
  <c r="AD94" i="122" s="1"/>
  <c r="X94" i="122"/>
  <c r="AC94" i="122" s="1"/>
  <c r="W94" i="122"/>
  <c r="AB94" i="122" s="1"/>
  <c r="V94" i="122"/>
  <c r="AA94" i="122" s="1"/>
  <c r="Y93" i="122"/>
  <c r="AD93" i="122" s="1"/>
  <c r="X93" i="122"/>
  <c r="AC93" i="122" s="1"/>
  <c r="W93" i="122"/>
  <c r="AB93" i="122" s="1"/>
  <c r="V93" i="122"/>
  <c r="AA93" i="122" s="1"/>
  <c r="Y92" i="122"/>
  <c r="AD92" i="122" s="1"/>
  <c r="X92" i="122"/>
  <c r="AC92" i="122" s="1"/>
  <c r="W92" i="122"/>
  <c r="AB92" i="122" s="1"/>
  <c r="V92" i="122"/>
  <c r="AA92" i="122" s="1"/>
  <c r="Y91" i="122"/>
  <c r="AD91" i="122" s="1"/>
  <c r="X91" i="122"/>
  <c r="AC91" i="122" s="1"/>
  <c r="W91" i="122"/>
  <c r="AB91" i="122" s="1"/>
  <c r="V91" i="122"/>
  <c r="AA91" i="122" s="1"/>
  <c r="Y90" i="122"/>
  <c r="AD90" i="122" s="1"/>
  <c r="X90" i="122"/>
  <c r="AC90" i="122" s="1"/>
  <c r="W90" i="122"/>
  <c r="AB90" i="122" s="1"/>
  <c r="V90" i="122"/>
  <c r="AA90" i="122" s="1"/>
  <c r="Y89" i="122"/>
  <c r="AD89" i="122" s="1"/>
  <c r="X89" i="122"/>
  <c r="AC89" i="122" s="1"/>
  <c r="W89" i="122"/>
  <c r="AB89" i="122" s="1"/>
  <c r="V89" i="122"/>
  <c r="AA89" i="122" s="1"/>
  <c r="Y88" i="122"/>
  <c r="AD88" i="122" s="1"/>
  <c r="X88" i="122"/>
  <c r="AC88" i="122" s="1"/>
  <c r="W88" i="122"/>
  <c r="AB88" i="122" s="1"/>
  <c r="V88" i="122"/>
  <c r="AA88" i="122" s="1"/>
  <c r="Y87" i="122"/>
  <c r="AD87" i="122" s="1"/>
  <c r="X87" i="122"/>
  <c r="AC87" i="122" s="1"/>
  <c r="W87" i="122"/>
  <c r="AB87" i="122" s="1"/>
  <c r="V87" i="122"/>
  <c r="AA87" i="122" s="1"/>
  <c r="Y86" i="122"/>
  <c r="AD86" i="122" s="1"/>
  <c r="X86" i="122"/>
  <c r="AC86" i="122" s="1"/>
  <c r="W86" i="122"/>
  <c r="AB86" i="122" s="1"/>
  <c r="V86" i="122"/>
  <c r="AA86" i="122" s="1"/>
  <c r="Y85" i="122"/>
  <c r="AD85" i="122" s="1"/>
  <c r="X85" i="122"/>
  <c r="AC85" i="122" s="1"/>
  <c r="W85" i="122"/>
  <c r="AB85" i="122" s="1"/>
  <c r="V85" i="122"/>
  <c r="AA85" i="122" s="1"/>
  <c r="Y84" i="122"/>
  <c r="AD84" i="122" s="1"/>
  <c r="X84" i="122"/>
  <c r="AC84" i="122" s="1"/>
  <c r="W84" i="122"/>
  <c r="AB84" i="122" s="1"/>
  <c r="V84" i="122"/>
  <c r="AA84" i="122" s="1"/>
  <c r="Y83" i="122"/>
  <c r="AD83" i="122" s="1"/>
  <c r="X83" i="122"/>
  <c r="AC83" i="122" s="1"/>
  <c r="W83" i="122"/>
  <c r="AB83" i="122" s="1"/>
  <c r="V83" i="122"/>
  <c r="AA83" i="122" s="1"/>
  <c r="Y82" i="122"/>
  <c r="AD82" i="122" s="1"/>
  <c r="X82" i="122"/>
  <c r="AC82" i="122" s="1"/>
  <c r="W82" i="122"/>
  <c r="AB82" i="122" s="1"/>
  <c r="V82" i="122"/>
  <c r="AA82" i="122" s="1"/>
  <c r="Y81" i="122"/>
  <c r="AD81" i="122" s="1"/>
  <c r="X81" i="122"/>
  <c r="AC81" i="122" s="1"/>
  <c r="W81" i="122"/>
  <c r="AB81" i="122" s="1"/>
  <c r="V81" i="122"/>
  <c r="AA81" i="122" s="1"/>
  <c r="Y80" i="122"/>
  <c r="AD80" i="122" s="1"/>
  <c r="X80" i="122"/>
  <c r="AC80" i="122" s="1"/>
  <c r="W80" i="122"/>
  <c r="AB80" i="122" s="1"/>
  <c r="V80" i="122"/>
  <c r="AA80" i="122" s="1"/>
  <c r="Y79" i="122"/>
  <c r="AD79" i="122" s="1"/>
  <c r="X79" i="122"/>
  <c r="AC79" i="122" s="1"/>
  <c r="W79" i="122"/>
  <c r="AB79" i="122" s="1"/>
  <c r="V79" i="122"/>
  <c r="AA79" i="122" s="1"/>
  <c r="Y78" i="122"/>
  <c r="AD78" i="122" s="1"/>
  <c r="X78" i="122"/>
  <c r="AC78" i="122" s="1"/>
  <c r="W78" i="122"/>
  <c r="AB78" i="122" s="1"/>
  <c r="V78" i="122"/>
  <c r="AA78" i="122" s="1"/>
  <c r="Y77" i="122"/>
  <c r="AD77" i="122" s="1"/>
  <c r="X77" i="122"/>
  <c r="AC77" i="122" s="1"/>
  <c r="W77" i="122"/>
  <c r="AB77" i="122" s="1"/>
  <c r="V77" i="122"/>
  <c r="AA77" i="122" s="1"/>
  <c r="Y76" i="122"/>
  <c r="AD76" i="122" s="1"/>
  <c r="X76" i="122"/>
  <c r="AC76" i="122" s="1"/>
  <c r="W76" i="122"/>
  <c r="AB76" i="122" s="1"/>
  <c r="V76" i="122"/>
  <c r="AA76" i="122" s="1"/>
  <c r="Y75" i="122"/>
  <c r="AD75" i="122" s="1"/>
  <c r="X75" i="122"/>
  <c r="AC75" i="122" s="1"/>
  <c r="W75" i="122"/>
  <c r="AB75" i="122" s="1"/>
  <c r="V75" i="122"/>
  <c r="AA75" i="122" s="1"/>
  <c r="Y74" i="122"/>
  <c r="AD74" i="122" s="1"/>
  <c r="X74" i="122"/>
  <c r="AC74" i="122" s="1"/>
  <c r="W74" i="122"/>
  <c r="AB74" i="122" s="1"/>
  <c r="V74" i="122"/>
  <c r="AA74" i="122" s="1"/>
  <c r="Y73" i="122"/>
  <c r="AD73" i="122" s="1"/>
  <c r="X73" i="122"/>
  <c r="AC73" i="122" s="1"/>
  <c r="W73" i="122"/>
  <c r="AB73" i="122" s="1"/>
  <c r="V73" i="122"/>
  <c r="AA73" i="122" s="1"/>
  <c r="Y72" i="122"/>
  <c r="AD72" i="122" s="1"/>
  <c r="X72" i="122"/>
  <c r="AC72" i="122" s="1"/>
  <c r="W72" i="122"/>
  <c r="AB72" i="122" s="1"/>
  <c r="V72" i="122"/>
  <c r="AA72" i="122" s="1"/>
  <c r="Y71" i="122"/>
  <c r="AD71" i="122" s="1"/>
  <c r="X71" i="122"/>
  <c r="AC71" i="122" s="1"/>
  <c r="W71" i="122"/>
  <c r="AB71" i="122" s="1"/>
  <c r="V71" i="122"/>
  <c r="AA71" i="122" s="1"/>
  <c r="Y70" i="122"/>
  <c r="AD70" i="122" s="1"/>
  <c r="X70" i="122"/>
  <c r="AC70" i="122" s="1"/>
  <c r="W70" i="122"/>
  <c r="AB70" i="122" s="1"/>
  <c r="V70" i="122"/>
  <c r="AA70" i="122" s="1"/>
  <c r="Y69" i="122"/>
  <c r="AD69" i="122" s="1"/>
  <c r="X69" i="122"/>
  <c r="AC69" i="122" s="1"/>
  <c r="W69" i="122"/>
  <c r="AB69" i="122" s="1"/>
  <c r="V69" i="122"/>
  <c r="AA69" i="122" s="1"/>
  <c r="Y68" i="122"/>
  <c r="AD68" i="122" s="1"/>
  <c r="X68" i="122"/>
  <c r="AC68" i="122" s="1"/>
  <c r="W68" i="122"/>
  <c r="AB68" i="122" s="1"/>
  <c r="V68" i="122"/>
  <c r="AA68" i="122" s="1"/>
  <c r="Y67" i="122"/>
  <c r="AD67" i="122" s="1"/>
  <c r="X67" i="122"/>
  <c r="AC67" i="122" s="1"/>
  <c r="W67" i="122"/>
  <c r="AB67" i="122" s="1"/>
  <c r="V67" i="122"/>
  <c r="AA67" i="122" s="1"/>
  <c r="Y66" i="122"/>
  <c r="AD66" i="122" s="1"/>
  <c r="X66" i="122"/>
  <c r="AC66" i="122" s="1"/>
  <c r="W66" i="122"/>
  <c r="AB66" i="122" s="1"/>
  <c r="V66" i="122"/>
  <c r="AA66" i="122" s="1"/>
  <c r="Y65" i="122"/>
  <c r="AD65" i="122" s="1"/>
  <c r="X65" i="122"/>
  <c r="AC65" i="122" s="1"/>
  <c r="W65" i="122"/>
  <c r="AB65" i="122" s="1"/>
  <c r="V65" i="122"/>
  <c r="AA65" i="122" s="1"/>
  <c r="Y64" i="122"/>
  <c r="AD64" i="122" s="1"/>
  <c r="X64" i="122"/>
  <c r="AC64" i="122" s="1"/>
  <c r="W64" i="122"/>
  <c r="AB64" i="122" s="1"/>
  <c r="V64" i="122"/>
  <c r="AA64" i="122" s="1"/>
  <c r="Y63" i="122"/>
  <c r="AD63" i="122" s="1"/>
  <c r="X63" i="122"/>
  <c r="AC63" i="122" s="1"/>
  <c r="W63" i="122"/>
  <c r="AB63" i="122" s="1"/>
  <c r="V63" i="122"/>
  <c r="AA63" i="122" s="1"/>
  <c r="Y62" i="122"/>
  <c r="AD62" i="122" s="1"/>
  <c r="X62" i="122"/>
  <c r="AC62" i="122" s="1"/>
  <c r="W62" i="122"/>
  <c r="AB62" i="122" s="1"/>
  <c r="V62" i="122"/>
  <c r="AA62" i="122" s="1"/>
  <c r="Y61" i="122"/>
  <c r="AD61" i="122" s="1"/>
  <c r="X61" i="122"/>
  <c r="AC61" i="122" s="1"/>
  <c r="W61" i="122"/>
  <c r="AB61" i="122" s="1"/>
  <c r="V61" i="122"/>
  <c r="AA61" i="122" s="1"/>
  <c r="Y60" i="122"/>
  <c r="AD60" i="122" s="1"/>
  <c r="X60" i="122"/>
  <c r="AC60" i="122" s="1"/>
  <c r="W60" i="122"/>
  <c r="AB60" i="122" s="1"/>
  <c r="V60" i="122"/>
  <c r="AA60" i="122" s="1"/>
  <c r="Y59" i="122"/>
  <c r="AD59" i="122" s="1"/>
  <c r="X59" i="122"/>
  <c r="AC59" i="122" s="1"/>
  <c r="W59" i="122"/>
  <c r="AB59" i="122" s="1"/>
  <c r="V59" i="122"/>
  <c r="AA59" i="122" s="1"/>
  <c r="Y58" i="122"/>
  <c r="AD58" i="122" s="1"/>
  <c r="X58" i="122"/>
  <c r="AC58" i="122" s="1"/>
  <c r="W58" i="122"/>
  <c r="AB58" i="122" s="1"/>
  <c r="V58" i="122"/>
  <c r="AA58" i="122" s="1"/>
  <c r="Y57" i="122"/>
  <c r="AD57" i="122" s="1"/>
  <c r="X57" i="122"/>
  <c r="AC57" i="122" s="1"/>
  <c r="W57" i="122"/>
  <c r="AB57" i="122" s="1"/>
  <c r="V57" i="122"/>
  <c r="AA57" i="122" s="1"/>
  <c r="Y56" i="122"/>
  <c r="AD56" i="122" s="1"/>
  <c r="X56" i="122"/>
  <c r="AC56" i="122" s="1"/>
  <c r="W56" i="122"/>
  <c r="AB56" i="122" s="1"/>
  <c r="V56" i="122"/>
  <c r="AA56" i="122" s="1"/>
  <c r="Y55" i="122"/>
  <c r="AD55" i="122" s="1"/>
  <c r="X55" i="122"/>
  <c r="AC55" i="122" s="1"/>
  <c r="W55" i="122"/>
  <c r="AB55" i="122" s="1"/>
  <c r="V55" i="122"/>
  <c r="AA55" i="122" s="1"/>
  <c r="Y54" i="122"/>
  <c r="AD54" i="122" s="1"/>
  <c r="X54" i="122"/>
  <c r="AC54" i="122" s="1"/>
  <c r="W54" i="122"/>
  <c r="AB54" i="122" s="1"/>
  <c r="V54" i="122"/>
  <c r="AA54" i="122" s="1"/>
  <c r="Y53" i="122"/>
  <c r="AD53" i="122" s="1"/>
  <c r="X53" i="122"/>
  <c r="AC53" i="122" s="1"/>
  <c r="W53" i="122"/>
  <c r="AB53" i="122" s="1"/>
  <c r="V53" i="122"/>
  <c r="AA53" i="122" s="1"/>
  <c r="Y52" i="122"/>
  <c r="AD52" i="122" s="1"/>
  <c r="X52" i="122"/>
  <c r="AC52" i="122" s="1"/>
  <c r="W52" i="122"/>
  <c r="AB52" i="122" s="1"/>
  <c r="V52" i="122"/>
  <c r="AA52" i="122" s="1"/>
  <c r="Y51" i="122"/>
  <c r="AD51" i="122" s="1"/>
  <c r="X51" i="122"/>
  <c r="AC51" i="122" s="1"/>
  <c r="W51" i="122"/>
  <c r="AB51" i="122" s="1"/>
  <c r="V51" i="122"/>
  <c r="AA51" i="122" s="1"/>
  <c r="Y50" i="122"/>
  <c r="AD50" i="122" s="1"/>
  <c r="X50" i="122"/>
  <c r="AC50" i="122" s="1"/>
  <c r="W50" i="122"/>
  <c r="AB50" i="122" s="1"/>
  <c r="V50" i="122"/>
  <c r="AA50" i="122" s="1"/>
  <c r="Y49" i="122"/>
  <c r="AD49" i="122" s="1"/>
  <c r="X49" i="122"/>
  <c r="AC49" i="122" s="1"/>
  <c r="W49" i="122"/>
  <c r="AB49" i="122" s="1"/>
  <c r="V49" i="122"/>
  <c r="AA49" i="122" s="1"/>
  <c r="Y48" i="122"/>
  <c r="AD48" i="122" s="1"/>
  <c r="X48" i="122"/>
  <c r="AC48" i="122" s="1"/>
  <c r="W48" i="122"/>
  <c r="AB48" i="122" s="1"/>
  <c r="V48" i="122"/>
  <c r="AA48" i="122" s="1"/>
  <c r="Y47" i="122"/>
  <c r="AD47" i="122" s="1"/>
  <c r="X47" i="122"/>
  <c r="AC47" i="122" s="1"/>
  <c r="W47" i="122"/>
  <c r="AB47" i="122" s="1"/>
  <c r="V47" i="122"/>
  <c r="AA47" i="122" s="1"/>
  <c r="Y46" i="122"/>
  <c r="AD46" i="122" s="1"/>
  <c r="X46" i="122"/>
  <c r="AC46" i="122" s="1"/>
  <c r="W46" i="122"/>
  <c r="AB46" i="122" s="1"/>
  <c r="V46" i="122"/>
  <c r="AA46" i="122" s="1"/>
  <c r="Y45" i="122"/>
  <c r="AD45" i="122" s="1"/>
  <c r="X45" i="122"/>
  <c r="AC45" i="122" s="1"/>
  <c r="W45" i="122"/>
  <c r="AB45" i="122" s="1"/>
  <c r="V45" i="122"/>
  <c r="AA45" i="122" s="1"/>
  <c r="Y44" i="122"/>
  <c r="AD44" i="122" s="1"/>
  <c r="X44" i="122"/>
  <c r="AC44" i="122" s="1"/>
  <c r="W44" i="122"/>
  <c r="AB44" i="122" s="1"/>
  <c r="V44" i="122"/>
  <c r="AA44" i="122" s="1"/>
  <c r="Y43" i="122"/>
  <c r="AD43" i="122" s="1"/>
  <c r="X43" i="122"/>
  <c r="AC43" i="122" s="1"/>
  <c r="W43" i="122"/>
  <c r="AB43" i="122" s="1"/>
  <c r="V43" i="122"/>
  <c r="AA43" i="122" s="1"/>
  <c r="Y42" i="122"/>
  <c r="AD42" i="122" s="1"/>
  <c r="X42" i="122"/>
  <c r="AC42" i="122" s="1"/>
  <c r="W42" i="122"/>
  <c r="AB42" i="122" s="1"/>
  <c r="V42" i="122"/>
  <c r="AA42" i="122" s="1"/>
  <c r="Y41" i="122"/>
  <c r="AD41" i="122" s="1"/>
  <c r="X41" i="122"/>
  <c r="AC41" i="122" s="1"/>
  <c r="W41" i="122"/>
  <c r="AB41" i="122" s="1"/>
  <c r="V41" i="122"/>
  <c r="AA41" i="122" s="1"/>
  <c r="Y40" i="122"/>
  <c r="AD40" i="122" s="1"/>
  <c r="X40" i="122"/>
  <c r="AC40" i="122" s="1"/>
  <c r="W40" i="122"/>
  <c r="AB40" i="122" s="1"/>
  <c r="V40" i="122"/>
  <c r="AA40" i="122" s="1"/>
  <c r="Y39" i="122"/>
  <c r="AD39" i="122" s="1"/>
  <c r="X39" i="122"/>
  <c r="AC39" i="122" s="1"/>
  <c r="W39" i="122"/>
  <c r="AB39" i="122" s="1"/>
  <c r="V39" i="122"/>
  <c r="AA39" i="122" s="1"/>
  <c r="Y38" i="122"/>
  <c r="AD38" i="122" s="1"/>
  <c r="X38" i="122"/>
  <c r="AC38" i="122" s="1"/>
  <c r="W38" i="122"/>
  <c r="AB38" i="122" s="1"/>
  <c r="V38" i="122"/>
  <c r="AA38" i="122" s="1"/>
  <c r="Y37" i="122"/>
  <c r="AD37" i="122" s="1"/>
  <c r="X37" i="122"/>
  <c r="AC37" i="122" s="1"/>
  <c r="W37" i="122"/>
  <c r="AB37" i="122" s="1"/>
  <c r="V37" i="122"/>
  <c r="AA37" i="122" s="1"/>
  <c r="Y36" i="122"/>
  <c r="AD36" i="122" s="1"/>
  <c r="X36" i="122"/>
  <c r="AC36" i="122" s="1"/>
  <c r="W36" i="122"/>
  <c r="AB36" i="122" s="1"/>
  <c r="V36" i="122"/>
  <c r="AA36" i="122" s="1"/>
  <c r="Y35" i="122"/>
  <c r="AD35" i="122" s="1"/>
  <c r="X35" i="122"/>
  <c r="AC35" i="122" s="1"/>
  <c r="W35" i="122"/>
  <c r="AB35" i="122" s="1"/>
  <c r="V35" i="122"/>
  <c r="AA35" i="122" s="1"/>
  <c r="Y34" i="122"/>
  <c r="AD34" i="122" s="1"/>
  <c r="X34" i="122"/>
  <c r="AC34" i="122" s="1"/>
  <c r="W34" i="122"/>
  <c r="AB34" i="122" s="1"/>
  <c r="V34" i="122"/>
  <c r="AA34" i="122" s="1"/>
  <c r="Y33" i="122"/>
  <c r="AD33" i="122" s="1"/>
  <c r="X33" i="122"/>
  <c r="AC33" i="122" s="1"/>
  <c r="W33" i="122"/>
  <c r="AB33" i="122" s="1"/>
  <c r="V33" i="122"/>
  <c r="AA33" i="122" s="1"/>
  <c r="Y32" i="122"/>
  <c r="AD32" i="122" s="1"/>
  <c r="X32" i="122"/>
  <c r="AC32" i="122" s="1"/>
  <c r="W32" i="122"/>
  <c r="AB32" i="122" s="1"/>
  <c r="V32" i="122"/>
  <c r="AA32" i="122" s="1"/>
  <c r="Y31" i="122"/>
  <c r="AD31" i="122" s="1"/>
  <c r="X31" i="122"/>
  <c r="AC31" i="122" s="1"/>
  <c r="W31" i="122"/>
  <c r="AB31" i="122" s="1"/>
  <c r="V31" i="122"/>
  <c r="AA31" i="122" s="1"/>
  <c r="Y30" i="122"/>
  <c r="AD30" i="122" s="1"/>
  <c r="X30" i="122"/>
  <c r="AC30" i="122" s="1"/>
  <c r="W30" i="122"/>
  <c r="AB30" i="122" s="1"/>
  <c r="V30" i="122"/>
  <c r="AA30" i="122" s="1"/>
  <c r="Y29" i="122"/>
  <c r="AD29" i="122" s="1"/>
  <c r="X29" i="122"/>
  <c r="AC29" i="122" s="1"/>
  <c r="W29" i="122"/>
  <c r="AB29" i="122" s="1"/>
  <c r="V29" i="122"/>
  <c r="AA29" i="122" s="1"/>
  <c r="Y28" i="122"/>
  <c r="AD28" i="122" s="1"/>
  <c r="X28" i="122"/>
  <c r="AC28" i="122" s="1"/>
  <c r="W28" i="122"/>
  <c r="AB28" i="122" s="1"/>
  <c r="V28" i="122"/>
  <c r="AA28" i="122" s="1"/>
  <c r="Y27" i="122"/>
  <c r="AD27" i="122" s="1"/>
  <c r="X27" i="122"/>
  <c r="AC27" i="122" s="1"/>
  <c r="W27" i="122"/>
  <c r="AB27" i="122" s="1"/>
  <c r="V27" i="122"/>
  <c r="AA27" i="122" s="1"/>
  <c r="Y26" i="122"/>
  <c r="AD26" i="122" s="1"/>
  <c r="X26" i="122"/>
  <c r="AC26" i="122" s="1"/>
  <c r="W26" i="122"/>
  <c r="AB26" i="122" s="1"/>
  <c r="V26" i="122"/>
  <c r="AA26" i="122" s="1"/>
  <c r="Y25" i="122"/>
  <c r="AD25" i="122" s="1"/>
  <c r="X25" i="122"/>
  <c r="AC25" i="122" s="1"/>
  <c r="W25" i="122"/>
  <c r="AB25" i="122" s="1"/>
  <c r="V25" i="122"/>
  <c r="AA25" i="122" s="1"/>
  <c r="Y24" i="122"/>
  <c r="AD24" i="122" s="1"/>
  <c r="X24" i="122"/>
  <c r="AC24" i="122" s="1"/>
  <c r="W24" i="122"/>
  <c r="AB24" i="122" s="1"/>
  <c r="V24" i="122"/>
  <c r="AA24" i="122" s="1"/>
  <c r="Y23" i="122"/>
  <c r="AD23" i="122" s="1"/>
  <c r="X23" i="122"/>
  <c r="AC23" i="122" s="1"/>
  <c r="W23" i="122"/>
  <c r="AB23" i="122" s="1"/>
  <c r="V23" i="122"/>
  <c r="AA23" i="122" s="1"/>
  <c r="Y22" i="122"/>
  <c r="AD22" i="122" s="1"/>
  <c r="X22" i="122"/>
  <c r="AC22" i="122" s="1"/>
  <c r="W22" i="122"/>
  <c r="AB22" i="122" s="1"/>
  <c r="V22" i="122"/>
  <c r="AA22" i="122" s="1"/>
  <c r="Y21" i="122"/>
  <c r="AD21" i="122" s="1"/>
  <c r="X21" i="122"/>
  <c r="AC21" i="122" s="1"/>
  <c r="W21" i="122"/>
  <c r="AB21" i="122" s="1"/>
  <c r="V21" i="122"/>
  <c r="AA21" i="122" s="1"/>
  <c r="Y20" i="122"/>
  <c r="AD20" i="122" s="1"/>
  <c r="X20" i="122"/>
  <c r="AC20" i="122" s="1"/>
  <c r="W20" i="122"/>
  <c r="AB20" i="122" s="1"/>
  <c r="V20" i="122"/>
  <c r="AA20" i="122" s="1"/>
  <c r="Y19" i="122"/>
  <c r="AD19" i="122" s="1"/>
  <c r="X19" i="122"/>
  <c r="AC19" i="122" s="1"/>
  <c r="W19" i="122"/>
  <c r="AB19" i="122" s="1"/>
  <c r="V19" i="122"/>
  <c r="AA19" i="122" s="1"/>
  <c r="Y18" i="122"/>
  <c r="AD18" i="122" s="1"/>
  <c r="X18" i="122"/>
  <c r="AC18" i="122" s="1"/>
  <c r="W18" i="122"/>
  <c r="AB18" i="122" s="1"/>
  <c r="V18" i="122"/>
  <c r="AA18" i="122" s="1"/>
  <c r="Y17" i="122"/>
  <c r="AD17" i="122" s="1"/>
  <c r="X17" i="122"/>
  <c r="AC17" i="122" s="1"/>
  <c r="W17" i="122"/>
  <c r="AB17" i="122" s="1"/>
  <c r="V17" i="122"/>
  <c r="AA17" i="122" s="1"/>
  <c r="Y16" i="122"/>
  <c r="AD16" i="122" s="1"/>
  <c r="X16" i="122"/>
  <c r="AC16" i="122" s="1"/>
  <c r="W16" i="122"/>
  <c r="AB16" i="122" s="1"/>
  <c r="V16" i="122"/>
  <c r="AA16" i="122" s="1"/>
  <c r="Y15" i="122"/>
  <c r="AD15" i="122" s="1"/>
  <c r="X15" i="122"/>
  <c r="AC15" i="122" s="1"/>
  <c r="W15" i="122"/>
  <c r="AB15" i="122" s="1"/>
  <c r="V15" i="122"/>
  <c r="AA15" i="122" s="1"/>
  <c r="Y14" i="122"/>
  <c r="AD14" i="122" s="1"/>
  <c r="X14" i="122"/>
  <c r="AC14" i="122" s="1"/>
  <c r="W14" i="122"/>
  <c r="AB14" i="122" s="1"/>
  <c r="V14" i="122"/>
  <c r="AA14" i="122" s="1"/>
  <c r="Y13" i="122"/>
  <c r="AD13" i="122" s="1"/>
  <c r="X13" i="122"/>
  <c r="AC13" i="122" s="1"/>
  <c r="W13" i="122"/>
  <c r="AB13" i="122" s="1"/>
  <c r="V13" i="122"/>
  <c r="AA13" i="122" s="1"/>
  <c r="Y12" i="122"/>
  <c r="AD12" i="122" s="1"/>
  <c r="X12" i="122"/>
  <c r="AC12" i="122" s="1"/>
  <c r="W12" i="122"/>
  <c r="AB12" i="122" s="1"/>
  <c r="V12" i="122"/>
  <c r="AA12" i="122" s="1"/>
  <c r="Y11" i="122"/>
  <c r="AD11" i="122" s="1"/>
  <c r="X11" i="122"/>
  <c r="AC11" i="122" s="1"/>
  <c r="W11" i="122"/>
  <c r="AB11" i="122" s="1"/>
  <c r="V11" i="122"/>
  <c r="AA11" i="122" s="1"/>
  <c r="Y10" i="122"/>
  <c r="AD10" i="122" s="1"/>
  <c r="X10" i="122"/>
  <c r="AC10" i="122" s="1"/>
  <c r="W10" i="122"/>
  <c r="AB10" i="122" s="1"/>
  <c r="V10" i="122"/>
  <c r="AA10" i="122" s="1"/>
  <c r="Y9" i="122"/>
  <c r="AD9" i="122" s="1"/>
  <c r="X9" i="122"/>
  <c r="AC9" i="122" s="1"/>
  <c r="W9" i="122"/>
  <c r="AB9" i="122" s="1"/>
  <c r="V9" i="122"/>
  <c r="AA9" i="122" s="1"/>
  <c r="Y8" i="122"/>
  <c r="AD8" i="122" s="1"/>
  <c r="X8" i="122"/>
  <c r="AC8" i="122" s="1"/>
  <c r="W8" i="122"/>
  <c r="AB8" i="122" s="1"/>
  <c r="V8" i="122"/>
  <c r="AA8" i="122" s="1"/>
  <c r="Y7" i="122"/>
  <c r="AD7" i="122" s="1"/>
  <c r="X7" i="122"/>
  <c r="AC7" i="122" s="1"/>
  <c r="W7" i="122"/>
  <c r="AB7" i="122" s="1"/>
  <c r="V7" i="122"/>
  <c r="AA7" i="122" s="1"/>
  <c r="Y6" i="122"/>
  <c r="AD6" i="122" s="1"/>
  <c r="X6" i="122"/>
  <c r="AC6" i="122" s="1"/>
  <c r="W6" i="122"/>
  <c r="AB6" i="122" s="1"/>
  <c r="V6" i="122"/>
  <c r="AA6" i="122" s="1"/>
  <c r="Y5" i="122"/>
  <c r="AD5" i="122" s="1"/>
  <c r="X5" i="122"/>
  <c r="AC5" i="122" s="1"/>
  <c r="W5" i="122"/>
  <c r="AB5" i="122" s="1"/>
  <c r="V5" i="122"/>
  <c r="AA5" i="122" s="1"/>
  <c r="Y4" i="122"/>
  <c r="AD4" i="122" s="1"/>
  <c r="X4" i="122"/>
  <c r="AC4" i="122" s="1"/>
  <c r="W4" i="122"/>
  <c r="AB4" i="122" s="1"/>
  <c r="V4" i="122"/>
  <c r="AA4" i="122" s="1"/>
  <c r="L1001" i="121"/>
  <c r="M1001" i="121" s="1"/>
  <c r="L1000" i="121"/>
  <c r="M1000" i="121" s="1"/>
  <c r="L999" i="121"/>
  <c r="M999" i="121" s="1"/>
  <c r="L998" i="121"/>
  <c r="L997" i="121"/>
  <c r="M997" i="121" s="1"/>
  <c r="L996" i="121"/>
  <c r="M996" i="121" s="1"/>
  <c r="L995" i="121"/>
  <c r="M995" i="121" s="1"/>
  <c r="L994" i="121"/>
  <c r="L993" i="121"/>
  <c r="M993" i="121" s="1"/>
  <c r="L992" i="121"/>
  <c r="M992" i="121" s="1"/>
  <c r="L991" i="121"/>
  <c r="M991" i="121" s="1"/>
  <c r="L990" i="121"/>
  <c r="L989" i="121"/>
  <c r="M989" i="121" s="1"/>
  <c r="L988" i="121"/>
  <c r="M988" i="121" s="1"/>
  <c r="L987" i="121"/>
  <c r="M987" i="121" s="1"/>
  <c r="L986" i="121"/>
  <c r="L985" i="121"/>
  <c r="M985" i="121" s="1"/>
  <c r="L984" i="121"/>
  <c r="M984" i="121" s="1"/>
  <c r="L983" i="121"/>
  <c r="M983" i="121" s="1"/>
  <c r="L982" i="121"/>
  <c r="L981" i="121"/>
  <c r="M981" i="121" s="1"/>
  <c r="L980" i="121"/>
  <c r="M980" i="121" s="1"/>
  <c r="L979" i="121"/>
  <c r="M979" i="121" s="1"/>
  <c r="L978" i="121"/>
  <c r="L977" i="121"/>
  <c r="M977" i="121" s="1"/>
  <c r="L976" i="121"/>
  <c r="M976" i="121" s="1"/>
  <c r="L975" i="121"/>
  <c r="M975" i="121" s="1"/>
  <c r="L974" i="121"/>
  <c r="L973" i="121"/>
  <c r="M973" i="121" s="1"/>
  <c r="L972" i="121"/>
  <c r="M972" i="121" s="1"/>
  <c r="L971" i="121"/>
  <c r="M971" i="121" s="1"/>
  <c r="L970" i="121"/>
  <c r="L969" i="121"/>
  <c r="M969" i="121" s="1"/>
  <c r="L968" i="121"/>
  <c r="M968" i="121" s="1"/>
  <c r="L967" i="121"/>
  <c r="M967" i="121" s="1"/>
  <c r="L966" i="121"/>
  <c r="L965" i="121"/>
  <c r="M965" i="121" s="1"/>
  <c r="L964" i="121"/>
  <c r="M964" i="121" s="1"/>
  <c r="L963" i="121"/>
  <c r="M963" i="121" s="1"/>
  <c r="L962" i="121"/>
  <c r="L961" i="121"/>
  <c r="M961" i="121" s="1"/>
  <c r="L960" i="121"/>
  <c r="M960" i="121" s="1"/>
  <c r="L959" i="121"/>
  <c r="L958" i="121"/>
  <c r="M958" i="121" s="1"/>
  <c r="L957" i="121"/>
  <c r="M957" i="121" s="1"/>
  <c r="L956" i="121"/>
  <c r="M956" i="121" s="1"/>
  <c r="L955" i="121"/>
  <c r="L954" i="121"/>
  <c r="M954" i="121" s="1"/>
  <c r="L953" i="121"/>
  <c r="M953" i="121" s="1"/>
  <c r="L952" i="121"/>
  <c r="M952" i="121" s="1"/>
  <c r="L951" i="121"/>
  <c r="M951" i="121" s="1"/>
  <c r="L950" i="121"/>
  <c r="M950" i="121" s="1"/>
  <c r="L949" i="121"/>
  <c r="M949" i="121" s="1"/>
  <c r="L948" i="121"/>
  <c r="M948" i="121" s="1"/>
  <c r="L947" i="121"/>
  <c r="M947" i="121" s="1"/>
  <c r="L946" i="121"/>
  <c r="M946" i="121" s="1"/>
  <c r="L945" i="121"/>
  <c r="L944" i="121"/>
  <c r="M944" i="121" s="1"/>
  <c r="L943" i="121"/>
  <c r="M943" i="121" s="1"/>
  <c r="L942" i="121"/>
  <c r="L941" i="121"/>
  <c r="M941" i="121" s="1"/>
  <c r="L940" i="121"/>
  <c r="M940" i="121" s="1"/>
  <c r="L939" i="121"/>
  <c r="L938" i="121"/>
  <c r="M938" i="121" s="1"/>
  <c r="L937" i="121"/>
  <c r="M937" i="121" s="1"/>
  <c r="L936" i="121"/>
  <c r="M936" i="121" s="1"/>
  <c r="L935" i="121"/>
  <c r="M935" i="121" s="1"/>
  <c r="L934" i="121"/>
  <c r="M934" i="121" s="1"/>
  <c r="L933" i="121"/>
  <c r="M933" i="121" s="1"/>
  <c r="L932" i="121"/>
  <c r="M932" i="121" s="1"/>
  <c r="L931" i="121"/>
  <c r="M931" i="121" s="1"/>
  <c r="L930" i="121"/>
  <c r="M930" i="121" s="1"/>
  <c r="L929" i="121"/>
  <c r="L928" i="121"/>
  <c r="M928" i="121" s="1"/>
  <c r="L927" i="121"/>
  <c r="M927" i="121" s="1"/>
  <c r="L926" i="121"/>
  <c r="L925" i="121"/>
  <c r="M925" i="121" s="1"/>
  <c r="L924" i="121"/>
  <c r="M924" i="121" s="1"/>
  <c r="L923" i="121"/>
  <c r="L922" i="121"/>
  <c r="M922" i="121" s="1"/>
  <c r="L921" i="121"/>
  <c r="M921" i="121" s="1"/>
  <c r="L920" i="121"/>
  <c r="M920" i="121" s="1"/>
  <c r="L919" i="121"/>
  <c r="M919" i="121" s="1"/>
  <c r="L918" i="121"/>
  <c r="M918" i="121" s="1"/>
  <c r="L917" i="121"/>
  <c r="M917" i="121" s="1"/>
  <c r="L916" i="121"/>
  <c r="M916" i="121" s="1"/>
  <c r="L915" i="121"/>
  <c r="M915" i="121" s="1"/>
  <c r="L914" i="121"/>
  <c r="M914" i="121" s="1"/>
  <c r="L913" i="121"/>
  <c r="L912" i="121"/>
  <c r="M912" i="121" s="1"/>
  <c r="L911" i="121"/>
  <c r="M911" i="121" s="1"/>
  <c r="L910" i="121"/>
  <c r="L909" i="121"/>
  <c r="M909" i="121" s="1"/>
  <c r="L908" i="121"/>
  <c r="M908" i="121" s="1"/>
  <c r="L907" i="121"/>
  <c r="L906" i="121"/>
  <c r="M906" i="121" s="1"/>
  <c r="L905" i="121"/>
  <c r="M905" i="121" s="1"/>
  <c r="L904" i="121"/>
  <c r="M904" i="121" s="1"/>
  <c r="L903" i="121"/>
  <c r="M903" i="121" s="1"/>
  <c r="L902" i="121"/>
  <c r="M902" i="121" s="1"/>
  <c r="L901" i="121"/>
  <c r="M901" i="121" s="1"/>
  <c r="L900" i="121"/>
  <c r="M900" i="121" s="1"/>
  <c r="L899" i="121"/>
  <c r="M899" i="121" s="1"/>
  <c r="L898" i="121"/>
  <c r="M898" i="121" s="1"/>
  <c r="L897" i="121"/>
  <c r="L896" i="121"/>
  <c r="M896" i="121" s="1"/>
  <c r="L895" i="121"/>
  <c r="M895" i="121" s="1"/>
  <c r="L894" i="121"/>
  <c r="L893" i="121"/>
  <c r="M893" i="121" s="1"/>
  <c r="L892" i="121"/>
  <c r="M892" i="121" s="1"/>
  <c r="L891" i="121"/>
  <c r="L890" i="121"/>
  <c r="M890" i="121" s="1"/>
  <c r="L889" i="121"/>
  <c r="M889" i="121" s="1"/>
  <c r="L888" i="121"/>
  <c r="M888" i="121" s="1"/>
  <c r="L887" i="121"/>
  <c r="M887" i="121" s="1"/>
  <c r="L886" i="121"/>
  <c r="M886" i="121" s="1"/>
  <c r="L885" i="121"/>
  <c r="M885" i="121" s="1"/>
  <c r="L884" i="121"/>
  <c r="M884" i="121" s="1"/>
  <c r="L883" i="121"/>
  <c r="M883" i="121" s="1"/>
  <c r="L882" i="121"/>
  <c r="M882" i="121" s="1"/>
  <c r="L881" i="121"/>
  <c r="L880" i="121"/>
  <c r="M880" i="121" s="1"/>
  <c r="L879" i="121"/>
  <c r="M879" i="121" s="1"/>
  <c r="L878" i="121"/>
  <c r="L877" i="121"/>
  <c r="M877" i="121" s="1"/>
  <c r="L876" i="121"/>
  <c r="M876" i="121" s="1"/>
  <c r="L875" i="121"/>
  <c r="L874" i="121"/>
  <c r="M874" i="121" s="1"/>
  <c r="L873" i="121"/>
  <c r="M873" i="121" s="1"/>
  <c r="L872" i="121"/>
  <c r="M872" i="121" s="1"/>
  <c r="L871" i="121"/>
  <c r="M871" i="121" s="1"/>
  <c r="L870" i="121"/>
  <c r="M870" i="121" s="1"/>
  <c r="L869" i="121"/>
  <c r="M869" i="121" s="1"/>
  <c r="L868" i="121"/>
  <c r="M868" i="121" s="1"/>
  <c r="L867" i="121"/>
  <c r="M867" i="121" s="1"/>
  <c r="L866" i="121"/>
  <c r="M866" i="121" s="1"/>
  <c r="L865" i="121"/>
  <c r="L864" i="121"/>
  <c r="M864" i="121" s="1"/>
  <c r="L863" i="121"/>
  <c r="M863" i="121" s="1"/>
  <c r="L862" i="121"/>
  <c r="L861" i="121"/>
  <c r="M861" i="121" s="1"/>
  <c r="L860" i="121"/>
  <c r="M860" i="121" s="1"/>
  <c r="L859" i="121"/>
  <c r="L858" i="121"/>
  <c r="M858" i="121" s="1"/>
  <c r="L857" i="121"/>
  <c r="M857" i="121" s="1"/>
  <c r="L856" i="121"/>
  <c r="M856" i="121" s="1"/>
  <c r="L855" i="121"/>
  <c r="M855" i="121" s="1"/>
  <c r="L854" i="121"/>
  <c r="M854" i="121" s="1"/>
  <c r="L853" i="121"/>
  <c r="M853" i="121" s="1"/>
  <c r="L852" i="121"/>
  <c r="M852" i="121" s="1"/>
  <c r="L851" i="121"/>
  <c r="M851" i="121" s="1"/>
  <c r="L850" i="121"/>
  <c r="M850" i="121" s="1"/>
  <c r="L849" i="121"/>
  <c r="L848" i="121"/>
  <c r="M848" i="121" s="1"/>
  <c r="L847" i="121"/>
  <c r="M847" i="121" s="1"/>
  <c r="L846" i="121"/>
  <c r="L845" i="121"/>
  <c r="M845" i="121" s="1"/>
  <c r="L844" i="121"/>
  <c r="M844" i="121" s="1"/>
  <c r="L843" i="121"/>
  <c r="L842" i="121"/>
  <c r="M842" i="121" s="1"/>
  <c r="L841" i="121"/>
  <c r="M841" i="121" s="1"/>
  <c r="L840" i="121"/>
  <c r="M840" i="121" s="1"/>
  <c r="L839" i="121"/>
  <c r="M839" i="121" s="1"/>
  <c r="L838" i="121"/>
  <c r="M838" i="121" s="1"/>
  <c r="L837" i="121"/>
  <c r="M837" i="121" s="1"/>
  <c r="L836" i="121"/>
  <c r="M836" i="121" s="1"/>
  <c r="L835" i="121"/>
  <c r="M835" i="121" s="1"/>
  <c r="L834" i="121"/>
  <c r="M834" i="121" s="1"/>
  <c r="L833" i="121"/>
  <c r="L832" i="121"/>
  <c r="M832" i="121" s="1"/>
  <c r="L831" i="121"/>
  <c r="M831" i="121" s="1"/>
  <c r="L830" i="121"/>
  <c r="L829" i="121"/>
  <c r="M829" i="121" s="1"/>
  <c r="L828" i="121"/>
  <c r="M828" i="121" s="1"/>
  <c r="L827" i="121"/>
  <c r="L826" i="121"/>
  <c r="M826" i="121" s="1"/>
  <c r="L825" i="121"/>
  <c r="M825" i="121" s="1"/>
  <c r="L824" i="121"/>
  <c r="M824" i="121" s="1"/>
  <c r="L823" i="121"/>
  <c r="M823" i="121" s="1"/>
  <c r="L822" i="121"/>
  <c r="M822" i="121" s="1"/>
  <c r="L821" i="121"/>
  <c r="M821" i="121" s="1"/>
  <c r="L820" i="121"/>
  <c r="M820" i="121" s="1"/>
  <c r="L819" i="121"/>
  <c r="M819" i="121" s="1"/>
  <c r="L818" i="121"/>
  <c r="M818" i="121" s="1"/>
  <c r="L817" i="121"/>
  <c r="L816" i="121"/>
  <c r="M816" i="121" s="1"/>
  <c r="L815" i="121"/>
  <c r="M815" i="121" s="1"/>
  <c r="L814" i="121"/>
  <c r="L813" i="121"/>
  <c r="M813" i="121" s="1"/>
  <c r="L812" i="121"/>
  <c r="M812" i="121" s="1"/>
  <c r="L811" i="121"/>
  <c r="L810" i="121"/>
  <c r="M810" i="121" s="1"/>
  <c r="L809" i="121"/>
  <c r="M809" i="121" s="1"/>
  <c r="L808" i="121"/>
  <c r="M808" i="121" s="1"/>
  <c r="L807" i="121"/>
  <c r="M807" i="121" s="1"/>
  <c r="L806" i="121"/>
  <c r="M806" i="121" s="1"/>
  <c r="L805" i="121"/>
  <c r="M805" i="121" s="1"/>
  <c r="L804" i="121"/>
  <c r="M804" i="121" s="1"/>
  <c r="L803" i="121"/>
  <c r="M803" i="121" s="1"/>
  <c r="L802" i="121"/>
  <c r="M802" i="121" s="1"/>
  <c r="L801" i="121"/>
  <c r="L800" i="121"/>
  <c r="M800" i="121" s="1"/>
  <c r="L799" i="121"/>
  <c r="M799" i="121" s="1"/>
  <c r="L798" i="121"/>
  <c r="L797" i="121"/>
  <c r="M797" i="121" s="1"/>
  <c r="L796" i="121"/>
  <c r="M796" i="121" s="1"/>
  <c r="L795" i="121"/>
  <c r="L794" i="121"/>
  <c r="M794" i="121" s="1"/>
  <c r="L793" i="121"/>
  <c r="M793" i="121" s="1"/>
  <c r="L792" i="121"/>
  <c r="M792" i="121" s="1"/>
  <c r="L791" i="121"/>
  <c r="M791" i="121" s="1"/>
  <c r="L790" i="121"/>
  <c r="M790" i="121" s="1"/>
  <c r="L789" i="121"/>
  <c r="M789" i="121" s="1"/>
  <c r="L788" i="121"/>
  <c r="M788" i="121" s="1"/>
  <c r="L787" i="121"/>
  <c r="M787" i="121" s="1"/>
  <c r="L786" i="121"/>
  <c r="M786" i="121" s="1"/>
  <c r="L785" i="121"/>
  <c r="L784" i="121"/>
  <c r="M784" i="121" s="1"/>
  <c r="L783" i="121"/>
  <c r="M783" i="121" s="1"/>
  <c r="L782" i="121"/>
  <c r="L781" i="121"/>
  <c r="M781" i="121" s="1"/>
  <c r="L780" i="121"/>
  <c r="M780" i="121" s="1"/>
  <c r="L779" i="121"/>
  <c r="L778" i="121"/>
  <c r="M778" i="121" s="1"/>
  <c r="L777" i="121"/>
  <c r="M777" i="121" s="1"/>
  <c r="L776" i="121"/>
  <c r="M776" i="121" s="1"/>
  <c r="L775" i="121"/>
  <c r="M775" i="121" s="1"/>
  <c r="L774" i="121"/>
  <c r="M774" i="121" s="1"/>
  <c r="L773" i="121"/>
  <c r="M773" i="121" s="1"/>
  <c r="L772" i="121"/>
  <c r="M772" i="121" s="1"/>
  <c r="L771" i="121"/>
  <c r="M771" i="121" s="1"/>
  <c r="L770" i="121"/>
  <c r="M770" i="121" s="1"/>
  <c r="L769" i="121"/>
  <c r="L768" i="121"/>
  <c r="M768" i="121" s="1"/>
  <c r="L767" i="121"/>
  <c r="M767" i="121" s="1"/>
  <c r="L766" i="121"/>
  <c r="L765" i="121"/>
  <c r="M765" i="121" s="1"/>
  <c r="L764" i="121"/>
  <c r="M764" i="121" s="1"/>
  <c r="L763" i="121"/>
  <c r="L762" i="121"/>
  <c r="M762" i="121" s="1"/>
  <c r="L761" i="121"/>
  <c r="M761" i="121" s="1"/>
  <c r="L760" i="121"/>
  <c r="M760" i="121" s="1"/>
  <c r="L759" i="121"/>
  <c r="M759" i="121" s="1"/>
  <c r="L758" i="121"/>
  <c r="M758" i="121" s="1"/>
  <c r="L757" i="121"/>
  <c r="M757" i="121" s="1"/>
  <c r="L756" i="121"/>
  <c r="M756" i="121" s="1"/>
  <c r="L755" i="121"/>
  <c r="M755" i="121" s="1"/>
  <c r="L754" i="121"/>
  <c r="M754" i="121" s="1"/>
  <c r="L753" i="121"/>
  <c r="L752" i="121"/>
  <c r="M752" i="121" s="1"/>
  <c r="L751" i="121"/>
  <c r="M751" i="121" s="1"/>
  <c r="L750" i="121"/>
  <c r="L749" i="121"/>
  <c r="M749" i="121" s="1"/>
  <c r="L748" i="121"/>
  <c r="M748" i="121" s="1"/>
  <c r="L747" i="121"/>
  <c r="L746" i="121"/>
  <c r="M746" i="121" s="1"/>
  <c r="L745" i="121"/>
  <c r="M745" i="121" s="1"/>
  <c r="L744" i="121"/>
  <c r="M744" i="121" s="1"/>
  <c r="L743" i="121"/>
  <c r="M743" i="121" s="1"/>
  <c r="L742" i="121"/>
  <c r="M742" i="121" s="1"/>
  <c r="L741" i="121"/>
  <c r="M741" i="121" s="1"/>
  <c r="L740" i="121"/>
  <c r="M740" i="121" s="1"/>
  <c r="L739" i="121"/>
  <c r="M739" i="121" s="1"/>
  <c r="L738" i="121"/>
  <c r="M738" i="121" s="1"/>
  <c r="L737" i="121"/>
  <c r="L736" i="121"/>
  <c r="M736" i="121" s="1"/>
  <c r="L735" i="121"/>
  <c r="M735" i="121" s="1"/>
  <c r="L734" i="121"/>
  <c r="L733" i="121"/>
  <c r="M733" i="121" s="1"/>
  <c r="L732" i="121"/>
  <c r="M732" i="121" s="1"/>
  <c r="L731" i="121"/>
  <c r="M731" i="121" s="1"/>
  <c r="L730" i="121"/>
  <c r="M730" i="121" s="1"/>
  <c r="L729" i="121"/>
  <c r="M729" i="121" s="1"/>
  <c r="L728" i="121"/>
  <c r="M728" i="121" s="1"/>
  <c r="L727" i="121"/>
  <c r="M727" i="121" s="1"/>
  <c r="L726" i="121"/>
  <c r="M726" i="121" s="1"/>
  <c r="L725" i="121"/>
  <c r="M725" i="121" s="1"/>
  <c r="L724" i="121"/>
  <c r="M724" i="121" s="1"/>
  <c r="L723" i="121"/>
  <c r="M723" i="121" s="1"/>
  <c r="L722" i="121"/>
  <c r="M722" i="121" s="1"/>
  <c r="L721" i="121"/>
  <c r="M721" i="121" s="1"/>
  <c r="L720" i="121"/>
  <c r="M720" i="121" s="1"/>
  <c r="L719" i="121"/>
  <c r="M719" i="121" s="1"/>
  <c r="L718" i="121"/>
  <c r="M718" i="121" s="1"/>
  <c r="L717" i="121"/>
  <c r="M717" i="121" s="1"/>
  <c r="L716" i="121"/>
  <c r="M716" i="121" s="1"/>
  <c r="L715" i="121"/>
  <c r="M715" i="121" s="1"/>
  <c r="L714" i="121"/>
  <c r="M714" i="121" s="1"/>
  <c r="L713" i="121"/>
  <c r="M713" i="121" s="1"/>
  <c r="L712" i="121"/>
  <c r="M712" i="121" s="1"/>
  <c r="L711" i="121"/>
  <c r="M711" i="121" s="1"/>
  <c r="L710" i="121"/>
  <c r="M710" i="121" s="1"/>
  <c r="L709" i="121"/>
  <c r="M709" i="121" s="1"/>
  <c r="L708" i="121"/>
  <c r="M708" i="121" s="1"/>
  <c r="L707" i="121"/>
  <c r="M707" i="121" s="1"/>
  <c r="L706" i="121"/>
  <c r="M706" i="121" s="1"/>
  <c r="L705" i="121"/>
  <c r="M705" i="121" s="1"/>
  <c r="L704" i="121"/>
  <c r="M704" i="121" s="1"/>
  <c r="L703" i="121"/>
  <c r="M703" i="121" s="1"/>
  <c r="L702" i="121"/>
  <c r="M702" i="121" s="1"/>
  <c r="L701" i="121"/>
  <c r="M701" i="121" s="1"/>
  <c r="L700" i="121"/>
  <c r="M700" i="121" s="1"/>
  <c r="L699" i="121"/>
  <c r="M699" i="121" s="1"/>
  <c r="L698" i="121"/>
  <c r="M698" i="121" s="1"/>
  <c r="L697" i="121"/>
  <c r="M697" i="121" s="1"/>
  <c r="L696" i="121"/>
  <c r="M696" i="121" s="1"/>
  <c r="L695" i="121"/>
  <c r="M695" i="121" s="1"/>
  <c r="L694" i="121"/>
  <c r="M694" i="121" s="1"/>
  <c r="L693" i="121"/>
  <c r="M693" i="121" s="1"/>
  <c r="L692" i="121"/>
  <c r="M692" i="121" s="1"/>
  <c r="L691" i="121"/>
  <c r="M691" i="121" s="1"/>
  <c r="L690" i="121"/>
  <c r="M690" i="121" s="1"/>
  <c r="L689" i="121"/>
  <c r="M689" i="121" s="1"/>
  <c r="L688" i="121"/>
  <c r="M688" i="121" s="1"/>
  <c r="L687" i="121"/>
  <c r="M687" i="121" s="1"/>
  <c r="L686" i="121"/>
  <c r="M686" i="121" s="1"/>
  <c r="L685" i="121"/>
  <c r="M685" i="121" s="1"/>
  <c r="L684" i="121"/>
  <c r="M684" i="121" s="1"/>
  <c r="L683" i="121"/>
  <c r="M683" i="121" s="1"/>
  <c r="L682" i="121"/>
  <c r="M682" i="121" s="1"/>
  <c r="L681" i="121"/>
  <c r="M681" i="121" s="1"/>
  <c r="L680" i="121"/>
  <c r="M680" i="121" s="1"/>
  <c r="L679" i="121"/>
  <c r="M679" i="121" s="1"/>
  <c r="L678" i="121"/>
  <c r="M678" i="121" s="1"/>
  <c r="L677" i="121"/>
  <c r="M677" i="121" s="1"/>
  <c r="L676" i="121"/>
  <c r="M676" i="121" s="1"/>
  <c r="L675" i="121"/>
  <c r="M675" i="121" s="1"/>
  <c r="L674" i="121"/>
  <c r="M674" i="121" s="1"/>
  <c r="L673" i="121"/>
  <c r="M673" i="121" s="1"/>
  <c r="L672" i="121"/>
  <c r="M672" i="121" s="1"/>
  <c r="L671" i="121"/>
  <c r="M671" i="121" s="1"/>
  <c r="L670" i="121"/>
  <c r="M670" i="121" s="1"/>
  <c r="L669" i="121"/>
  <c r="M669" i="121" s="1"/>
  <c r="L668" i="121"/>
  <c r="M668" i="121" s="1"/>
  <c r="L667" i="121"/>
  <c r="M667" i="121" s="1"/>
  <c r="L666" i="121"/>
  <c r="M666" i="121" s="1"/>
  <c r="L665" i="121"/>
  <c r="M665" i="121" s="1"/>
  <c r="L664" i="121"/>
  <c r="M664" i="121" s="1"/>
  <c r="L663" i="121"/>
  <c r="M663" i="121" s="1"/>
  <c r="L662" i="121"/>
  <c r="M662" i="121" s="1"/>
  <c r="L661" i="121"/>
  <c r="M661" i="121" s="1"/>
  <c r="L660" i="121"/>
  <c r="M660" i="121" s="1"/>
  <c r="L659" i="121"/>
  <c r="M659" i="121" s="1"/>
  <c r="L658" i="121"/>
  <c r="M658" i="121" s="1"/>
  <c r="L657" i="121"/>
  <c r="M657" i="121" s="1"/>
  <c r="L656" i="121"/>
  <c r="M656" i="121" s="1"/>
  <c r="L655" i="121"/>
  <c r="M655" i="121" s="1"/>
  <c r="L654" i="121"/>
  <c r="M654" i="121" s="1"/>
  <c r="L653" i="121"/>
  <c r="M653" i="121" s="1"/>
  <c r="L652" i="121"/>
  <c r="M652" i="121" s="1"/>
  <c r="L651" i="121"/>
  <c r="M651" i="121" s="1"/>
  <c r="L650" i="121"/>
  <c r="M650" i="121" s="1"/>
  <c r="L649" i="121"/>
  <c r="M649" i="121" s="1"/>
  <c r="L648" i="121"/>
  <c r="M648" i="121" s="1"/>
  <c r="L647" i="121"/>
  <c r="M647" i="121" s="1"/>
  <c r="L646" i="121"/>
  <c r="M646" i="121" s="1"/>
  <c r="L645" i="121"/>
  <c r="M645" i="121" s="1"/>
  <c r="L644" i="121"/>
  <c r="M644" i="121" s="1"/>
  <c r="L643" i="121"/>
  <c r="M643" i="121" s="1"/>
  <c r="L642" i="121"/>
  <c r="M642" i="121" s="1"/>
  <c r="L641" i="121"/>
  <c r="M641" i="121" s="1"/>
  <c r="L640" i="121"/>
  <c r="M640" i="121" s="1"/>
  <c r="L639" i="121"/>
  <c r="M639" i="121" s="1"/>
  <c r="L638" i="121"/>
  <c r="M638" i="121" s="1"/>
  <c r="L637" i="121"/>
  <c r="M637" i="121" s="1"/>
  <c r="L636" i="121"/>
  <c r="M636" i="121" s="1"/>
  <c r="L635" i="121"/>
  <c r="M635" i="121" s="1"/>
  <c r="L634" i="121"/>
  <c r="M634" i="121" s="1"/>
  <c r="L633" i="121"/>
  <c r="M633" i="121" s="1"/>
  <c r="L632" i="121"/>
  <c r="M632" i="121" s="1"/>
  <c r="L631" i="121"/>
  <c r="M631" i="121" s="1"/>
  <c r="L630" i="121"/>
  <c r="M630" i="121" s="1"/>
  <c r="L629" i="121"/>
  <c r="M629" i="121" s="1"/>
  <c r="L628" i="121"/>
  <c r="M628" i="121" s="1"/>
  <c r="L627" i="121"/>
  <c r="M627" i="121" s="1"/>
  <c r="L626" i="121"/>
  <c r="M626" i="121" s="1"/>
  <c r="L625" i="121"/>
  <c r="M625" i="121" s="1"/>
  <c r="L624" i="121"/>
  <c r="M624" i="121" s="1"/>
  <c r="L623" i="121"/>
  <c r="M623" i="121" s="1"/>
  <c r="L622" i="121"/>
  <c r="M622" i="121" s="1"/>
  <c r="L621" i="121"/>
  <c r="M621" i="121" s="1"/>
  <c r="L620" i="121"/>
  <c r="M620" i="121" s="1"/>
  <c r="L619" i="121"/>
  <c r="M619" i="121" s="1"/>
  <c r="L618" i="121"/>
  <c r="M618" i="121" s="1"/>
  <c r="L617" i="121"/>
  <c r="M617" i="121" s="1"/>
  <c r="L616" i="121"/>
  <c r="M616" i="121" s="1"/>
  <c r="L615" i="121"/>
  <c r="M615" i="121" s="1"/>
  <c r="L614" i="121"/>
  <c r="M614" i="121" s="1"/>
  <c r="L613" i="121"/>
  <c r="M613" i="121" s="1"/>
  <c r="L612" i="121"/>
  <c r="M612" i="121" s="1"/>
  <c r="L611" i="121"/>
  <c r="M611" i="121" s="1"/>
  <c r="L610" i="121"/>
  <c r="M610" i="121" s="1"/>
  <c r="L609" i="121"/>
  <c r="M609" i="121" s="1"/>
  <c r="L608" i="121"/>
  <c r="M608" i="121" s="1"/>
  <c r="L607" i="121"/>
  <c r="M607" i="121" s="1"/>
  <c r="L606" i="121"/>
  <c r="M606" i="121" s="1"/>
  <c r="L605" i="121"/>
  <c r="M605" i="121" s="1"/>
  <c r="L604" i="121"/>
  <c r="M604" i="121" s="1"/>
  <c r="L603" i="121"/>
  <c r="M603" i="121" s="1"/>
  <c r="L602" i="121"/>
  <c r="M602" i="121" s="1"/>
  <c r="L601" i="121"/>
  <c r="M601" i="121" s="1"/>
  <c r="L600" i="121"/>
  <c r="M600" i="121" s="1"/>
  <c r="L599" i="121"/>
  <c r="M599" i="121" s="1"/>
  <c r="L598" i="121"/>
  <c r="M598" i="121" s="1"/>
  <c r="L597" i="121"/>
  <c r="M597" i="121" s="1"/>
  <c r="L596" i="121"/>
  <c r="M596" i="121" s="1"/>
  <c r="L595" i="121"/>
  <c r="M595" i="121" s="1"/>
  <c r="L594" i="121"/>
  <c r="M594" i="121" s="1"/>
  <c r="L593" i="121"/>
  <c r="M593" i="121" s="1"/>
  <c r="L592" i="121"/>
  <c r="M592" i="121" s="1"/>
  <c r="L591" i="121"/>
  <c r="M591" i="121" s="1"/>
  <c r="L590" i="121"/>
  <c r="M590" i="121" s="1"/>
  <c r="L589" i="121"/>
  <c r="M589" i="121" s="1"/>
  <c r="L588" i="121"/>
  <c r="M588" i="121" s="1"/>
  <c r="L587" i="121"/>
  <c r="M587" i="121" s="1"/>
  <c r="L586" i="121"/>
  <c r="M586" i="121" s="1"/>
  <c r="L585" i="121"/>
  <c r="M585" i="121" s="1"/>
  <c r="L584" i="121"/>
  <c r="M584" i="121" s="1"/>
  <c r="L583" i="121"/>
  <c r="M583" i="121" s="1"/>
  <c r="L582" i="121"/>
  <c r="M582" i="121" s="1"/>
  <c r="L581" i="121"/>
  <c r="M581" i="121" s="1"/>
  <c r="L580" i="121"/>
  <c r="M580" i="121" s="1"/>
  <c r="L579" i="121"/>
  <c r="M579" i="121" s="1"/>
  <c r="L578" i="121"/>
  <c r="M578" i="121" s="1"/>
  <c r="L577" i="121"/>
  <c r="M577" i="121" s="1"/>
  <c r="L576" i="121"/>
  <c r="M576" i="121" s="1"/>
  <c r="L575" i="121"/>
  <c r="M575" i="121" s="1"/>
  <c r="L574" i="121"/>
  <c r="M574" i="121" s="1"/>
  <c r="L573" i="121"/>
  <c r="M573" i="121" s="1"/>
  <c r="L572" i="121"/>
  <c r="M572" i="121" s="1"/>
  <c r="L571" i="121"/>
  <c r="M571" i="121" s="1"/>
  <c r="L570" i="121"/>
  <c r="M570" i="121" s="1"/>
  <c r="L569" i="121"/>
  <c r="M569" i="121" s="1"/>
  <c r="L568" i="121"/>
  <c r="M568" i="121" s="1"/>
  <c r="L567" i="121"/>
  <c r="M567" i="121" s="1"/>
  <c r="L566" i="121"/>
  <c r="M566" i="121" s="1"/>
  <c r="L565" i="121"/>
  <c r="M565" i="121" s="1"/>
  <c r="L564" i="121"/>
  <c r="M564" i="121" s="1"/>
  <c r="L563" i="121"/>
  <c r="M563" i="121" s="1"/>
  <c r="L562" i="121"/>
  <c r="M562" i="121" s="1"/>
  <c r="L561" i="121"/>
  <c r="M561" i="121" s="1"/>
  <c r="L560" i="121"/>
  <c r="M560" i="121" s="1"/>
  <c r="L559" i="121"/>
  <c r="M559" i="121" s="1"/>
  <c r="L558" i="121"/>
  <c r="M558" i="121" s="1"/>
  <c r="L557" i="121"/>
  <c r="M557" i="121" s="1"/>
  <c r="L556" i="121"/>
  <c r="M556" i="121" s="1"/>
  <c r="L555" i="121"/>
  <c r="M555" i="121" s="1"/>
  <c r="L554" i="121"/>
  <c r="M554" i="121" s="1"/>
  <c r="L553" i="121"/>
  <c r="M553" i="121" s="1"/>
  <c r="L552" i="121"/>
  <c r="M552" i="121" s="1"/>
  <c r="L551" i="121"/>
  <c r="M551" i="121" s="1"/>
  <c r="L550" i="121"/>
  <c r="M550" i="121" s="1"/>
  <c r="L549" i="121"/>
  <c r="M549" i="121" s="1"/>
  <c r="L548" i="121"/>
  <c r="M548" i="121" s="1"/>
  <c r="L547" i="121"/>
  <c r="M547" i="121" s="1"/>
  <c r="L546" i="121"/>
  <c r="M546" i="121" s="1"/>
  <c r="L545" i="121"/>
  <c r="M545" i="121" s="1"/>
  <c r="L544" i="121"/>
  <c r="M544" i="121" s="1"/>
  <c r="L543" i="121"/>
  <c r="M543" i="121" s="1"/>
  <c r="L542" i="121"/>
  <c r="M542" i="121" s="1"/>
  <c r="L541" i="121"/>
  <c r="M541" i="121" s="1"/>
  <c r="L540" i="121"/>
  <c r="M540" i="121" s="1"/>
  <c r="L539" i="121"/>
  <c r="M539" i="121" s="1"/>
  <c r="L538" i="121"/>
  <c r="M538" i="121" s="1"/>
  <c r="L537" i="121"/>
  <c r="M537" i="121" s="1"/>
  <c r="L536" i="121"/>
  <c r="M536" i="121" s="1"/>
  <c r="L535" i="121"/>
  <c r="M535" i="121" s="1"/>
  <c r="L534" i="121"/>
  <c r="M534" i="121" s="1"/>
  <c r="L533" i="121"/>
  <c r="M533" i="121" s="1"/>
  <c r="L532" i="121"/>
  <c r="M532" i="121" s="1"/>
  <c r="L531" i="121"/>
  <c r="M531" i="121" s="1"/>
  <c r="L530" i="121"/>
  <c r="M530" i="121" s="1"/>
  <c r="L529" i="121"/>
  <c r="M529" i="121" s="1"/>
  <c r="L528" i="121"/>
  <c r="M528" i="121" s="1"/>
  <c r="L527" i="121"/>
  <c r="M527" i="121" s="1"/>
  <c r="L526" i="121"/>
  <c r="M526" i="121" s="1"/>
  <c r="L525" i="121"/>
  <c r="M525" i="121" s="1"/>
  <c r="L524" i="121"/>
  <c r="M524" i="121" s="1"/>
  <c r="L523" i="121"/>
  <c r="M523" i="121" s="1"/>
  <c r="L522" i="121"/>
  <c r="M522" i="121" s="1"/>
  <c r="L521" i="121"/>
  <c r="M521" i="121" s="1"/>
  <c r="L520" i="121"/>
  <c r="M520" i="121" s="1"/>
  <c r="L519" i="121"/>
  <c r="M519" i="121" s="1"/>
  <c r="L518" i="121"/>
  <c r="M518" i="121" s="1"/>
  <c r="L517" i="121"/>
  <c r="M517" i="121" s="1"/>
  <c r="L516" i="121"/>
  <c r="M516" i="121" s="1"/>
  <c r="L515" i="121"/>
  <c r="M515" i="121" s="1"/>
  <c r="L514" i="121"/>
  <c r="M514" i="121" s="1"/>
  <c r="L513" i="121"/>
  <c r="M513" i="121" s="1"/>
  <c r="L512" i="121"/>
  <c r="M512" i="121" s="1"/>
  <c r="L511" i="121"/>
  <c r="M511" i="121" s="1"/>
  <c r="L510" i="121"/>
  <c r="M510" i="121" s="1"/>
  <c r="L509" i="121"/>
  <c r="M509" i="121" s="1"/>
  <c r="L508" i="121"/>
  <c r="M508" i="121" s="1"/>
  <c r="L507" i="121"/>
  <c r="M507" i="121" s="1"/>
  <c r="L506" i="121"/>
  <c r="M506" i="121" s="1"/>
  <c r="L505" i="121"/>
  <c r="M505" i="121" s="1"/>
  <c r="L504" i="121"/>
  <c r="M504" i="121" s="1"/>
  <c r="L503" i="121"/>
  <c r="M503" i="121" s="1"/>
  <c r="L502" i="121"/>
  <c r="M502" i="121" s="1"/>
  <c r="L501" i="121"/>
  <c r="M501" i="121" s="1"/>
  <c r="L500" i="121"/>
  <c r="M500" i="121" s="1"/>
  <c r="L499" i="121"/>
  <c r="M499" i="121" s="1"/>
  <c r="L498" i="121"/>
  <c r="M498" i="121" s="1"/>
  <c r="L497" i="121"/>
  <c r="M497" i="121" s="1"/>
  <c r="L496" i="121"/>
  <c r="M496" i="121" s="1"/>
  <c r="L495" i="121"/>
  <c r="M495" i="121" s="1"/>
  <c r="L494" i="121"/>
  <c r="M494" i="121" s="1"/>
  <c r="L493" i="121"/>
  <c r="M493" i="121" s="1"/>
  <c r="L492" i="121"/>
  <c r="M492" i="121" s="1"/>
  <c r="L491" i="121"/>
  <c r="M491" i="121" s="1"/>
  <c r="L490" i="121"/>
  <c r="M490" i="121" s="1"/>
  <c r="L489" i="121"/>
  <c r="M489" i="121" s="1"/>
  <c r="L488" i="121"/>
  <c r="M488" i="121" s="1"/>
  <c r="L487" i="121"/>
  <c r="M487" i="121" s="1"/>
  <c r="L486" i="121"/>
  <c r="M486" i="121" s="1"/>
  <c r="L485" i="121"/>
  <c r="M485" i="121" s="1"/>
  <c r="L484" i="121"/>
  <c r="M484" i="121" s="1"/>
  <c r="L483" i="121"/>
  <c r="M483" i="121" s="1"/>
  <c r="L482" i="121"/>
  <c r="M482" i="121" s="1"/>
  <c r="L481" i="121"/>
  <c r="M481" i="121" s="1"/>
  <c r="L480" i="121"/>
  <c r="M480" i="121" s="1"/>
  <c r="L479" i="121"/>
  <c r="M479" i="121" s="1"/>
  <c r="L478" i="121"/>
  <c r="M478" i="121" s="1"/>
  <c r="L477" i="121"/>
  <c r="M477" i="121" s="1"/>
  <c r="L476" i="121"/>
  <c r="M476" i="121" s="1"/>
  <c r="L475" i="121"/>
  <c r="M475" i="121" s="1"/>
  <c r="L474" i="121"/>
  <c r="M474" i="121" s="1"/>
  <c r="L473" i="121"/>
  <c r="M473" i="121" s="1"/>
  <c r="L472" i="121"/>
  <c r="M472" i="121" s="1"/>
  <c r="L471" i="121"/>
  <c r="M471" i="121" s="1"/>
  <c r="L470" i="121"/>
  <c r="M470" i="121" s="1"/>
  <c r="L469" i="121"/>
  <c r="M469" i="121" s="1"/>
  <c r="L468" i="121"/>
  <c r="M468" i="121" s="1"/>
  <c r="L467" i="121"/>
  <c r="M467" i="121" s="1"/>
  <c r="L466" i="121"/>
  <c r="M466" i="121" s="1"/>
  <c r="L465" i="121"/>
  <c r="M465" i="121" s="1"/>
  <c r="L464" i="121"/>
  <c r="M464" i="121" s="1"/>
  <c r="L463" i="121"/>
  <c r="M463" i="121" s="1"/>
  <c r="L462" i="121"/>
  <c r="M462" i="121" s="1"/>
  <c r="L461" i="121"/>
  <c r="M461" i="121" s="1"/>
  <c r="L460" i="121"/>
  <c r="M460" i="121" s="1"/>
  <c r="L459" i="121"/>
  <c r="M459" i="121" s="1"/>
  <c r="L458" i="121"/>
  <c r="M458" i="121" s="1"/>
  <c r="L457" i="121"/>
  <c r="M457" i="121" s="1"/>
  <c r="L456" i="121"/>
  <c r="M456" i="121" s="1"/>
  <c r="L455" i="121"/>
  <c r="M455" i="121" s="1"/>
  <c r="L454" i="121"/>
  <c r="M454" i="121" s="1"/>
  <c r="L453" i="121"/>
  <c r="M453" i="121" s="1"/>
  <c r="L452" i="121"/>
  <c r="M452" i="121" s="1"/>
  <c r="L451" i="121"/>
  <c r="M451" i="121" s="1"/>
  <c r="L450" i="121"/>
  <c r="M450" i="121" s="1"/>
  <c r="L449" i="121"/>
  <c r="M449" i="121" s="1"/>
  <c r="L448" i="121"/>
  <c r="M448" i="121" s="1"/>
  <c r="L447" i="121"/>
  <c r="M447" i="121" s="1"/>
  <c r="L446" i="121"/>
  <c r="M446" i="121" s="1"/>
  <c r="L445" i="121"/>
  <c r="M445" i="121" s="1"/>
  <c r="L444" i="121"/>
  <c r="M444" i="121" s="1"/>
  <c r="L443" i="121"/>
  <c r="M443" i="121" s="1"/>
  <c r="L442" i="121"/>
  <c r="M442" i="121" s="1"/>
  <c r="L441" i="121"/>
  <c r="M441" i="121" s="1"/>
  <c r="L440" i="121"/>
  <c r="M440" i="121" s="1"/>
  <c r="L439" i="121"/>
  <c r="M439" i="121" s="1"/>
  <c r="L438" i="121"/>
  <c r="M438" i="121" s="1"/>
  <c r="L437" i="121"/>
  <c r="M437" i="121" s="1"/>
  <c r="L436" i="121"/>
  <c r="M436" i="121" s="1"/>
  <c r="L435" i="121"/>
  <c r="M435" i="121" s="1"/>
  <c r="L434" i="121"/>
  <c r="M434" i="121" s="1"/>
  <c r="L433" i="121"/>
  <c r="M433" i="121" s="1"/>
  <c r="L432" i="121"/>
  <c r="M432" i="121" s="1"/>
  <c r="L431" i="121"/>
  <c r="M431" i="121" s="1"/>
  <c r="L430" i="121"/>
  <c r="M430" i="121" s="1"/>
  <c r="L429" i="121"/>
  <c r="M429" i="121" s="1"/>
  <c r="L428" i="121"/>
  <c r="M428" i="121" s="1"/>
  <c r="L427" i="121"/>
  <c r="M427" i="121" s="1"/>
  <c r="L426" i="121"/>
  <c r="M426" i="121" s="1"/>
  <c r="L425" i="121"/>
  <c r="M425" i="121" s="1"/>
  <c r="L424" i="121"/>
  <c r="M424" i="121" s="1"/>
  <c r="L423" i="121"/>
  <c r="M423" i="121" s="1"/>
  <c r="L422" i="121"/>
  <c r="M422" i="121" s="1"/>
  <c r="L421" i="121"/>
  <c r="M421" i="121" s="1"/>
  <c r="L420" i="121"/>
  <c r="M420" i="121" s="1"/>
  <c r="L419" i="121"/>
  <c r="M419" i="121" s="1"/>
  <c r="L418" i="121"/>
  <c r="M418" i="121" s="1"/>
  <c r="L417" i="121"/>
  <c r="M417" i="121" s="1"/>
  <c r="L416" i="121"/>
  <c r="M416" i="121" s="1"/>
  <c r="L415" i="121"/>
  <c r="M415" i="121" s="1"/>
  <c r="L414" i="121"/>
  <c r="M414" i="121" s="1"/>
  <c r="L413" i="121"/>
  <c r="M413" i="121" s="1"/>
  <c r="L412" i="121"/>
  <c r="M412" i="121" s="1"/>
  <c r="L411" i="121"/>
  <c r="M411" i="121" s="1"/>
  <c r="L410" i="121"/>
  <c r="M410" i="121" s="1"/>
  <c r="L409" i="121"/>
  <c r="M409" i="121" s="1"/>
  <c r="L408" i="121"/>
  <c r="M408" i="121" s="1"/>
  <c r="L407" i="121"/>
  <c r="M407" i="121" s="1"/>
  <c r="L406" i="121"/>
  <c r="M406" i="121" s="1"/>
  <c r="L405" i="121"/>
  <c r="M405" i="121" s="1"/>
  <c r="L404" i="121"/>
  <c r="M404" i="121" s="1"/>
  <c r="L403" i="121"/>
  <c r="M403" i="121" s="1"/>
  <c r="L402" i="121"/>
  <c r="M402" i="121" s="1"/>
  <c r="L401" i="121"/>
  <c r="M401" i="121" s="1"/>
  <c r="L400" i="121"/>
  <c r="M400" i="121" s="1"/>
  <c r="L399" i="121"/>
  <c r="M399" i="121" s="1"/>
  <c r="L398" i="121"/>
  <c r="M398" i="121" s="1"/>
  <c r="L397" i="121"/>
  <c r="M397" i="121" s="1"/>
  <c r="L396" i="121"/>
  <c r="M396" i="121" s="1"/>
  <c r="L395" i="121"/>
  <c r="M395" i="121" s="1"/>
  <c r="L394" i="121"/>
  <c r="M394" i="121" s="1"/>
  <c r="L393" i="121"/>
  <c r="M393" i="121" s="1"/>
  <c r="L392" i="121"/>
  <c r="M392" i="121" s="1"/>
  <c r="L391" i="121"/>
  <c r="M391" i="121" s="1"/>
  <c r="L390" i="121"/>
  <c r="M390" i="121" s="1"/>
  <c r="L389" i="121"/>
  <c r="M389" i="121" s="1"/>
  <c r="L388" i="121"/>
  <c r="M388" i="121" s="1"/>
  <c r="L387" i="121"/>
  <c r="M387" i="121" s="1"/>
  <c r="L386" i="121"/>
  <c r="M386" i="121" s="1"/>
  <c r="L385" i="121"/>
  <c r="M385" i="121" s="1"/>
  <c r="L384" i="121"/>
  <c r="M384" i="121" s="1"/>
  <c r="L383" i="121"/>
  <c r="M383" i="121" s="1"/>
  <c r="L382" i="121"/>
  <c r="M382" i="121" s="1"/>
  <c r="L381" i="121"/>
  <c r="M381" i="121" s="1"/>
  <c r="L380" i="121"/>
  <c r="M380" i="121" s="1"/>
  <c r="L379" i="121"/>
  <c r="M379" i="121" s="1"/>
  <c r="L378" i="121"/>
  <c r="M378" i="121" s="1"/>
  <c r="L377" i="121"/>
  <c r="M377" i="121" s="1"/>
  <c r="L376" i="121"/>
  <c r="M376" i="121" s="1"/>
  <c r="L375" i="121"/>
  <c r="M375" i="121" s="1"/>
  <c r="L374" i="121"/>
  <c r="M374" i="121" s="1"/>
  <c r="L373" i="121"/>
  <c r="M373" i="121" s="1"/>
  <c r="L372" i="121"/>
  <c r="M372" i="121" s="1"/>
  <c r="L371" i="121"/>
  <c r="M371" i="121" s="1"/>
  <c r="L370" i="121"/>
  <c r="M370" i="121" s="1"/>
  <c r="L369" i="121"/>
  <c r="M369" i="121" s="1"/>
  <c r="L368" i="121"/>
  <c r="M368" i="121" s="1"/>
  <c r="L367" i="121"/>
  <c r="M367" i="121" s="1"/>
  <c r="L366" i="121"/>
  <c r="M366" i="121" s="1"/>
  <c r="L365" i="121"/>
  <c r="M365" i="121" s="1"/>
  <c r="L364" i="121"/>
  <c r="M364" i="121" s="1"/>
  <c r="L363" i="121"/>
  <c r="M363" i="121" s="1"/>
  <c r="L362" i="121"/>
  <c r="M362" i="121" s="1"/>
  <c r="L361" i="121"/>
  <c r="M361" i="121" s="1"/>
  <c r="L360" i="121"/>
  <c r="M360" i="121" s="1"/>
  <c r="L359" i="121"/>
  <c r="M359" i="121" s="1"/>
  <c r="L358" i="121"/>
  <c r="M358" i="121" s="1"/>
  <c r="L357" i="121"/>
  <c r="M357" i="121" s="1"/>
  <c r="L356" i="121"/>
  <c r="M356" i="121" s="1"/>
  <c r="L355" i="121"/>
  <c r="M355" i="121" s="1"/>
  <c r="L354" i="121"/>
  <c r="M354" i="121" s="1"/>
  <c r="L353" i="121"/>
  <c r="M353" i="121" s="1"/>
  <c r="L352" i="121"/>
  <c r="M352" i="121" s="1"/>
  <c r="L351" i="121"/>
  <c r="M351" i="121" s="1"/>
  <c r="L350" i="121"/>
  <c r="M350" i="121" s="1"/>
  <c r="L349" i="121"/>
  <c r="M349" i="121" s="1"/>
  <c r="L348" i="121"/>
  <c r="M348" i="121" s="1"/>
  <c r="L347" i="121"/>
  <c r="M347" i="121" s="1"/>
  <c r="L346" i="121"/>
  <c r="M346" i="121" s="1"/>
  <c r="L345" i="121"/>
  <c r="M345" i="121" s="1"/>
  <c r="L344" i="121"/>
  <c r="M344" i="121" s="1"/>
  <c r="L343" i="121"/>
  <c r="M343" i="121" s="1"/>
  <c r="L342" i="121"/>
  <c r="M342" i="121" s="1"/>
  <c r="L341" i="121"/>
  <c r="M341" i="121" s="1"/>
  <c r="L340" i="121"/>
  <c r="M340" i="121" s="1"/>
  <c r="L339" i="121"/>
  <c r="M339" i="121" s="1"/>
  <c r="L338" i="121"/>
  <c r="M338" i="121" s="1"/>
  <c r="L337" i="121"/>
  <c r="M337" i="121" s="1"/>
  <c r="L336" i="121"/>
  <c r="M336" i="121" s="1"/>
  <c r="L335" i="121"/>
  <c r="M335" i="121" s="1"/>
  <c r="L334" i="121"/>
  <c r="M334" i="121" s="1"/>
  <c r="L333" i="121"/>
  <c r="M333" i="121" s="1"/>
  <c r="L332" i="121"/>
  <c r="M332" i="121" s="1"/>
  <c r="L331" i="121"/>
  <c r="M331" i="121" s="1"/>
  <c r="L330" i="121"/>
  <c r="M330" i="121" s="1"/>
  <c r="L329" i="121"/>
  <c r="M329" i="121" s="1"/>
  <c r="L328" i="121"/>
  <c r="M328" i="121" s="1"/>
  <c r="L327" i="121"/>
  <c r="M327" i="121" s="1"/>
  <c r="L326" i="121"/>
  <c r="M326" i="121" s="1"/>
  <c r="L325" i="121"/>
  <c r="M325" i="121" s="1"/>
  <c r="L324" i="121"/>
  <c r="M324" i="121" s="1"/>
  <c r="L323" i="121"/>
  <c r="M323" i="121" s="1"/>
  <c r="L322" i="121"/>
  <c r="M322" i="121" s="1"/>
  <c r="L321" i="121"/>
  <c r="M321" i="121" s="1"/>
  <c r="L320" i="121"/>
  <c r="M320" i="121" s="1"/>
  <c r="L319" i="121"/>
  <c r="M319" i="121" s="1"/>
  <c r="L318" i="121"/>
  <c r="M318" i="121" s="1"/>
  <c r="L317" i="121"/>
  <c r="M317" i="121" s="1"/>
  <c r="L316" i="121"/>
  <c r="M316" i="121" s="1"/>
  <c r="L315" i="121"/>
  <c r="M315" i="121" s="1"/>
  <c r="L314" i="121"/>
  <c r="M314" i="121" s="1"/>
  <c r="L313" i="121"/>
  <c r="M313" i="121" s="1"/>
  <c r="L312" i="121"/>
  <c r="M312" i="121" s="1"/>
  <c r="L311" i="121"/>
  <c r="M311" i="121" s="1"/>
  <c r="L310" i="121"/>
  <c r="M310" i="121" s="1"/>
  <c r="L309" i="121"/>
  <c r="M309" i="121" s="1"/>
  <c r="L308" i="121"/>
  <c r="M308" i="121" s="1"/>
  <c r="L307" i="121"/>
  <c r="M307" i="121" s="1"/>
  <c r="L306" i="121"/>
  <c r="M306" i="121" s="1"/>
  <c r="L305" i="121"/>
  <c r="M305" i="121" s="1"/>
  <c r="L304" i="121"/>
  <c r="M304" i="121" s="1"/>
  <c r="L303" i="121"/>
  <c r="M303" i="121" s="1"/>
  <c r="L302" i="121"/>
  <c r="M302" i="121" s="1"/>
  <c r="L301" i="121"/>
  <c r="M301" i="121" s="1"/>
  <c r="L300" i="121"/>
  <c r="M300" i="121" s="1"/>
  <c r="L299" i="121"/>
  <c r="M299" i="121" s="1"/>
  <c r="L298" i="121"/>
  <c r="M298" i="121" s="1"/>
  <c r="L297" i="121"/>
  <c r="M297" i="121" s="1"/>
  <c r="L296" i="121"/>
  <c r="M296" i="121" s="1"/>
  <c r="L295" i="121"/>
  <c r="M295" i="121" s="1"/>
  <c r="L294" i="121"/>
  <c r="M294" i="121" s="1"/>
  <c r="L293" i="121"/>
  <c r="M293" i="121" s="1"/>
  <c r="L292" i="121"/>
  <c r="M292" i="121" s="1"/>
  <c r="L291" i="121"/>
  <c r="M291" i="121" s="1"/>
  <c r="L290" i="121"/>
  <c r="M290" i="121" s="1"/>
  <c r="L289" i="121"/>
  <c r="M289" i="121" s="1"/>
  <c r="L288" i="121"/>
  <c r="M288" i="121" s="1"/>
  <c r="L287" i="121"/>
  <c r="M287" i="121" s="1"/>
  <c r="L286" i="121"/>
  <c r="M286" i="121" s="1"/>
  <c r="L285" i="121"/>
  <c r="M285" i="121" s="1"/>
  <c r="L284" i="121"/>
  <c r="M284" i="121" s="1"/>
  <c r="L283" i="121"/>
  <c r="M283" i="121" s="1"/>
  <c r="L282" i="121"/>
  <c r="M282" i="121" s="1"/>
  <c r="L281" i="121"/>
  <c r="M281" i="121" s="1"/>
  <c r="L280" i="121"/>
  <c r="M280" i="121" s="1"/>
  <c r="L279" i="121"/>
  <c r="M279" i="121" s="1"/>
  <c r="L278" i="121"/>
  <c r="M278" i="121" s="1"/>
  <c r="L277" i="121"/>
  <c r="M277" i="121" s="1"/>
  <c r="L276" i="121"/>
  <c r="M276" i="121" s="1"/>
  <c r="L275" i="121"/>
  <c r="M275" i="121" s="1"/>
  <c r="L274" i="121"/>
  <c r="M274" i="121" s="1"/>
  <c r="L273" i="121"/>
  <c r="M273" i="121" s="1"/>
  <c r="L272" i="121"/>
  <c r="M272" i="121" s="1"/>
  <c r="L271" i="121"/>
  <c r="M271" i="121" s="1"/>
  <c r="L270" i="121"/>
  <c r="M270" i="121" s="1"/>
  <c r="L269" i="121"/>
  <c r="M269" i="121" s="1"/>
  <c r="L268" i="121"/>
  <c r="M268" i="121" s="1"/>
  <c r="L267" i="121"/>
  <c r="M267" i="121" s="1"/>
  <c r="L266" i="121"/>
  <c r="M266" i="121" s="1"/>
  <c r="L265" i="121"/>
  <c r="M265" i="121" s="1"/>
  <c r="L264" i="121"/>
  <c r="M264" i="121" s="1"/>
  <c r="L263" i="121"/>
  <c r="M263" i="121" s="1"/>
  <c r="L262" i="121"/>
  <c r="M262" i="121" s="1"/>
  <c r="L261" i="121"/>
  <c r="M261" i="121" s="1"/>
  <c r="L260" i="121"/>
  <c r="M260" i="121" s="1"/>
  <c r="L259" i="121"/>
  <c r="M259" i="121" s="1"/>
  <c r="L258" i="121"/>
  <c r="M258" i="121" s="1"/>
  <c r="L257" i="121"/>
  <c r="M257" i="121" s="1"/>
  <c r="L256" i="121"/>
  <c r="M256" i="121" s="1"/>
  <c r="L255" i="121"/>
  <c r="M255" i="121" s="1"/>
  <c r="L254" i="121"/>
  <c r="M254" i="121" s="1"/>
  <c r="L253" i="121"/>
  <c r="M253" i="121" s="1"/>
  <c r="L252" i="121"/>
  <c r="M252" i="121" s="1"/>
  <c r="L251" i="121"/>
  <c r="M251" i="121" s="1"/>
  <c r="L250" i="121"/>
  <c r="M250" i="121" s="1"/>
  <c r="L249" i="121"/>
  <c r="M249" i="121" s="1"/>
  <c r="L248" i="121"/>
  <c r="M248" i="121" s="1"/>
  <c r="L247" i="121"/>
  <c r="M247" i="121" s="1"/>
  <c r="L246" i="121"/>
  <c r="M246" i="121" s="1"/>
  <c r="L245" i="121"/>
  <c r="M245" i="121" s="1"/>
  <c r="L244" i="121"/>
  <c r="M244" i="121" s="1"/>
  <c r="L243" i="121"/>
  <c r="M243" i="121" s="1"/>
  <c r="L242" i="121"/>
  <c r="M242" i="121" s="1"/>
  <c r="L241" i="121"/>
  <c r="M241" i="121" s="1"/>
  <c r="L240" i="121"/>
  <c r="M240" i="121" s="1"/>
  <c r="L239" i="121"/>
  <c r="M239" i="121" s="1"/>
  <c r="L238" i="121"/>
  <c r="M238" i="121" s="1"/>
  <c r="L237" i="121"/>
  <c r="M237" i="121" s="1"/>
  <c r="L236" i="121"/>
  <c r="M236" i="121" s="1"/>
  <c r="L235" i="121"/>
  <c r="M235" i="121" s="1"/>
  <c r="L234" i="121"/>
  <c r="M234" i="121" s="1"/>
  <c r="L233" i="121"/>
  <c r="M233" i="121" s="1"/>
  <c r="L232" i="121"/>
  <c r="M232" i="121" s="1"/>
  <c r="L231" i="121"/>
  <c r="M231" i="121" s="1"/>
  <c r="L230" i="121"/>
  <c r="M230" i="121" s="1"/>
  <c r="L229" i="121"/>
  <c r="M229" i="121" s="1"/>
  <c r="L228" i="121"/>
  <c r="M228" i="121" s="1"/>
  <c r="L227" i="121"/>
  <c r="M227" i="121" s="1"/>
  <c r="L226" i="121"/>
  <c r="M226" i="121" s="1"/>
  <c r="L225" i="121"/>
  <c r="M225" i="121" s="1"/>
  <c r="L224" i="121"/>
  <c r="M224" i="121" s="1"/>
  <c r="L223" i="121"/>
  <c r="M223" i="121" s="1"/>
  <c r="L222" i="121"/>
  <c r="M222" i="121" s="1"/>
  <c r="L221" i="121"/>
  <c r="M221" i="121" s="1"/>
  <c r="L220" i="121"/>
  <c r="M220" i="121" s="1"/>
  <c r="L219" i="121"/>
  <c r="M219" i="121" s="1"/>
  <c r="L218" i="121"/>
  <c r="M218" i="121" s="1"/>
  <c r="L217" i="121"/>
  <c r="M217" i="121" s="1"/>
  <c r="L216" i="121"/>
  <c r="M216" i="121" s="1"/>
  <c r="L215" i="121"/>
  <c r="M215" i="121" s="1"/>
  <c r="L214" i="121"/>
  <c r="M214" i="121" s="1"/>
  <c r="L213" i="121"/>
  <c r="M213" i="121" s="1"/>
  <c r="L212" i="121"/>
  <c r="M212" i="121" s="1"/>
  <c r="L211" i="121"/>
  <c r="M211" i="121" s="1"/>
  <c r="L210" i="121"/>
  <c r="M210" i="121" s="1"/>
  <c r="L209" i="121"/>
  <c r="M209" i="121" s="1"/>
  <c r="L208" i="121"/>
  <c r="M208" i="121" s="1"/>
  <c r="L207" i="121"/>
  <c r="M207" i="121" s="1"/>
  <c r="L206" i="121"/>
  <c r="M206" i="121" s="1"/>
  <c r="L205" i="121"/>
  <c r="M205" i="121" s="1"/>
  <c r="L204" i="121"/>
  <c r="M204" i="121" s="1"/>
  <c r="L203" i="121"/>
  <c r="M203" i="121" s="1"/>
  <c r="L202" i="121"/>
  <c r="M202" i="121" s="1"/>
  <c r="L201" i="121"/>
  <c r="M201" i="121" s="1"/>
  <c r="L200" i="121"/>
  <c r="M200" i="121" s="1"/>
  <c r="L199" i="121"/>
  <c r="M199" i="121" s="1"/>
  <c r="L198" i="121"/>
  <c r="M198" i="121" s="1"/>
  <c r="L197" i="121"/>
  <c r="M197" i="121" s="1"/>
  <c r="L196" i="121"/>
  <c r="M196" i="121" s="1"/>
  <c r="L195" i="121"/>
  <c r="M195" i="121" s="1"/>
  <c r="L194" i="121"/>
  <c r="M194" i="121" s="1"/>
  <c r="L193" i="121"/>
  <c r="M193" i="121" s="1"/>
  <c r="L192" i="121"/>
  <c r="M192" i="121" s="1"/>
  <c r="L191" i="121"/>
  <c r="M191" i="121" s="1"/>
  <c r="L190" i="121"/>
  <c r="M190" i="121" s="1"/>
  <c r="L189" i="121"/>
  <c r="M189" i="121" s="1"/>
  <c r="L188" i="121"/>
  <c r="M188" i="121" s="1"/>
  <c r="L187" i="121"/>
  <c r="M187" i="121" s="1"/>
  <c r="L186" i="121"/>
  <c r="M186" i="121" s="1"/>
  <c r="L185" i="121"/>
  <c r="M185" i="121" s="1"/>
  <c r="L184" i="121"/>
  <c r="M184" i="121" s="1"/>
  <c r="L183" i="121"/>
  <c r="M183" i="121" s="1"/>
  <c r="L182" i="121"/>
  <c r="M182" i="121" s="1"/>
  <c r="L181" i="121"/>
  <c r="M181" i="121" s="1"/>
  <c r="L180" i="121"/>
  <c r="M180" i="121" s="1"/>
  <c r="L179" i="121"/>
  <c r="M179" i="121" s="1"/>
  <c r="L178" i="121"/>
  <c r="M178" i="121" s="1"/>
  <c r="L177" i="121"/>
  <c r="M177" i="121" s="1"/>
  <c r="L176" i="121"/>
  <c r="M176" i="121" s="1"/>
  <c r="L175" i="121"/>
  <c r="M175" i="121" s="1"/>
  <c r="L174" i="121"/>
  <c r="M174" i="121" s="1"/>
  <c r="L173" i="121"/>
  <c r="M173" i="121" s="1"/>
  <c r="L172" i="121"/>
  <c r="M172" i="121" s="1"/>
  <c r="L171" i="121"/>
  <c r="M171" i="121" s="1"/>
  <c r="L170" i="121"/>
  <c r="M170" i="121" s="1"/>
  <c r="L169" i="121"/>
  <c r="M169" i="121" s="1"/>
  <c r="L168" i="121"/>
  <c r="M168" i="121" s="1"/>
  <c r="L167" i="121"/>
  <c r="M167" i="121" s="1"/>
  <c r="L166" i="121"/>
  <c r="M166" i="121" s="1"/>
  <c r="L165" i="121"/>
  <c r="M165" i="121" s="1"/>
  <c r="L164" i="121"/>
  <c r="M164" i="121" s="1"/>
  <c r="L163" i="121"/>
  <c r="M163" i="121" s="1"/>
  <c r="L162" i="121"/>
  <c r="M162" i="121" s="1"/>
  <c r="L161" i="121"/>
  <c r="M161" i="121" s="1"/>
  <c r="L160" i="121"/>
  <c r="M160" i="121" s="1"/>
  <c r="L159" i="121"/>
  <c r="M159" i="121" s="1"/>
  <c r="L158" i="121"/>
  <c r="M158" i="121" s="1"/>
  <c r="L157" i="121"/>
  <c r="M157" i="121" s="1"/>
  <c r="L156" i="121"/>
  <c r="M156" i="121" s="1"/>
  <c r="L155" i="121"/>
  <c r="M155" i="121" s="1"/>
  <c r="L154" i="121"/>
  <c r="M154" i="121" s="1"/>
  <c r="L153" i="121"/>
  <c r="M153" i="121" s="1"/>
  <c r="L152" i="121"/>
  <c r="M152" i="121" s="1"/>
  <c r="L151" i="121"/>
  <c r="M151" i="121" s="1"/>
  <c r="L150" i="121"/>
  <c r="M150" i="121" s="1"/>
  <c r="L149" i="121"/>
  <c r="M149" i="121" s="1"/>
  <c r="L148" i="121"/>
  <c r="M148" i="121" s="1"/>
  <c r="L147" i="121"/>
  <c r="M147" i="121" s="1"/>
  <c r="L146" i="121"/>
  <c r="M146" i="121" s="1"/>
  <c r="L145" i="121"/>
  <c r="M145" i="121" s="1"/>
  <c r="L144" i="121"/>
  <c r="M144" i="121" s="1"/>
  <c r="L143" i="121"/>
  <c r="M143" i="121" s="1"/>
  <c r="L142" i="121"/>
  <c r="M142" i="121" s="1"/>
  <c r="L141" i="121"/>
  <c r="M141" i="121" s="1"/>
  <c r="L140" i="121"/>
  <c r="M140" i="121" s="1"/>
  <c r="L139" i="121"/>
  <c r="M139" i="121" s="1"/>
  <c r="L138" i="121"/>
  <c r="M138" i="121" s="1"/>
  <c r="L137" i="121"/>
  <c r="M137" i="121" s="1"/>
  <c r="L136" i="121"/>
  <c r="M136" i="121" s="1"/>
  <c r="L135" i="121"/>
  <c r="M135" i="121" s="1"/>
  <c r="L134" i="121"/>
  <c r="M134" i="121" s="1"/>
  <c r="L133" i="121"/>
  <c r="M133" i="121" s="1"/>
  <c r="L132" i="121"/>
  <c r="M132" i="121" s="1"/>
  <c r="L131" i="121"/>
  <c r="M131" i="121" s="1"/>
  <c r="L130" i="121"/>
  <c r="M130" i="121" s="1"/>
  <c r="L129" i="121"/>
  <c r="M129" i="121" s="1"/>
  <c r="L128" i="121"/>
  <c r="M128" i="121" s="1"/>
  <c r="L127" i="121"/>
  <c r="M127" i="121" s="1"/>
  <c r="L126" i="121"/>
  <c r="M126" i="121" s="1"/>
  <c r="L125" i="121"/>
  <c r="M125" i="121" s="1"/>
  <c r="L124" i="121"/>
  <c r="M124" i="121" s="1"/>
  <c r="L123" i="121"/>
  <c r="M123" i="121" s="1"/>
  <c r="L122" i="121"/>
  <c r="M122" i="121" s="1"/>
  <c r="L121" i="121"/>
  <c r="M121" i="121" s="1"/>
  <c r="L120" i="121"/>
  <c r="M120" i="121" s="1"/>
  <c r="L119" i="121"/>
  <c r="M119" i="121" s="1"/>
  <c r="L118" i="121"/>
  <c r="M118" i="121" s="1"/>
  <c r="L117" i="121"/>
  <c r="M117" i="121" s="1"/>
  <c r="L116" i="121"/>
  <c r="M116" i="121" s="1"/>
  <c r="L115" i="121"/>
  <c r="M115" i="121" s="1"/>
  <c r="L114" i="121"/>
  <c r="M114" i="121" s="1"/>
  <c r="L113" i="121"/>
  <c r="M113" i="121" s="1"/>
  <c r="L112" i="121"/>
  <c r="M112" i="121" s="1"/>
  <c r="L111" i="121"/>
  <c r="M111" i="121" s="1"/>
  <c r="L110" i="121"/>
  <c r="M110" i="121" s="1"/>
  <c r="L109" i="121"/>
  <c r="M109" i="121" s="1"/>
  <c r="L108" i="121"/>
  <c r="M108" i="121" s="1"/>
  <c r="L107" i="121"/>
  <c r="M107" i="121" s="1"/>
  <c r="L106" i="121"/>
  <c r="M106" i="121" s="1"/>
  <c r="L105" i="121"/>
  <c r="M105" i="121" s="1"/>
  <c r="L104" i="121"/>
  <c r="M104" i="121" s="1"/>
  <c r="L103" i="121"/>
  <c r="M103" i="121" s="1"/>
  <c r="L102" i="121"/>
  <c r="M102" i="121" s="1"/>
  <c r="L101" i="121"/>
  <c r="M101" i="121" s="1"/>
  <c r="L100" i="121"/>
  <c r="M100" i="121" s="1"/>
  <c r="L99" i="121"/>
  <c r="M99" i="121" s="1"/>
  <c r="L98" i="121"/>
  <c r="M98" i="121" s="1"/>
  <c r="L97" i="121"/>
  <c r="M97" i="121" s="1"/>
  <c r="L96" i="121"/>
  <c r="M96" i="121" s="1"/>
  <c r="L95" i="121"/>
  <c r="M95" i="121" s="1"/>
  <c r="L94" i="121"/>
  <c r="M94" i="121" s="1"/>
  <c r="L93" i="121"/>
  <c r="M93" i="121" s="1"/>
  <c r="L92" i="121"/>
  <c r="M92" i="121" s="1"/>
  <c r="L91" i="121"/>
  <c r="M91" i="121" s="1"/>
  <c r="L90" i="121"/>
  <c r="M90" i="121" s="1"/>
  <c r="L89" i="121"/>
  <c r="M89" i="121" s="1"/>
  <c r="L88" i="121"/>
  <c r="M88" i="121" s="1"/>
  <c r="L87" i="121"/>
  <c r="M87" i="121" s="1"/>
  <c r="L86" i="121"/>
  <c r="M86" i="121" s="1"/>
  <c r="L85" i="121"/>
  <c r="M85" i="121" s="1"/>
  <c r="L84" i="121"/>
  <c r="M84" i="121" s="1"/>
  <c r="L83" i="121"/>
  <c r="M83" i="121" s="1"/>
  <c r="L82" i="121"/>
  <c r="M82" i="121" s="1"/>
  <c r="L81" i="121"/>
  <c r="M81" i="121" s="1"/>
  <c r="L80" i="121"/>
  <c r="M80" i="121" s="1"/>
  <c r="L79" i="121"/>
  <c r="M79" i="121" s="1"/>
  <c r="L78" i="121"/>
  <c r="M78" i="121" s="1"/>
  <c r="L77" i="121"/>
  <c r="M77" i="121" s="1"/>
  <c r="L76" i="121"/>
  <c r="M76" i="121" s="1"/>
  <c r="L75" i="121"/>
  <c r="M75" i="121" s="1"/>
  <c r="L74" i="121"/>
  <c r="M74" i="121" s="1"/>
  <c r="L73" i="121"/>
  <c r="M73" i="121" s="1"/>
  <c r="L72" i="121"/>
  <c r="M72" i="121" s="1"/>
  <c r="L71" i="121"/>
  <c r="M71" i="121" s="1"/>
  <c r="L70" i="121"/>
  <c r="M70" i="121" s="1"/>
  <c r="L69" i="121"/>
  <c r="M69" i="121" s="1"/>
  <c r="L68" i="121"/>
  <c r="M68" i="121" s="1"/>
  <c r="L67" i="121"/>
  <c r="M67" i="121" s="1"/>
  <c r="L66" i="121"/>
  <c r="M66" i="121" s="1"/>
  <c r="L65" i="121"/>
  <c r="M65" i="121" s="1"/>
  <c r="L64" i="121"/>
  <c r="M64" i="121" s="1"/>
  <c r="L63" i="121"/>
  <c r="M63" i="121" s="1"/>
  <c r="L62" i="121"/>
  <c r="M62" i="121" s="1"/>
  <c r="L61" i="121"/>
  <c r="M61" i="121" s="1"/>
  <c r="L60" i="121"/>
  <c r="M60" i="121" s="1"/>
  <c r="L59" i="121"/>
  <c r="M59" i="121" s="1"/>
  <c r="L58" i="121"/>
  <c r="M58" i="121" s="1"/>
  <c r="L57" i="121"/>
  <c r="M57" i="121" s="1"/>
  <c r="L56" i="121"/>
  <c r="M56" i="121" s="1"/>
  <c r="L55" i="121"/>
  <c r="M55" i="121" s="1"/>
  <c r="L54" i="121"/>
  <c r="M54" i="121" s="1"/>
  <c r="L53" i="121"/>
  <c r="M53" i="121" s="1"/>
  <c r="L52" i="121"/>
  <c r="M52" i="121" s="1"/>
  <c r="L51" i="121"/>
  <c r="M51" i="121" s="1"/>
  <c r="L50" i="121"/>
  <c r="M50" i="121" s="1"/>
  <c r="L49" i="121"/>
  <c r="M49" i="121" s="1"/>
  <c r="L48" i="121"/>
  <c r="M48" i="121" s="1"/>
  <c r="L47" i="121"/>
  <c r="M47" i="121" s="1"/>
  <c r="L46" i="121"/>
  <c r="M46" i="121" s="1"/>
  <c r="L45" i="121"/>
  <c r="M45" i="121" s="1"/>
  <c r="L44" i="121"/>
  <c r="M44" i="121" s="1"/>
  <c r="L43" i="121"/>
  <c r="M43" i="121" s="1"/>
  <c r="L42" i="121"/>
  <c r="M42" i="121" s="1"/>
  <c r="L41" i="121"/>
  <c r="M41" i="121" s="1"/>
  <c r="L40" i="121"/>
  <c r="M40" i="121" s="1"/>
  <c r="L39" i="121"/>
  <c r="M39" i="121" s="1"/>
  <c r="L38" i="121"/>
  <c r="M38" i="121" s="1"/>
  <c r="L37" i="121"/>
  <c r="M37" i="121" s="1"/>
  <c r="L36" i="121"/>
  <c r="M36" i="121" s="1"/>
  <c r="L35" i="121"/>
  <c r="M35" i="121" s="1"/>
  <c r="L34" i="121"/>
  <c r="M34" i="121" s="1"/>
  <c r="L33" i="121"/>
  <c r="M33" i="121" s="1"/>
  <c r="L32" i="121"/>
  <c r="M32" i="121" s="1"/>
  <c r="L31" i="121"/>
  <c r="M31" i="121" s="1"/>
  <c r="L30" i="121"/>
  <c r="M30" i="121" s="1"/>
  <c r="L29" i="121"/>
  <c r="M29" i="121" s="1"/>
  <c r="L28" i="121"/>
  <c r="M28" i="121" s="1"/>
  <c r="L27" i="121"/>
  <c r="M27" i="121" s="1"/>
  <c r="L26" i="121"/>
  <c r="M26" i="121" s="1"/>
  <c r="L25" i="121"/>
  <c r="M25" i="121" s="1"/>
  <c r="L24" i="121"/>
  <c r="M24" i="121" s="1"/>
  <c r="L23" i="121"/>
  <c r="M23" i="121" s="1"/>
  <c r="L22" i="121"/>
  <c r="M22" i="121" s="1"/>
  <c r="L21" i="121"/>
  <c r="M21" i="121" s="1"/>
  <c r="L20" i="121"/>
  <c r="M20" i="121" s="1"/>
  <c r="L19" i="121"/>
  <c r="M19" i="121" s="1"/>
  <c r="L18" i="121"/>
  <c r="M18" i="121" s="1"/>
  <c r="L17" i="121"/>
  <c r="M17" i="121" s="1"/>
  <c r="L16" i="121"/>
  <c r="M16" i="121" s="1"/>
  <c r="L15" i="121"/>
  <c r="M15" i="121" s="1"/>
  <c r="L14" i="121"/>
  <c r="M14" i="121" s="1"/>
  <c r="L13" i="121"/>
  <c r="M13" i="121" s="1"/>
  <c r="L12" i="121"/>
  <c r="M12" i="121" s="1"/>
  <c r="L11" i="121"/>
  <c r="M11" i="121" s="1"/>
  <c r="L10" i="121"/>
  <c r="M10" i="121" s="1"/>
  <c r="L9" i="121"/>
  <c r="M9" i="121" s="1"/>
  <c r="L8" i="121"/>
  <c r="M8" i="121" s="1"/>
  <c r="L7" i="121"/>
  <c r="M7" i="121" s="1"/>
  <c r="L6" i="121"/>
  <c r="M6" i="121" s="1"/>
  <c r="L5" i="121"/>
  <c r="M5" i="121" s="1"/>
  <c r="L4" i="121"/>
  <c r="M4" i="121" s="1"/>
  <c r="L3" i="121"/>
  <c r="M3" i="121" s="1"/>
  <c r="L2" i="121"/>
  <c r="M2" i="121" s="1"/>
  <c r="AF10" i="122" l="1" a="1"/>
  <c r="AG10" i="122" s="1"/>
  <c r="AL10" i="122" s="1"/>
  <c r="AF24" i="122" a="1"/>
  <c r="AF24" i="122" s="1"/>
  <c r="AK24" i="122" s="1"/>
  <c r="AF35" i="122" a="1"/>
  <c r="AG35" i="122" s="1"/>
  <c r="AL35" i="122" s="1"/>
  <c r="AF49" i="122" a="1"/>
  <c r="AF49" i="122" s="1"/>
  <c r="AK49" i="122" s="1"/>
  <c r="AF117" i="122" a="1"/>
  <c r="AI117" i="122" s="1"/>
  <c r="AN117" i="122" s="1"/>
  <c r="AF119" i="122" a="1"/>
  <c r="AG119" i="122" s="1"/>
  <c r="AL119" i="122" s="1"/>
  <c r="AF121" i="122" a="1"/>
  <c r="AH121" i="122" s="1"/>
  <c r="AM121" i="122" s="1"/>
  <c r="AF56" i="122" a="1"/>
  <c r="AF56" i="122" s="1"/>
  <c r="AK56" i="122" s="1"/>
  <c r="AF150" i="122" a="1"/>
  <c r="AH150" i="122" s="1"/>
  <c r="AM150" i="122" s="1"/>
  <c r="AF153" i="122" a="1"/>
  <c r="AH153" i="122" s="1"/>
  <c r="AM153" i="122" s="1"/>
  <c r="AF26" i="122" a="1"/>
  <c r="AI26" i="122" s="1"/>
  <c r="AN26" i="122" s="1"/>
  <c r="AF28" i="122" a="1"/>
  <c r="AG28" i="122" s="1"/>
  <c r="AL28" i="122" s="1"/>
  <c r="AF32" i="122" a="1"/>
  <c r="AH32" i="122" s="1"/>
  <c r="AM32" i="122" s="1"/>
  <c r="AF40" i="122" a="1"/>
  <c r="AH40" i="122" s="1"/>
  <c r="AM40" i="122" s="1"/>
  <c r="AF41" i="122" a="1"/>
  <c r="AI41" i="122" s="1"/>
  <c r="AN41" i="122" s="1"/>
  <c r="AF48" i="122" a="1"/>
  <c r="AI48" i="122" s="1"/>
  <c r="AN48" i="122" s="1"/>
  <c r="AF61" i="122" a="1"/>
  <c r="AF61" i="122" s="1"/>
  <c r="AK61" i="122" s="1"/>
  <c r="AF136" i="122" a="1"/>
  <c r="AH136" i="122" s="1"/>
  <c r="AM136" i="122" s="1"/>
  <c r="AF141" i="122" a="1"/>
  <c r="AF141" i="122" s="1"/>
  <c r="AK141" i="122" s="1"/>
  <c r="AF142" i="122" a="1"/>
  <c r="AF142" i="122" s="1"/>
  <c r="AK142" i="122" s="1"/>
  <c r="AF18" i="122" a="1"/>
  <c r="AG18" i="122" s="1"/>
  <c r="AL18" i="122" s="1"/>
  <c r="AF53" i="122" a="1"/>
  <c r="AG53" i="122" s="1"/>
  <c r="AL53" i="122" s="1"/>
  <c r="AF152" i="122" a="1"/>
  <c r="AF152" i="122" s="1"/>
  <c r="AK152" i="122" s="1"/>
  <c r="AF29" i="122" a="1"/>
  <c r="AI29" i="122" s="1"/>
  <c r="AN29" i="122" s="1"/>
  <c r="AF44" i="122" a="1"/>
  <c r="AI44" i="122" s="1"/>
  <c r="AN44" i="122" s="1"/>
  <c r="AF118" i="122" a="1"/>
  <c r="AI118" i="122" s="1"/>
  <c r="AN118" i="122" s="1"/>
  <c r="AF79" i="122" a="1"/>
  <c r="AI79" i="122" s="1"/>
  <c r="AN79" i="122" s="1"/>
  <c r="AF82" i="122" a="1"/>
  <c r="AH82" i="122" s="1"/>
  <c r="AM82" i="122" s="1"/>
  <c r="AF84" i="122" a="1"/>
  <c r="AG84" i="122" s="1"/>
  <c r="AL84" i="122" s="1"/>
  <c r="AF86" i="122" a="1"/>
  <c r="AH86" i="122" s="1"/>
  <c r="AM86" i="122" s="1"/>
  <c r="AF90" i="122" a="1"/>
  <c r="AF90" i="122" s="1"/>
  <c r="AK90" i="122" s="1"/>
  <c r="AF93" i="122" a="1"/>
  <c r="AG93" i="122" s="1"/>
  <c r="AL93" i="122" s="1"/>
  <c r="AF94" i="122" a="1"/>
  <c r="AI94" i="122" s="1"/>
  <c r="AN94" i="122" s="1"/>
  <c r="AF98" i="122" a="1"/>
  <c r="AH98" i="122" s="1"/>
  <c r="AM98" i="122" s="1"/>
  <c r="AF100" i="122" a="1"/>
  <c r="AG100" i="122" s="1"/>
  <c r="AL100" i="122" s="1"/>
  <c r="AF102" i="122" a="1"/>
  <c r="AH102" i="122" s="1"/>
  <c r="AM102" i="122" s="1"/>
  <c r="AF103" i="122" a="1"/>
  <c r="AF103" i="122" s="1"/>
  <c r="AK103" i="122" s="1"/>
  <c r="AF106" i="122" a="1"/>
  <c r="AI106" i="122" s="1"/>
  <c r="AN106" i="122" s="1"/>
  <c r="AF107" i="122" a="1"/>
  <c r="AH107" i="122" s="1"/>
  <c r="AM107" i="122" s="1"/>
  <c r="AF110" i="122" a="1"/>
  <c r="AI110" i="122" s="1"/>
  <c r="AN110" i="122" s="1"/>
  <c r="AF112" i="122" a="1"/>
  <c r="AI112" i="122" s="1"/>
  <c r="AN112" i="122" s="1"/>
  <c r="AF113" i="122" a="1"/>
  <c r="AG113" i="122" s="1"/>
  <c r="AL113" i="122" s="1"/>
  <c r="AF114" i="122" a="1"/>
  <c r="AG114" i="122" s="1"/>
  <c r="AL114" i="122" s="1"/>
  <c r="AF115" i="122" a="1"/>
  <c r="AG115" i="122" s="1"/>
  <c r="AL115" i="122" s="1"/>
  <c r="AF116" i="122" a="1"/>
  <c r="AG116" i="122" s="1"/>
  <c r="AL116" i="122" s="1"/>
  <c r="AF120" i="122" a="1"/>
  <c r="AG120" i="122" s="1"/>
  <c r="AL120" i="122" s="1"/>
  <c r="AF122" i="122" a="1"/>
  <c r="AF122" i="122" s="1"/>
  <c r="AK122" i="122" s="1"/>
  <c r="AF123" i="122" a="1"/>
  <c r="AG123" i="122" s="1"/>
  <c r="AL123" i="122" s="1"/>
  <c r="AF124" i="122" a="1"/>
  <c r="AF124" i="122" s="1"/>
  <c r="AK124" i="122" s="1"/>
  <c r="AF125" i="122" a="1"/>
  <c r="AH125" i="122" s="1"/>
  <c r="AM125" i="122" s="1"/>
  <c r="AF126" i="122" a="1"/>
  <c r="AH126" i="122" s="1"/>
  <c r="AM126" i="122" s="1"/>
  <c r="AF127" i="122" a="1"/>
  <c r="AI127" i="122" s="1"/>
  <c r="AN127" i="122" s="1"/>
  <c r="AF128" i="122" a="1"/>
  <c r="AI128" i="122" s="1"/>
  <c r="AN128" i="122" s="1"/>
  <c r="AF129" i="122" a="1"/>
  <c r="AG129" i="122" s="1"/>
  <c r="AL129" i="122" s="1"/>
  <c r="AF130" i="122" a="1"/>
  <c r="AF130" i="122" s="1"/>
  <c r="AK130" i="122" s="1"/>
  <c r="AF131" i="122" a="1"/>
  <c r="AI131" i="122" s="1"/>
  <c r="AN131" i="122" s="1"/>
  <c r="AF132" i="122" a="1"/>
  <c r="AG132" i="122" s="1"/>
  <c r="AL132" i="122" s="1"/>
  <c r="AF133" i="122" a="1"/>
  <c r="AF133" i="122" s="1"/>
  <c r="AK133" i="122" s="1"/>
  <c r="AF134" i="122" a="1"/>
  <c r="AI134" i="122" s="1"/>
  <c r="AN134" i="122" s="1"/>
  <c r="AF135" i="122" a="1"/>
  <c r="AI135" i="122" s="1"/>
  <c r="AN135" i="122" s="1"/>
  <c r="AF137" i="122" a="1"/>
  <c r="AH137" i="122" s="1"/>
  <c r="AM137" i="122" s="1"/>
  <c r="AF138" i="122" a="1"/>
  <c r="AI138" i="122" s="1"/>
  <c r="AN138" i="122" s="1"/>
  <c r="AF139" i="122" a="1"/>
  <c r="AH139" i="122" s="1"/>
  <c r="AM139" i="122" s="1"/>
  <c r="AF140" i="122" a="1"/>
  <c r="AG140" i="122" s="1"/>
  <c r="AL140" i="122" s="1"/>
  <c r="AF143" i="122" a="1"/>
  <c r="AG143" i="122" s="1"/>
  <c r="AL143" i="122" s="1"/>
  <c r="AF144" i="122" a="1"/>
  <c r="AG144" i="122" s="1"/>
  <c r="AL144" i="122" s="1"/>
  <c r="AF145" i="122" a="1"/>
  <c r="AG145" i="122" s="1"/>
  <c r="AL145" i="122" s="1"/>
  <c r="AF146" i="122" a="1"/>
  <c r="AG146" i="122" s="1"/>
  <c r="AL146" i="122" s="1"/>
  <c r="AF147" i="122" a="1"/>
  <c r="AI147" i="122" s="1"/>
  <c r="AN147" i="122" s="1"/>
  <c r="AF148" i="122" a="1"/>
  <c r="AG148" i="122" s="1"/>
  <c r="AL148" i="122" s="1"/>
  <c r="AF149" i="122" a="1"/>
  <c r="AI149" i="122" s="1"/>
  <c r="AN149" i="122" s="1"/>
  <c r="AF151" i="122" a="1"/>
  <c r="AF151" i="122" s="1"/>
  <c r="AK151" i="122" s="1"/>
  <c r="AF46" i="122" a="1"/>
  <c r="AG46" i="122" s="1"/>
  <c r="AL46" i="122" s="1"/>
  <c r="AF55" i="122" a="1"/>
  <c r="AG55" i="122" s="1"/>
  <c r="AL55" i="122" s="1"/>
  <c r="AF60" i="122" a="1"/>
  <c r="AI60" i="122" s="1"/>
  <c r="AN60" i="122" s="1"/>
  <c r="AF62" i="122" a="1"/>
  <c r="AF62" i="122" s="1"/>
  <c r="AK62" i="122" s="1"/>
  <c r="AF64" i="122" a="1"/>
  <c r="AI64" i="122" s="1"/>
  <c r="AN64" i="122" s="1"/>
  <c r="AF70" i="122" a="1"/>
  <c r="AF70" i="122" s="1"/>
  <c r="AK70" i="122" s="1"/>
  <c r="AF74" i="122" a="1"/>
  <c r="AI74" i="122" s="1"/>
  <c r="AN74" i="122" s="1"/>
  <c r="AF77" i="122" a="1"/>
  <c r="AH77" i="122" s="1"/>
  <c r="AM77" i="122" s="1"/>
  <c r="AF13" i="122" a="1"/>
  <c r="AG13" i="122" s="1"/>
  <c r="AL13" i="122" s="1"/>
  <c r="AF14" i="122" a="1"/>
  <c r="AH14" i="122" s="1"/>
  <c r="AM14" i="122" s="1"/>
  <c r="AF22" i="122" a="1"/>
  <c r="AI22" i="122" s="1"/>
  <c r="AN22" i="122" s="1"/>
  <c r="AF25" i="122" a="1"/>
  <c r="AH25" i="122" s="1"/>
  <c r="AM25" i="122" s="1"/>
  <c r="AF27" i="122" a="1"/>
  <c r="AH27" i="122" s="1"/>
  <c r="AM27" i="122" s="1"/>
  <c r="AF54" i="122" a="1"/>
  <c r="AF54" i="122" s="1"/>
  <c r="AK54" i="122" s="1"/>
  <c r="AF7" i="122" a="1"/>
  <c r="AF7" i="122" s="1"/>
  <c r="AK7" i="122" s="1"/>
  <c r="AF15" i="122" a="1"/>
  <c r="AI15" i="122" s="1"/>
  <c r="AN15" i="122" s="1"/>
  <c r="AF63" i="122" a="1"/>
  <c r="AI63" i="122" s="1"/>
  <c r="AN63" i="122" s="1"/>
  <c r="AF66" i="122" a="1"/>
  <c r="AH66" i="122" s="1"/>
  <c r="AM66" i="122" s="1"/>
  <c r="AF67" i="122" a="1"/>
  <c r="AI67" i="122" s="1"/>
  <c r="AN67" i="122" s="1"/>
  <c r="AF109" i="122" a="1"/>
  <c r="AI109" i="122" s="1"/>
  <c r="AN109" i="122" s="1"/>
  <c r="AF47" i="122" a="1"/>
  <c r="AH47" i="122" s="1"/>
  <c r="AM47" i="122" s="1"/>
  <c r="AF50" i="122" a="1"/>
  <c r="AF50" i="122" s="1"/>
  <c r="AK50" i="122" s="1"/>
  <c r="AF51" i="122" a="1"/>
  <c r="AG51" i="122" s="1"/>
  <c r="AL51" i="122" s="1"/>
  <c r="AF85" i="122" a="1"/>
  <c r="AI85" i="122" s="1"/>
  <c r="AN85" i="122" s="1"/>
  <c r="AF43" i="122" a="1"/>
  <c r="AI43" i="122" s="1"/>
  <c r="AN43" i="122" s="1"/>
  <c r="AF58" i="122" a="1"/>
  <c r="AF58" i="122" s="1"/>
  <c r="AK58" i="122" s="1"/>
  <c r="AF59" i="122" a="1"/>
  <c r="AG59" i="122" s="1"/>
  <c r="AL59" i="122" s="1"/>
  <c r="AF88" i="122" a="1"/>
  <c r="AH88" i="122" s="1"/>
  <c r="AM88" i="122" s="1"/>
  <c r="AF33" i="122" a="1"/>
  <c r="AH33" i="122" s="1"/>
  <c r="AM33" i="122" s="1"/>
  <c r="M734" i="121"/>
  <c r="M737" i="121"/>
  <c r="M747" i="121"/>
  <c r="M750" i="121"/>
  <c r="M753" i="121"/>
  <c r="M763" i="121"/>
  <c r="M766" i="121"/>
  <c r="M769" i="121"/>
  <c r="M779" i="121"/>
  <c r="M782" i="121"/>
  <c r="M785" i="121"/>
  <c r="M795" i="121"/>
  <c r="M798" i="121"/>
  <c r="M801" i="121"/>
  <c r="M811" i="121"/>
  <c r="M814" i="121"/>
  <c r="M817" i="121"/>
  <c r="M827" i="121"/>
  <c r="M830" i="121"/>
  <c r="M833" i="121"/>
  <c r="M843" i="121"/>
  <c r="M846" i="121"/>
  <c r="M849" i="121"/>
  <c r="M859" i="121"/>
  <c r="M862" i="121"/>
  <c r="M865" i="121"/>
  <c r="M875" i="121"/>
  <c r="M878" i="121"/>
  <c r="M881" i="121"/>
  <c r="M891" i="121"/>
  <c r="M894" i="121"/>
  <c r="M897" i="121"/>
  <c r="M907" i="121"/>
  <c r="M910" i="121"/>
  <c r="M913" i="121"/>
  <c r="M923" i="121"/>
  <c r="M926" i="121"/>
  <c r="M929" i="121"/>
  <c r="M939" i="121"/>
  <c r="M942" i="121"/>
  <c r="M945" i="121"/>
  <c r="M955" i="121"/>
  <c r="M959" i="121"/>
  <c r="M962" i="121"/>
  <c r="M966" i="121"/>
  <c r="M970" i="121"/>
  <c r="M974" i="121"/>
  <c r="M978" i="121"/>
  <c r="M982" i="121"/>
  <c r="M986" i="121"/>
  <c r="M990" i="121"/>
  <c r="M994" i="121"/>
  <c r="M998" i="121"/>
  <c r="AF37" i="122" a="1"/>
  <c r="AI37" i="122" s="1"/>
  <c r="AN37" i="122" s="1"/>
  <c r="AF72" i="122" a="1"/>
  <c r="AH72" i="122" s="1"/>
  <c r="AM72" i="122" s="1"/>
  <c r="AF4" i="122" a="1"/>
  <c r="AG4" i="122" s="1"/>
  <c r="AL4" i="122" s="1"/>
  <c r="AF5" i="122" a="1"/>
  <c r="AF5" i="122" s="1"/>
  <c r="AK5" i="122" s="1"/>
  <c r="AF6" i="122" a="1"/>
  <c r="AI6" i="122" s="1"/>
  <c r="AN6" i="122" s="1"/>
  <c r="AF8" i="122" a="1"/>
  <c r="AI8" i="122" s="1"/>
  <c r="AN8" i="122" s="1"/>
  <c r="AF9" i="122" a="1"/>
  <c r="AF9" i="122" s="1"/>
  <c r="AK9" i="122" s="1"/>
  <c r="AF34" i="122" a="1"/>
  <c r="AF34" i="122" s="1"/>
  <c r="AK34" i="122" s="1"/>
  <c r="AF38" i="122" a="1"/>
  <c r="AH38" i="122" s="1"/>
  <c r="AM38" i="122" s="1"/>
  <c r="AF31" i="122" a="1"/>
  <c r="AF31" i="122" s="1"/>
  <c r="AK31" i="122" s="1"/>
  <c r="AF39" i="122" a="1"/>
  <c r="AF39" i="122" s="1"/>
  <c r="AK39" i="122" s="1"/>
  <c r="AF76" i="122" a="1"/>
  <c r="AG76" i="122" s="1"/>
  <c r="AL76" i="122" s="1"/>
  <c r="AF80" i="122" a="1"/>
  <c r="AG80" i="122" s="1"/>
  <c r="AL80" i="122" s="1"/>
  <c r="AF96" i="122" a="1"/>
  <c r="AF96" i="122" s="1"/>
  <c r="AK96" i="122" s="1"/>
  <c r="AF36" i="122" a="1"/>
  <c r="AF36" i="122" s="1"/>
  <c r="AK36" i="122" s="1"/>
  <c r="AF104" i="122" a="1"/>
  <c r="AF104" i="122" s="1"/>
  <c r="AK104" i="122" s="1"/>
  <c r="AF11" i="122" a="1"/>
  <c r="AG11" i="122" s="1"/>
  <c r="AL11" i="122" s="1"/>
  <c r="AF12" i="122" a="1"/>
  <c r="AI12" i="122" s="1"/>
  <c r="AN12" i="122" s="1"/>
  <c r="AF16" i="122" a="1"/>
  <c r="AH16" i="122" s="1"/>
  <c r="AM16" i="122" s="1"/>
  <c r="AF17" i="122" a="1"/>
  <c r="AI17" i="122" s="1"/>
  <c r="AN17" i="122" s="1"/>
  <c r="AF19" i="122" a="1"/>
  <c r="AI19" i="122" s="1"/>
  <c r="AN19" i="122" s="1"/>
  <c r="AF20" i="122" a="1"/>
  <c r="AI20" i="122" s="1"/>
  <c r="AN20" i="122" s="1"/>
  <c r="AF21" i="122" a="1"/>
  <c r="AG21" i="122" s="1"/>
  <c r="AL21" i="122" s="1"/>
  <c r="AF23" i="122" a="1"/>
  <c r="AI23" i="122" s="1"/>
  <c r="AN23" i="122" s="1"/>
  <c r="AF30" i="122" a="1"/>
  <c r="AF30" i="122" s="1"/>
  <c r="AK30" i="122" s="1"/>
  <c r="AF45" i="122" a="1"/>
  <c r="AH45" i="122" s="1"/>
  <c r="AM45" i="122" s="1"/>
  <c r="AF57" i="122" a="1"/>
  <c r="AF57" i="122" s="1"/>
  <c r="AK57" i="122" s="1"/>
  <c r="AF65" i="122" a="1"/>
  <c r="AG65" i="122" s="1"/>
  <c r="AL65" i="122" s="1"/>
  <c r="AF69" i="122" a="1"/>
  <c r="AG69" i="122" s="1"/>
  <c r="AL69" i="122" s="1"/>
  <c r="AF42" i="122" a="1"/>
  <c r="AH42" i="122" s="1"/>
  <c r="AM42" i="122" s="1"/>
  <c r="AF52" i="122" a="1"/>
  <c r="AH52" i="122" s="1"/>
  <c r="AM52" i="122" s="1"/>
  <c r="AF68" i="122" a="1"/>
  <c r="AI68" i="122" s="1"/>
  <c r="AN68" i="122" s="1"/>
  <c r="AF73" i="122" a="1"/>
  <c r="AG73" i="122" s="1"/>
  <c r="AL73" i="122" s="1"/>
  <c r="AF81" i="122" a="1"/>
  <c r="AG81" i="122" s="1"/>
  <c r="AL81" i="122" s="1"/>
  <c r="AF89" i="122" a="1"/>
  <c r="AG89" i="122" s="1"/>
  <c r="AL89" i="122" s="1"/>
  <c r="AF97" i="122" a="1"/>
  <c r="AH97" i="122" s="1"/>
  <c r="AM97" i="122" s="1"/>
  <c r="AF105" i="122" a="1"/>
  <c r="AG105" i="122" s="1"/>
  <c r="AL105" i="122" s="1"/>
  <c r="AF75" i="122" a="1"/>
  <c r="AG75" i="122" s="1"/>
  <c r="AL75" i="122" s="1"/>
  <c r="AF83" i="122" a="1"/>
  <c r="AG83" i="122" s="1"/>
  <c r="AL83" i="122" s="1"/>
  <c r="AF91" i="122" a="1"/>
  <c r="AF99" i="122" a="1"/>
  <c r="AF101" i="122" a="1"/>
  <c r="AI101" i="122" s="1"/>
  <c r="AN101" i="122" s="1"/>
  <c r="AF71" i="122" a="1"/>
  <c r="AH71" i="122" s="1"/>
  <c r="AM71" i="122" s="1"/>
  <c r="AF78" i="122" a="1"/>
  <c r="AF87" i="122" a="1"/>
  <c r="AF87" i="122" s="1"/>
  <c r="AK87" i="122" s="1"/>
  <c r="AF95" i="122" a="1"/>
  <c r="AG95" i="122" s="1"/>
  <c r="AL95" i="122" s="1"/>
  <c r="AF111" i="122" a="1"/>
  <c r="AF92" i="122" a="1"/>
  <c r="AI92" i="122" s="1"/>
  <c r="AN92" i="122" s="1"/>
  <c r="AF108" i="122" a="1"/>
  <c r="AF136" i="122" l="1"/>
  <c r="AK136" i="122" s="1"/>
  <c r="AI153" i="122"/>
  <c r="AN153" i="122" s="1"/>
  <c r="AG61" i="122"/>
  <c r="AL61" i="122" s="1"/>
  <c r="AF115" i="122"/>
  <c r="AK115" i="122" s="1"/>
  <c r="AH90" i="122"/>
  <c r="AM90" i="122" s="1"/>
  <c r="AF121" i="122"/>
  <c r="AK121" i="122" s="1"/>
  <c r="AI122" i="122"/>
  <c r="AN122" i="122" s="1"/>
  <c r="AG41" i="122"/>
  <c r="AL41" i="122" s="1"/>
  <c r="AG134" i="122"/>
  <c r="AL134" i="122" s="1"/>
  <c r="AG14" i="122"/>
  <c r="AL14" i="122" s="1"/>
  <c r="AI121" i="122"/>
  <c r="AN121" i="122" s="1"/>
  <c r="AF153" i="122"/>
  <c r="AK153" i="122" s="1"/>
  <c r="AG153" i="122"/>
  <c r="AL153" i="122" s="1"/>
  <c r="AG40" i="122"/>
  <c r="AL40" i="122" s="1"/>
  <c r="AI40" i="122"/>
  <c r="AN40" i="122" s="1"/>
  <c r="AF119" i="122"/>
  <c r="AK119" i="122" s="1"/>
  <c r="AI119" i="122"/>
  <c r="AN119" i="122" s="1"/>
  <c r="AF40" i="122"/>
  <c r="AK40" i="122" s="1"/>
  <c r="AG48" i="122"/>
  <c r="AL48" i="122" s="1"/>
  <c r="AH24" i="122"/>
  <c r="AM24" i="122" s="1"/>
  <c r="AI53" i="122"/>
  <c r="AN53" i="122" s="1"/>
  <c r="AI24" i="122"/>
  <c r="AN24" i="122" s="1"/>
  <c r="AH119" i="122"/>
  <c r="AM119" i="122" s="1"/>
  <c r="AG24" i="122"/>
  <c r="AL24" i="122" s="1"/>
  <c r="AI136" i="122"/>
  <c r="AN136" i="122" s="1"/>
  <c r="AG136" i="122"/>
  <c r="AL136" i="122" s="1"/>
  <c r="AI141" i="122"/>
  <c r="AN141" i="122" s="1"/>
  <c r="AI102" i="122"/>
  <c r="AN102" i="122" s="1"/>
  <c r="AG82" i="122"/>
  <c r="AL82" i="122" s="1"/>
  <c r="AG142" i="122"/>
  <c r="AL142" i="122" s="1"/>
  <c r="AF118" i="122"/>
  <c r="AK118" i="122" s="1"/>
  <c r="AH53" i="122"/>
  <c r="AM53" i="122" s="1"/>
  <c r="AH118" i="122"/>
  <c r="AM118" i="122" s="1"/>
  <c r="AH54" i="122"/>
  <c r="AM54" i="122" s="1"/>
  <c r="AG118" i="122"/>
  <c r="AL118" i="122" s="1"/>
  <c r="AF53" i="122"/>
  <c r="AK53" i="122" s="1"/>
  <c r="AH56" i="122"/>
  <c r="AM56" i="122" s="1"/>
  <c r="AI28" i="122"/>
  <c r="AN28" i="122" s="1"/>
  <c r="AG127" i="122"/>
  <c r="AL127" i="122" s="1"/>
  <c r="AI93" i="122"/>
  <c r="AN93" i="122" s="1"/>
  <c r="AG131" i="122"/>
  <c r="AL131" i="122" s="1"/>
  <c r="AF38" i="122"/>
  <c r="AK38" i="122" s="1"/>
  <c r="AF66" i="122"/>
  <c r="AK66" i="122" s="1"/>
  <c r="AF60" i="122"/>
  <c r="AK60" i="122" s="1"/>
  <c r="AF140" i="122"/>
  <c r="AK140" i="122" s="1"/>
  <c r="AH109" i="122"/>
  <c r="AM109" i="122" s="1"/>
  <c r="AF137" i="122"/>
  <c r="AK137" i="122" s="1"/>
  <c r="AI10" i="122"/>
  <c r="AN10" i="122" s="1"/>
  <c r="AF10" i="122"/>
  <c r="AK10" i="122" s="1"/>
  <c r="AF33" i="122"/>
  <c r="AK33" i="122" s="1"/>
  <c r="AH18" i="122"/>
  <c r="AM18" i="122" s="1"/>
  <c r="AF116" i="122"/>
  <c r="AK116" i="122" s="1"/>
  <c r="AI61" i="122"/>
  <c r="AN61" i="122" s="1"/>
  <c r="AF117" i="122"/>
  <c r="AK117" i="122" s="1"/>
  <c r="AF143" i="122"/>
  <c r="AK143" i="122" s="1"/>
  <c r="AG44" i="122"/>
  <c r="AL44" i="122" s="1"/>
  <c r="AH132" i="122"/>
  <c r="AM132" i="122" s="1"/>
  <c r="AH10" i="122"/>
  <c r="AM10" i="122" s="1"/>
  <c r="AH61" i="122"/>
  <c r="AM61" i="122" s="1"/>
  <c r="AG66" i="122"/>
  <c r="AL66" i="122" s="1"/>
  <c r="AF146" i="122"/>
  <c r="AK146" i="122" s="1"/>
  <c r="AG102" i="122"/>
  <c r="AL102" i="122" s="1"/>
  <c r="AG151" i="122"/>
  <c r="AL151" i="122" s="1"/>
  <c r="AF109" i="122"/>
  <c r="AK109" i="122" s="1"/>
  <c r="AI56" i="122"/>
  <c r="AN56" i="122" s="1"/>
  <c r="AF93" i="122"/>
  <c r="AK93" i="122" s="1"/>
  <c r="AF16" i="122"/>
  <c r="AK16" i="122" s="1"/>
  <c r="AG126" i="122"/>
  <c r="AL126" i="122" s="1"/>
  <c r="AH29" i="122"/>
  <c r="AM29" i="122" s="1"/>
  <c r="AF14" i="122"/>
  <c r="AK14" i="122" s="1"/>
  <c r="AH100" i="122"/>
  <c r="AM100" i="122" s="1"/>
  <c r="AF28" i="122"/>
  <c r="AK28" i="122" s="1"/>
  <c r="AI145" i="122"/>
  <c r="AN145" i="122" s="1"/>
  <c r="AH48" i="122"/>
  <c r="AM48" i="122" s="1"/>
  <c r="AI49" i="122"/>
  <c r="AN49" i="122" s="1"/>
  <c r="AF113" i="122"/>
  <c r="AK113" i="122" s="1"/>
  <c r="AI14" i="122"/>
  <c r="AN14" i="122" s="1"/>
  <c r="AH49" i="122"/>
  <c r="AM49" i="122" s="1"/>
  <c r="AH28" i="122"/>
  <c r="AM28" i="122" s="1"/>
  <c r="AF48" i="122"/>
  <c r="AK48" i="122" s="1"/>
  <c r="AG56" i="122"/>
  <c r="AL56" i="122" s="1"/>
  <c r="AH79" i="122"/>
  <c r="AM79" i="122" s="1"/>
  <c r="AF106" i="122"/>
  <c r="AK106" i="122" s="1"/>
  <c r="AG49" i="122"/>
  <c r="AL49" i="122" s="1"/>
  <c r="AH142" i="122"/>
  <c r="AM142" i="122" s="1"/>
  <c r="AI142" i="122"/>
  <c r="AN142" i="122" s="1"/>
  <c r="AG121" i="122"/>
  <c r="AL121" i="122" s="1"/>
  <c r="AG122" i="122"/>
  <c r="AL122" i="122" s="1"/>
  <c r="AF107" i="122"/>
  <c r="AK107" i="122" s="1"/>
  <c r="AG30" i="122"/>
  <c r="AL30" i="122" s="1"/>
  <c r="AF81" i="122"/>
  <c r="AK81" i="122" s="1"/>
  <c r="AI81" i="122"/>
  <c r="AN81" i="122" s="1"/>
  <c r="AF120" i="122"/>
  <c r="AK120" i="122" s="1"/>
  <c r="AF35" i="122"/>
  <c r="AK35" i="122" s="1"/>
  <c r="AF129" i="122"/>
  <c r="AK129" i="122" s="1"/>
  <c r="AH144" i="122"/>
  <c r="AM144" i="122" s="1"/>
  <c r="AG138" i="122"/>
  <c r="AL138" i="122" s="1"/>
  <c r="AG39" i="122"/>
  <c r="AL39" i="122" s="1"/>
  <c r="AI125" i="122"/>
  <c r="AN125" i="122" s="1"/>
  <c r="AI4" i="122"/>
  <c r="AN4" i="122" s="1"/>
  <c r="AI62" i="122"/>
  <c r="AN62" i="122" s="1"/>
  <c r="AI35" i="122"/>
  <c r="AN35" i="122" s="1"/>
  <c r="AG20" i="122"/>
  <c r="AL20" i="122" s="1"/>
  <c r="AI144" i="122"/>
  <c r="AN144" i="122" s="1"/>
  <c r="AI77" i="122"/>
  <c r="AN77" i="122" s="1"/>
  <c r="AF88" i="122"/>
  <c r="AK88" i="122" s="1"/>
  <c r="AH133" i="122"/>
  <c r="AM133" i="122" s="1"/>
  <c r="AH35" i="122"/>
  <c r="AM35" i="122" s="1"/>
  <c r="AF67" i="122"/>
  <c r="AK67" i="122" s="1"/>
  <c r="AF55" i="122"/>
  <c r="AK55" i="122" s="1"/>
  <c r="AH62" i="122"/>
  <c r="AM62" i="122" s="1"/>
  <c r="AG62" i="122"/>
  <c r="AL62" i="122" s="1"/>
  <c r="AH17" i="122"/>
  <c r="AM17" i="122" s="1"/>
  <c r="AI114" i="122"/>
  <c r="AN114" i="122" s="1"/>
  <c r="AF79" i="122"/>
  <c r="AK79" i="122" s="1"/>
  <c r="AI130" i="122"/>
  <c r="AN130" i="122" s="1"/>
  <c r="AH122" i="122"/>
  <c r="AM122" i="122" s="1"/>
  <c r="AH44" i="122"/>
  <c r="AM44" i="122" s="1"/>
  <c r="AH134" i="122"/>
  <c r="AM134" i="122" s="1"/>
  <c r="AG7" i="122"/>
  <c r="AL7" i="122" s="1"/>
  <c r="AI18" i="122"/>
  <c r="AN18" i="122" s="1"/>
  <c r="AH145" i="122"/>
  <c r="AM145" i="122" s="1"/>
  <c r="AI32" i="122"/>
  <c r="AN32" i="122" s="1"/>
  <c r="AF139" i="122"/>
  <c r="AK139" i="122" s="1"/>
  <c r="AI107" i="122"/>
  <c r="AN107" i="122" s="1"/>
  <c r="AI90" i="122"/>
  <c r="AN90" i="122" s="1"/>
  <c r="AG149" i="122"/>
  <c r="AL149" i="122" s="1"/>
  <c r="AH149" i="122"/>
  <c r="AM149" i="122" s="1"/>
  <c r="AH117" i="122"/>
  <c r="AM117" i="122" s="1"/>
  <c r="AF150" i="122"/>
  <c r="AK150" i="122" s="1"/>
  <c r="AG32" i="122"/>
  <c r="AL32" i="122" s="1"/>
  <c r="AF149" i="122"/>
  <c r="AK149" i="122" s="1"/>
  <c r="AG139" i="122"/>
  <c r="AL139" i="122" s="1"/>
  <c r="AG107" i="122"/>
  <c r="AL107" i="122" s="1"/>
  <c r="AG90" i="122"/>
  <c r="AL90" i="122" s="1"/>
  <c r="AF32" i="122"/>
  <c r="AK32" i="122" s="1"/>
  <c r="AH114" i="122"/>
  <c r="AM114" i="122" s="1"/>
  <c r="AG79" i="122"/>
  <c r="AL79" i="122" s="1"/>
  <c r="AG130" i="122"/>
  <c r="AL130" i="122" s="1"/>
  <c r="AI126" i="122"/>
  <c r="AN126" i="122" s="1"/>
  <c r="AI100" i="122"/>
  <c r="AN100" i="122" s="1"/>
  <c r="AI7" i="122"/>
  <c r="AN7" i="122" s="1"/>
  <c r="AF18" i="122"/>
  <c r="AK18" i="122" s="1"/>
  <c r="AF145" i="122"/>
  <c r="AK145" i="122" s="1"/>
  <c r="AF114" i="122"/>
  <c r="AK114" i="122" s="1"/>
  <c r="AH130" i="122"/>
  <c r="AM130" i="122" s="1"/>
  <c r="AI150" i="122"/>
  <c r="AN150" i="122" s="1"/>
  <c r="AF44" i="122"/>
  <c r="AK44" i="122" s="1"/>
  <c r="AF134" i="122"/>
  <c r="AK134" i="122" s="1"/>
  <c r="AF100" i="122"/>
  <c r="AK100" i="122" s="1"/>
  <c r="AI139" i="122"/>
  <c r="AN139" i="122" s="1"/>
  <c r="AG150" i="122"/>
  <c r="AL150" i="122" s="1"/>
  <c r="AG117" i="122"/>
  <c r="AL117" i="122" s="1"/>
  <c r="AF126" i="122"/>
  <c r="AK126" i="122" s="1"/>
  <c r="AI105" i="122"/>
  <c r="AN105" i="122" s="1"/>
  <c r="AH147" i="122"/>
  <c r="AM147" i="122" s="1"/>
  <c r="AF41" i="122"/>
  <c r="AK41" i="122" s="1"/>
  <c r="AH103" i="122"/>
  <c r="AM103" i="122" s="1"/>
  <c r="AI55" i="122"/>
  <c r="AN55" i="122" s="1"/>
  <c r="AF26" i="122"/>
  <c r="AK26" i="122" s="1"/>
  <c r="AF94" i="122"/>
  <c r="AK94" i="122" s="1"/>
  <c r="AH116" i="122"/>
  <c r="AM116" i="122" s="1"/>
  <c r="AF128" i="122"/>
  <c r="AK128" i="122" s="1"/>
  <c r="AH128" i="122"/>
  <c r="AM128" i="122" s="1"/>
  <c r="AI137" i="122"/>
  <c r="AN137" i="122" s="1"/>
  <c r="AI124" i="122"/>
  <c r="AN124" i="122" s="1"/>
  <c r="AH80" i="122"/>
  <c r="AM80" i="122" s="1"/>
  <c r="AH6" i="122"/>
  <c r="AM6" i="122" s="1"/>
  <c r="AG128" i="122"/>
  <c r="AL128" i="122" s="1"/>
  <c r="AI152" i="122"/>
  <c r="AN152" i="122" s="1"/>
  <c r="AI80" i="122"/>
  <c r="AN80" i="122" s="1"/>
  <c r="AF112" i="122"/>
  <c r="AK112" i="122" s="1"/>
  <c r="AH141" i="122"/>
  <c r="AM141" i="122" s="1"/>
  <c r="AF63" i="122"/>
  <c r="AK63" i="122" s="1"/>
  <c r="AI116" i="122"/>
  <c r="AN116" i="122" s="1"/>
  <c r="AH124" i="122"/>
  <c r="AM124" i="122" s="1"/>
  <c r="AH26" i="122"/>
  <c r="AM26" i="122" s="1"/>
  <c r="AG26" i="122"/>
  <c r="AL26" i="122" s="1"/>
  <c r="AI84" i="122"/>
  <c r="AN84" i="122" s="1"/>
  <c r="AF6" i="122"/>
  <c r="AK6" i="122" s="1"/>
  <c r="AG141" i="122"/>
  <c r="AL141" i="122" s="1"/>
  <c r="AG70" i="122"/>
  <c r="AL70" i="122" s="1"/>
  <c r="AH41" i="122"/>
  <c r="AM41" i="122" s="1"/>
  <c r="AG112" i="122"/>
  <c r="AL112" i="122" s="1"/>
  <c r="AH15" i="122"/>
  <c r="AM15" i="122" s="1"/>
  <c r="AH60" i="122"/>
  <c r="AM60" i="122" s="1"/>
  <c r="AI13" i="122"/>
  <c r="AN13" i="122" s="1"/>
  <c r="AF148" i="122"/>
  <c r="AK148" i="122" s="1"/>
  <c r="AF11" i="122"/>
  <c r="AK11" i="122" s="1"/>
  <c r="AI129" i="122"/>
  <c r="AN129" i="122" s="1"/>
  <c r="AH19" i="122"/>
  <c r="AM19" i="122" s="1"/>
  <c r="AG109" i="122"/>
  <c r="AL109" i="122" s="1"/>
  <c r="AG125" i="122"/>
  <c r="AL125" i="122" s="1"/>
  <c r="AH152" i="122"/>
  <c r="AM152" i="122" s="1"/>
  <c r="AF72" i="122"/>
  <c r="AK72" i="122" s="1"/>
  <c r="AF138" i="122"/>
  <c r="AK138" i="122" s="1"/>
  <c r="AG77" i="122"/>
  <c r="AL77" i="122" s="1"/>
  <c r="AH143" i="122"/>
  <c r="AM143" i="122" s="1"/>
  <c r="AF13" i="122"/>
  <c r="AK13" i="122" s="1"/>
  <c r="AH55" i="122"/>
  <c r="AM55" i="122" s="1"/>
  <c r="AI98" i="122"/>
  <c r="AN98" i="122" s="1"/>
  <c r="AG137" i="122"/>
  <c r="AL137" i="122" s="1"/>
  <c r="AH148" i="122"/>
  <c r="AM148" i="122" s="1"/>
  <c r="AG124" i="122"/>
  <c r="AL124" i="122" s="1"/>
  <c r="AF144" i="122"/>
  <c r="AK144" i="122" s="1"/>
  <c r="AH5" i="122"/>
  <c r="AM5" i="122" s="1"/>
  <c r="AI73" i="122"/>
  <c r="AN73" i="122" s="1"/>
  <c r="AG29" i="122"/>
  <c r="AL29" i="122" s="1"/>
  <c r="AH138" i="122"/>
  <c r="AM138" i="122" s="1"/>
  <c r="AI86" i="122"/>
  <c r="AN86" i="122" s="1"/>
  <c r="AG106" i="122"/>
  <c r="AL106" i="122" s="1"/>
  <c r="AF98" i="122"/>
  <c r="AK98" i="122" s="1"/>
  <c r="AI54" i="122"/>
  <c r="AN54" i="122" s="1"/>
  <c r="AF125" i="122"/>
  <c r="AK125" i="122" s="1"/>
  <c r="AI133" i="122"/>
  <c r="AN133" i="122" s="1"/>
  <c r="AF76" i="122"/>
  <c r="AK76" i="122" s="1"/>
  <c r="AF46" i="122"/>
  <c r="AK46" i="122" s="1"/>
  <c r="AG98" i="122"/>
  <c r="AL98" i="122" s="1"/>
  <c r="AI120" i="122"/>
  <c r="AN120" i="122" s="1"/>
  <c r="AH94" i="122"/>
  <c r="AM94" i="122" s="1"/>
  <c r="AH87" i="122"/>
  <c r="AM87" i="122" s="1"/>
  <c r="AF147" i="122"/>
  <c r="AK147" i="122" s="1"/>
  <c r="AF132" i="122"/>
  <c r="AK132" i="122" s="1"/>
  <c r="AG9" i="122"/>
  <c r="AL9" i="122" s="1"/>
  <c r="AG88" i="122"/>
  <c r="AL88" i="122" s="1"/>
  <c r="AH105" i="122"/>
  <c r="AM105" i="122" s="1"/>
  <c r="AG86" i="122"/>
  <c r="AL86" i="122" s="1"/>
  <c r="AI70" i="122"/>
  <c r="AN70" i="122" s="1"/>
  <c r="AF86" i="122"/>
  <c r="AK86" i="122" s="1"/>
  <c r="AH106" i="122"/>
  <c r="AM106" i="122" s="1"/>
  <c r="AH112" i="122"/>
  <c r="AM112" i="122" s="1"/>
  <c r="AF74" i="122"/>
  <c r="AK74" i="122" s="1"/>
  <c r="AF37" i="122"/>
  <c r="AK37" i="122" s="1"/>
  <c r="AH120" i="122"/>
  <c r="AM120" i="122" s="1"/>
  <c r="AG72" i="122"/>
  <c r="AL72" i="122" s="1"/>
  <c r="AG94" i="122"/>
  <c r="AL94" i="122" s="1"/>
  <c r="AH113" i="122"/>
  <c r="AM113" i="122" s="1"/>
  <c r="AG147" i="122"/>
  <c r="AL147" i="122" s="1"/>
  <c r="AF69" i="122"/>
  <c r="AK69" i="122" s="1"/>
  <c r="AI132" i="122"/>
  <c r="AN132" i="122" s="1"/>
  <c r="AG152" i="122"/>
  <c r="AL152" i="122" s="1"/>
  <c r="AF77" i="122"/>
  <c r="AK77" i="122" s="1"/>
  <c r="AI88" i="122"/>
  <c r="AN88" i="122" s="1"/>
  <c r="AH70" i="122"/>
  <c r="AM70" i="122" s="1"/>
  <c r="AH129" i="122"/>
  <c r="AM129" i="122" s="1"/>
  <c r="AG34" i="122"/>
  <c r="AL34" i="122" s="1"/>
  <c r="AH84" i="122"/>
  <c r="AM84" i="122" s="1"/>
  <c r="AF84" i="122"/>
  <c r="AK84" i="122" s="1"/>
  <c r="AG54" i="122"/>
  <c r="AL54" i="122" s="1"/>
  <c r="AG133" i="122"/>
  <c r="AL133" i="122" s="1"/>
  <c r="AH9" i="122"/>
  <c r="AM9" i="122" s="1"/>
  <c r="AI148" i="122"/>
  <c r="AN148" i="122" s="1"/>
  <c r="AI25" i="122"/>
  <c r="AN25" i="122" s="1"/>
  <c r="AI143" i="122"/>
  <c r="AN143" i="122" s="1"/>
  <c r="AI113" i="122"/>
  <c r="AN113" i="122" s="1"/>
  <c r="AF27" i="122"/>
  <c r="AK27" i="122" s="1"/>
  <c r="AH46" i="122"/>
  <c r="AM46" i="122" s="1"/>
  <c r="AF29" i="122"/>
  <c r="AK29" i="122" s="1"/>
  <c r="AF17" i="122"/>
  <c r="AK17" i="122" s="1"/>
  <c r="AH93" i="122"/>
  <c r="AM93" i="122" s="1"/>
  <c r="AH127" i="122"/>
  <c r="AM127" i="122" s="1"/>
  <c r="AI151" i="122"/>
  <c r="AN151" i="122" s="1"/>
  <c r="AH34" i="122"/>
  <c r="AM34" i="122" s="1"/>
  <c r="AI66" i="122"/>
  <c r="AN66" i="122" s="1"/>
  <c r="AI123" i="122"/>
  <c r="AN123" i="122" s="1"/>
  <c r="AH65" i="122"/>
  <c r="AM65" i="122" s="1"/>
  <c r="AF82" i="122"/>
  <c r="AK82" i="122" s="1"/>
  <c r="AF23" i="122"/>
  <c r="AK23" i="122" s="1"/>
  <c r="AG50" i="122"/>
  <c r="AL50" i="122" s="1"/>
  <c r="AH140" i="122"/>
  <c r="AM140" i="122" s="1"/>
  <c r="AH135" i="122"/>
  <c r="AM135" i="122" s="1"/>
  <c r="AH115" i="122"/>
  <c r="AM115" i="122" s="1"/>
  <c r="AI34" i="122"/>
  <c r="AN34" i="122" s="1"/>
  <c r="AI104" i="122"/>
  <c r="AN104" i="122" s="1"/>
  <c r="AH68" i="122"/>
  <c r="AM68" i="122" s="1"/>
  <c r="AI97" i="122"/>
  <c r="AN97" i="122" s="1"/>
  <c r="AF110" i="122"/>
  <c r="AK110" i="122" s="1"/>
  <c r="AH59" i="122"/>
  <c r="AM59" i="122" s="1"/>
  <c r="AH50" i="122"/>
  <c r="AM50" i="122" s="1"/>
  <c r="AI140" i="122"/>
  <c r="AN140" i="122" s="1"/>
  <c r="AH76" i="122"/>
  <c r="AM76" i="122" s="1"/>
  <c r="AH131" i="122"/>
  <c r="AM131" i="122" s="1"/>
  <c r="AG22" i="122"/>
  <c r="AL22" i="122" s="1"/>
  <c r="AI146" i="122"/>
  <c r="AN146" i="122" s="1"/>
  <c r="AH64" i="122"/>
  <c r="AM64" i="122" s="1"/>
  <c r="AI115" i="122"/>
  <c r="AN115" i="122" s="1"/>
  <c r="AG17" i="122"/>
  <c r="AL17" i="122" s="1"/>
  <c r="AH151" i="122"/>
  <c r="AM151" i="122" s="1"/>
  <c r="AF102" i="122"/>
  <c r="AK102" i="122" s="1"/>
  <c r="AG104" i="122"/>
  <c r="AL104" i="122" s="1"/>
  <c r="AF131" i="122"/>
  <c r="AK131" i="122" s="1"/>
  <c r="AH110" i="122"/>
  <c r="AM110" i="122" s="1"/>
  <c r="AI59" i="122"/>
  <c r="AN59" i="122" s="1"/>
  <c r="AI82" i="122"/>
  <c r="AN82" i="122" s="1"/>
  <c r="AH104" i="122"/>
  <c r="AM104" i="122" s="1"/>
  <c r="AI50" i="122"/>
  <c r="AN50" i="122" s="1"/>
  <c r="AI76" i="122"/>
  <c r="AN76" i="122" s="1"/>
  <c r="AF127" i="122"/>
  <c r="AK127" i="122" s="1"/>
  <c r="AG110" i="122"/>
  <c r="AL110" i="122" s="1"/>
  <c r="AG64" i="122"/>
  <c r="AL64" i="122" s="1"/>
  <c r="AG135" i="122"/>
  <c r="AL135" i="122" s="1"/>
  <c r="AF135" i="122"/>
  <c r="AK135" i="122" s="1"/>
  <c r="AH146" i="122"/>
  <c r="AM146" i="122" s="1"/>
  <c r="AH92" i="122"/>
  <c r="AM92" i="122" s="1"/>
  <c r="AH57" i="122"/>
  <c r="AM57" i="122" s="1"/>
  <c r="AH83" i="122"/>
  <c r="AM83" i="122" s="1"/>
  <c r="AG71" i="122"/>
  <c r="AL71" i="122" s="1"/>
  <c r="AG45" i="122"/>
  <c r="AL45" i="122" s="1"/>
  <c r="AF21" i="122"/>
  <c r="AK21" i="122" s="1"/>
  <c r="AH13" i="122"/>
  <c r="AM13" i="122" s="1"/>
  <c r="AH36" i="122"/>
  <c r="AM36" i="122" s="1"/>
  <c r="AG60" i="122"/>
  <c r="AL60" i="122" s="1"/>
  <c r="AG27" i="122"/>
  <c r="AL27" i="122" s="1"/>
  <c r="AI46" i="122"/>
  <c r="AN46" i="122" s="1"/>
  <c r="AH43" i="122"/>
  <c r="AM43" i="122" s="1"/>
  <c r="AG43" i="122"/>
  <c r="AL43" i="122" s="1"/>
  <c r="AI103" i="122"/>
  <c r="AN103" i="122" s="1"/>
  <c r="AG103" i="122"/>
  <c r="AL103" i="122" s="1"/>
  <c r="AF123" i="122"/>
  <c r="AK123" i="122" s="1"/>
  <c r="AH123" i="122"/>
  <c r="AM123" i="122" s="1"/>
  <c r="AI47" i="122"/>
  <c r="AN47" i="122" s="1"/>
  <c r="AF80" i="122"/>
  <c r="AK80" i="122" s="1"/>
  <c r="AG6" i="122"/>
  <c r="AL6" i="122" s="1"/>
  <c r="AH11" i="122"/>
  <c r="AM11" i="122" s="1"/>
  <c r="AI83" i="122"/>
  <c r="AN83" i="122" s="1"/>
  <c r="AI16" i="122"/>
  <c r="AN16" i="122" s="1"/>
  <c r="AH7" i="122"/>
  <c r="AM7" i="122" s="1"/>
  <c r="AI9" i="122"/>
  <c r="AN9" i="122" s="1"/>
  <c r="AG25" i="122"/>
  <c r="AL25" i="122" s="1"/>
  <c r="AG63" i="122"/>
  <c r="AL63" i="122" s="1"/>
  <c r="AF25" i="122"/>
  <c r="AK25" i="122" s="1"/>
  <c r="AF64" i="122"/>
  <c r="AK64" i="122" s="1"/>
  <c r="AI72" i="122"/>
  <c r="AN72" i="122" s="1"/>
  <c r="AI11" i="122"/>
  <c r="AN11" i="122" s="1"/>
  <c r="AF83" i="122"/>
  <c r="AK83" i="122" s="1"/>
  <c r="AF105" i="122"/>
  <c r="AK105" i="122" s="1"/>
  <c r="AG16" i="122"/>
  <c r="AL16" i="122" s="1"/>
  <c r="AF4" i="122"/>
  <c r="AK4" i="122" s="1"/>
  <c r="AH4" i="122"/>
  <c r="AM4" i="122" s="1"/>
  <c r="AH85" i="122"/>
  <c r="AM85" i="122" s="1"/>
  <c r="AG47" i="122"/>
  <c r="AL47" i="122" s="1"/>
  <c r="AH63" i="122"/>
  <c r="AM63" i="122" s="1"/>
  <c r="AF47" i="122"/>
  <c r="AK47" i="122" s="1"/>
  <c r="AH58" i="122"/>
  <c r="AM58" i="122" s="1"/>
  <c r="AI58" i="122"/>
  <c r="AN58" i="122" s="1"/>
  <c r="AF51" i="122"/>
  <c r="AK51" i="122" s="1"/>
  <c r="AI27" i="122"/>
  <c r="AN27" i="122" s="1"/>
  <c r="AF43" i="122"/>
  <c r="AK43" i="122" s="1"/>
  <c r="AG58" i="122"/>
  <c r="AL58" i="122" s="1"/>
  <c r="AF15" i="122"/>
  <c r="AK15" i="122" s="1"/>
  <c r="AG85" i="122"/>
  <c r="AL85" i="122" s="1"/>
  <c r="AG15" i="122"/>
  <c r="AL15" i="122" s="1"/>
  <c r="AF92" i="122"/>
  <c r="AK92" i="122" s="1"/>
  <c r="AF85" i="122"/>
  <c r="AK85" i="122" s="1"/>
  <c r="AG67" i="122"/>
  <c r="AL67" i="122" s="1"/>
  <c r="AI51" i="122"/>
  <c r="AN51" i="122" s="1"/>
  <c r="AH74" i="122"/>
  <c r="AM74" i="122" s="1"/>
  <c r="AG74" i="122"/>
  <c r="AL74" i="122" s="1"/>
  <c r="AG92" i="122"/>
  <c r="AL92" i="122" s="1"/>
  <c r="AI96" i="122"/>
  <c r="AN96" i="122" s="1"/>
  <c r="AH67" i="122"/>
  <c r="AM67" i="122" s="1"/>
  <c r="AH51" i="122"/>
  <c r="AM51" i="122" s="1"/>
  <c r="AF59" i="122"/>
  <c r="AK59" i="122" s="1"/>
  <c r="AF22" i="122"/>
  <c r="AK22" i="122" s="1"/>
  <c r="AH22" i="122"/>
  <c r="AM22" i="122" s="1"/>
  <c r="AG33" i="122"/>
  <c r="AL33" i="122" s="1"/>
  <c r="AI33" i="122"/>
  <c r="AN33" i="122" s="1"/>
  <c r="AH20" i="122"/>
  <c r="AM20" i="122" s="1"/>
  <c r="AI45" i="122"/>
  <c r="AN45" i="122" s="1"/>
  <c r="AI42" i="122"/>
  <c r="AN42" i="122" s="1"/>
  <c r="AF101" i="122"/>
  <c r="AK101" i="122" s="1"/>
  <c r="AH12" i="122"/>
  <c r="AM12" i="122" s="1"/>
  <c r="AH8" i="122"/>
  <c r="AM8" i="122" s="1"/>
  <c r="AH75" i="122"/>
  <c r="AM75" i="122" s="1"/>
  <c r="AF95" i="122"/>
  <c r="AK95" i="122" s="1"/>
  <c r="AI31" i="122"/>
  <c r="AN31" i="122" s="1"/>
  <c r="AH81" i="122"/>
  <c r="AM81" i="122" s="1"/>
  <c r="AF20" i="122"/>
  <c r="AK20" i="122" s="1"/>
  <c r="AF45" i="122"/>
  <c r="AK45" i="122" s="1"/>
  <c r="AH101" i="122"/>
  <c r="AM101" i="122" s="1"/>
  <c r="AI95" i="122"/>
  <c r="AN95" i="122" s="1"/>
  <c r="AG37" i="122"/>
  <c r="AL37" i="122" s="1"/>
  <c r="AG101" i="122"/>
  <c r="AL101" i="122" s="1"/>
  <c r="AH95" i="122"/>
  <c r="AM95" i="122" s="1"/>
  <c r="AH37" i="122"/>
  <c r="AM37" i="122" s="1"/>
  <c r="AG38" i="122"/>
  <c r="AL38" i="122" s="1"/>
  <c r="AI38" i="122"/>
  <c r="AN38" i="122" s="1"/>
  <c r="AG5" i="122"/>
  <c r="AL5" i="122" s="1"/>
  <c r="AI5" i="122"/>
  <c r="AN5" i="122" s="1"/>
  <c r="AI36" i="122"/>
  <c r="AN36" i="122" s="1"/>
  <c r="AG36" i="122"/>
  <c r="AL36" i="122" s="1"/>
  <c r="AH39" i="122"/>
  <c r="AM39" i="122" s="1"/>
  <c r="AI39" i="122"/>
  <c r="AN39" i="122" s="1"/>
  <c r="AH96" i="122"/>
  <c r="AM96" i="122" s="1"/>
  <c r="AG96" i="122"/>
  <c r="AL96" i="122" s="1"/>
  <c r="AG31" i="122"/>
  <c r="AL31" i="122" s="1"/>
  <c r="AH31" i="122"/>
  <c r="AM31" i="122" s="1"/>
  <c r="AF8" i="122"/>
  <c r="AK8" i="122" s="1"/>
  <c r="AG8" i="122"/>
  <c r="AL8" i="122" s="1"/>
  <c r="AI78" i="122"/>
  <c r="AN78" i="122" s="1"/>
  <c r="AG78" i="122"/>
  <c r="AL78" i="122" s="1"/>
  <c r="AF78" i="122"/>
  <c r="AK78" i="122" s="1"/>
  <c r="AH78" i="122"/>
  <c r="AM78" i="122" s="1"/>
  <c r="AH91" i="122"/>
  <c r="AM91" i="122" s="1"/>
  <c r="AG91" i="122"/>
  <c r="AL91" i="122" s="1"/>
  <c r="AF91" i="122"/>
  <c r="AK91" i="122" s="1"/>
  <c r="AI91" i="122"/>
  <c r="AN91" i="122" s="1"/>
  <c r="AF97" i="122"/>
  <c r="AK97" i="122" s="1"/>
  <c r="AG97" i="122"/>
  <c r="AL97" i="122" s="1"/>
  <c r="AG68" i="122"/>
  <c r="AL68" i="122" s="1"/>
  <c r="AF68" i="122"/>
  <c r="AK68" i="122" s="1"/>
  <c r="AF65" i="122"/>
  <c r="AK65" i="122" s="1"/>
  <c r="AI65" i="122"/>
  <c r="AN65" i="122" s="1"/>
  <c r="AG23" i="122"/>
  <c r="AL23" i="122" s="1"/>
  <c r="AH23" i="122"/>
  <c r="AM23" i="122" s="1"/>
  <c r="AH111" i="122"/>
  <c r="AM111" i="122" s="1"/>
  <c r="AG111" i="122"/>
  <c r="AL111" i="122" s="1"/>
  <c r="AF111" i="122"/>
  <c r="AK111" i="122" s="1"/>
  <c r="AI111" i="122"/>
  <c r="AN111" i="122" s="1"/>
  <c r="AI71" i="122"/>
  <c r="AN71" i="122" s="1"/>
  <c r="AF71" i="122"/>
  <c r="AK71" i="122" s="1"/>
  <c r="AI89" i="122"/>
  <c r="AN89" i="122" s="1"/>
  <c r="AH89" i="122"/>
  <c r="AM89" i="122" s="1"/>
  <c r="AG52" i="122"/>
  <c r="AL52" i="122" s="1"/>
  <c r="AF52" i="122"/>
  <c r="AK52" i="122" s="1"/>
  <c r="AI52" i="122"/>
  <c r="AN52" i="122" s="1"/>
  <c r="AG57" i="122"/>
  <c r="AL57" i="122" s="1"/>
  <c r="AI57" i="122"/>
  <c r="AN57" i="122" s="1"/>
  <c r="AH21" i="122"/>
  <c r="AM21" i="122" s="1"/>
  <c r="AI21" i="122"/>
  <c r="AN21" i="122" s="1"/>
  <c r="AF75" i="122"/>
  <c r="AK75" i="122" s="1"/>
  <c r="AI75" i="122"/>
  <c r="AN75" i="122" s="1"/>
  <c r="AF42" i="122"/>
  <c r="AK42" i="122" s="1"/>
  <c r="AG42" i="122"/>
  <c r="AL42" i="122" s="1"/>
  <c r="AG12" i="122"/>
  <c r="AL12" i="122" s="1"/>
  <c r="AF12" i="122"/>
  <c r="AK12" i="122" s="1"/>
  <c r="AF89" i="122"/>
  <c r="AK89" i="122" s="1"/>
  <c r="AI87" i="122"/>
  <c r="AN87" i="122" s="1"/>
  <c r="AG87" i="122"/>
  <c r="AL87" i="122" s="1"/>
  <c r="AH99" i="122"/>
  <c r="AM99" i="122" s="1"/>
  <c r="AG99" i="122"/>
  <c r="AL99" i="122" s="1"/>
  <c r="AF99" i="122"/>
  <c r="AK99" i="122" s="1"/>
  <c r="AI99" i="122"/>
  <c r="AN99" i="122" s="1"/>
  <c r="AF73" i="122"/>
  <c r="AK73" i="122" s="1"/>
  <c r="AH73" i="122"/>
  <c r="AM73" i="122" s="1"/>
  <c r="AH69" i="122"/>
  <c r="AM69" i="122" s="1"/>
  <c r="AI69" i="122"/>
  <c r="AN69" i="122" s="1"/>
  <c r="AH30" i="122"/>
  <c r="AM30" i="122" s="1"/>
  <c r="AI30" i="122"/>
  <c r="AN30" i="122" s="1"/>
  <c r="AF19" i="122"/>
  <c r="AK19" i="122" s="1"/>
  <c r="AG19" i="122"/>
  <c r="AL19" i="122" s="1"/>
  <c r="AF108" i="122"/>
  <c r="AK108" i="122" s="1"/>
  <c r="AG108" i="122"/>
  <c r="AL108" i="122" s="1"/>
  <c r="AI108" i="122"/>
  <c r="AN108" i="122" s="1"/>
  <c r="AH108" i="122"/>
  <c r="AM108" i="122" s="1"/>
  <c r="B4" i="148" l="1"/>
  <c r="B7" i="148"/>
  <c r="B6" i="148"/>
  <c r="B3" i="148"/>
  <c r="B12" i="148"/>
  <c r="B8" i="148"/>
  <c r="B9" i="148"/>
  <c r="B11" i="148"/>
  <c r="B10" i="148"/>
  <c r="B5" i="148"/>
  <c r="I11" i="122"/>
  <c r="K5" i="122"/>
  <c r="J6" i="122"/>
  <c r="I6" i="122"/>
  <c r="AN2006" i="122"/>
  <c r="AL2007" i="122"/>
  <c r="AN2007" i="122"/>
  <c r="J12" i="122"/>
  <c r="AL2006" i="122"/>
  <c r="AM2007" i="122"/>
  <c r="H12" i="122"/>
  <c r="J5" i="122"/>
  <c r="H11" i="122"/>
  <c r="H5" i="122"/>
  <c r="I12" i="122"/>
  <c r="K6" i="122"/>
  <c r="AM2006" i="122"/>
  <c r="AK2006" i="122"/>
  <c r="I5" i="122"/>
  <c r="AK2007" i="122"/>
  <c r="H6" i="122"/>
  <c r="H10" i="122"/>
  <c r="B13" i="147" l="1" a="1"/>
  <c r="B13" i="147" s="1"/>
  <c r="B2" i="148"/>
  <c r="B13" i="148" s="1" a="1"/>
  <c r="B13" i="148" s="1"/>
  <c r="A19" i="14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Ugo Pomante</author>
  </authors>
  <commentList>
    <comment ref="A1" authorId="0" shapeId="0" xr:uid="{C36FE394-6A4F-4C8B-8FE1-B8580A8610CE}">
      <text>
        <r>
          <rPr>
            <b/>
            <sz val="9"/>
            <color indexed="81"/>
            <rFont val="Tahoma"/>
            <family val="2"/>
          </rPr>
          <t>=DSGRID("MSUSAM$,MSITALL,MSDNMKL,MSJPANL","","-10Y","","Daily","RowHeader=true;ColHeader=true;Heading=true;Code=true;Curn=true;DispSeriesDescription=true;YearlyTSFormat=false;QuarterlyTSFormat=false;MonthlyTSFormat=true")</t>
        </r>
      </text>
    </comment>
    <comment ref="L1" authorId="0" shapeId="0" xr:uid="{DBE06130-9A8D-4BDA-A59A-E963AAC93B40}">
      <text>
        <r>
          <rPr>
            <b/>
            <sz val="9"/>
            <color indexed="81"/>
            <rFont val="Tahoma"/>
            <family val="2"/>
          </rPr>
          <t>=DSGRID("MSUSAM$,MSITALL,MSDNMKL,MSJPANL","RI","-10Y","","Daily","RowHeader=true;ColHeader=true;Heading=true;Code=true;Curn=true;DispSeriesDescription=true;YearlyTSFormat=false;QuarterlyTSFormat=false;MonthlyTSFormat=true")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<sst xmlns="http://schemas.openxmlformats.org/spreadsheetml/2006/main" count="33844" uniqueCount="10567">
  <si>
    <t>MSCI Emerging Markets</t>
  </si>
  <si>
    <t>ML Global HY</t>
  </si>
  <si>
    <t>MSCI Europe</t>
  </si>
  <si>
    <t>MSCI North America</t>
  </si>
  <si>
    <t>MSCI Pacific</t>
  </si>
  <si>
    <t>Asset Class</t>
  </si>
  <si>
    <t>naive</t>
  </si>
  <si>
    <t>view</t>
  </si>
  <si>
    <t xml:space="preserve">E(r) </t>
  </si>
  <si>
    <t>s</t>
  </si>
  <si>
    <t>Weights</t>
  </si>
  <si>
    <t>PORTFOLIO</t>
  </si>
  <si>
    <t>Expectation</t>
  </si>
  <si>
    <t>Simulation</t>
  </si>
  <si>
    <t>Rand</t>
  </si>
  <si>
    <t>Exp return</t>
  </si>
  <si>
    <t>Sigma</t>
  </si>
  <si>
    <t>MODELLO MONTECARLO</t>
  </si>
  <si>
    <t>DATI DA UNIFORME (0;1)</t>
  </si>
  <si>
    <t>Calcolare valore della Norm standardizzata</t>
  </si>
  <si>
    <t>calcola norm stand con correlazioni</t>
  </si>
  <si>
    <t>Simulazioni finali</t>
  </si>
  <si>
    <t>Cholesky</t>
  </si>
  <si>
    <t>MSCI USA</t>
  </si>
  <si>
    <t>MSCI Japan</t>
  </si>
  <si>
    <t>MSCI EM</t>
  </si>
  <si>
    <t>From ESTIMATION……</t>
  </si>
  <si>
    <t>…. To SIMULATION</t>
  </si>
  <si>
    <t xml:space="preserve">E(R) </t>
  </si>
  <si>
    <t>HIGH CONFIDENCE</t>
  </si>
  <si>
    <t>Rend. Sim</t>
  </si>
  <si>
    <t>Rischi Sim.</t>
  </si>
  <si>
    <t>Wmn</t>
  </si>
  <si>
    <t>S</t>
  </si>
  <si>
    <t>rf</t>
  </si>
  <si>
    <t>lambda</t>
  </si>
  <si>
    <t>t</t>
  </si>
  <si>
    <t>Rend BL</t>
  </si>
  <si>
    <t>t*S</t>
  </si>
  <si>
    <t>P</t>
  </si>
  <si>
    <t>Q</t>
  </si>
  <si>
    <t>C</t>
  </si>
  <si>
    <t>W</t>
  </si>
  <si>
    <t>rand numb</t>
  </si>
  <si>
    <t>simul returns</t>
  </si>
  <si>
    <r>
      <rPr>
        <sz val="10"/>
        <rFont val="Symbol"/>
        <family val="1"/>
        <charset val="2"/>
      </rPr>
      <t>P</t>
    </r>
    <r>
      <rPr>
        <sz val="10"/>
        <rFont val="MS Sans Serif"/>
        <family val="2"/>
      </rPr>
      <t xml:space="preserve"> MN</t>
    </r>
  </si>
  <si>
    <t>ISIN</t>
  </si>
  <si>
    <t>BB Ticker</t>
  </si>
  <si>
    <t>Name</t>
  </si>
  <si>
    <t>Gics Sector</t>
  </si>
  <si>
    <t>Gics Industry Group</t>
  </si>
  <si>
    <t>Gics Industry</t>
  </si>
  <si>
    <t>Country</t>
  </si>
  <si>
    <t>Currency</t>
  </si>
  <si>
    <t>Weight</t>
  </si>
  <si>
    <t>Sectors</t>
  </si>
  <si>
    <t>US0378331005</t>
  </si>
  <si>
    <t>AAPL UW</t>
  </si>
  <si>
    <t>APPLE INC</t>
  </si>
  <si>
    <t>Information Technology</t>
  </si>
  <si>
    <t>Technology Hardware &amp; Equipmen</t>
  </si>
  <si>
    <t>Computers &amp; Peripherals</t>
  </si>
  <si>
    <t>UNITED STATES</t>
  </si>
  <si>
    <t>USD</t>
  </si>
  <si>
    <t>US30231G1022</t>
  </si>
  <si>
    <t>XOM UN</t>
  </si>
  <si>
    <t>EXXON MOBIL CORP</t>
  </si>
  <si>
    <t>Energy</t>
  </si>
  <si>
    <t>Oil, Gas &amp; Consumable Fuels</t>
  </si>
  <si>
    <t>US5949181045</t>
  </si>
  <si>
    <t>MSFT UW</t>
  </si>
  <si>
    <t>MICROSOFT CORP</t>
  </si>
  <si>
    <t>Software &amp; Services</t>
  </si>
  <si>
    <t>Software</t>
  </si>
  <si>
    <t>Consumer Staples</t>
  </si>
  <si>
    <t>US4592001014</t>
  </si>
  <si>
    <t>IBM UN</t>
  </si>
  <si>
    <t>INTL BUSINESS MACHINES CORP</t>
  </si>
  <si>
    <t>IT Services</t>
  </si>
  <si>
    <t>Industrials</t>
  </si>
  <si>
    <t>US1667641005</t>
  </si>
  <si>
    <t>CVX UN</t>
  </si>
  <si>
    <t>CHEVRON CORP</t>
  </si>
  <si>
    <t>Telecommunication Services</t>
  </si>
  <si>
    <t>CH0038863350</t>
  </si>
  <si>
    <t>NESN VX</t>
  </si>
  <si>
    <t>NESTLE SA-REG</t>
  </si>
  <si>
    <t>Food Beverage &amp; Tobacco</t>
  </si>
  <si>
    <t>Food Products</t>
  </si>
  <si>
    <t>SWITZERLAND</t>
  </si>
  <si>
    <t>CHF</t>
  </si>
  <si>
    <t>Health Care</t>
  </si>
  <si>
    <t>US3696041033</t>
  </si>
  <si>
    <t>GE UN</t>
  </si>
  <si>
    <t>GENERAL ELECTRIC CO</t>
  </si>
  <si>
    <t>Capital Goods</t>
  </si>
  <si>
    <t>Industrial Conglomerates</t>
  </si>
  <si>
    <t>Financials</t>
  </si>
  <si>
    <t>US7427181091</t>
  </si>
  <si>
    <t>PG UN</t>
  </si>
  <si>
    <t>PROCTER &amp; GAMBLE CO/THE</t>
  </si>
  <si>
    <t>Household &amp; Personal Products</t>
  </si>
  <si>
    <t>Household Products</t>
  </si>
  <si>
    <t>Materials</t>
  </si>
  <si>
    <t>US00206R1023</t>
  </si>
  <si>
    <t>T UN</t>
  </si>
  <si>
    <t>AT&amp;T INC</t>
  </si>
  <si>
    <t>Diversified Telecommunication</t>
  </si>
  <si>
    <t>Consumer Discretionary</t>
  </si>
  <si>
    <t>US4781601046</t>
  </si>
  <si>
    <t>JNJ UN</t>
  </si>
  <si>
    <t>JOHNSON &amp; JOHNSON</t>
  </si>
  <si>
    <t>Pharmaceuticals, Biotechnology</t>
  </si>
  <si>
    <t>Pharmaceuticals</t>
  </si>
  <si>
    <t>Utilities</t>
  </si>
  <si>
    <t>US7170811035</t>
  </si>
  <si>
    <t>PFE UN</t>
  </si>
  <si>
    <t>PFIZER INC</t>
  </si>
  <si>
    <t>GB0005405286</t>
  </si>
  <si>
    <t>HSBA LN</t>
  </si>
  <si>
    <t>HSBC HOLDINGS PLC</t>
  </si>
  <si>
    <t>Banks</t>
  </si>
  <si>
    <t>Commercial Banks</t>
  </si>
  <si>
    <t>BRITAIN</t>
  </si>
  <si>
    <t>GBp</t>
  </si>
  <si>
    <t>Currencies</t>
  </si>
  <si>
    <t>US38259P5089</t>
  </si>
  <si>
    <t>GOOG UW</t>
  </si>
  <si>
    <t>GOOGLE INC-CL A</t>
  </si>
  <si>
    <t>Internet Software &amp; Services</t>
  </si>
  <si>
    <t>US9497461015</t>
  </si>
  <si>
    <t>WFC UN</t>
  </si>
  <si>
    <t>WELLS FARGO &amp; CO</t>
  </si>
  <si>
    <t>US46625H1005</t>
  </si>
  <si>
    <t>JPM UN</t>
  </si>
  <si>
    <t>JPMORGAN CHASE &amp; CO</t>
  </si>
  <si>
    <t>Diversified Financials</t>
  </si>
  <si>
    <t>Diversified Financial Services</t>
  </si>
  <si>
    <t>GB0007980591</t>
  </si>
  <si>
    <t>BP/ LN</t>
  </si>
  <si>
    <t>BP PLC</t>
  </si>
  <si>
    <t>AUD</t>
  </si>
  <si>
    <t>US7181721090</t>
  </si>
  <si>
    <t>PM UN</t>
  </si>
  <si>
    <t>PHILIP MORRIS INTERNATIONAL</t>
  </si>
  <si>
    <t>Tobacco</t>
  </si>
  <si>
    <t>EUR</t>
  </si>
  <si>
    <t>US1912161007</t>
  </si>
  <si>
    <t>KO UN</t>
  </si>
  <si>
    <t>COCA-COLA CO/THE</t>
  </si>
  <si>
    <t>Beverages</t>
  </si>
  <si>
    <t>KRW</t>
  </si>
  <si>
    <t>US4581401001</t>
  </si>
  <si>
    <t>INTC UW</t>
  </si>
  <si>
    <t>INTEL CORP</t>
  </si>
  <si>
    <t>Semiconductors &amp; Semiconductor</t>
  </si>
  <si>
    <t>JPY</t>
  </si>
  <si>
    <t>GB00B16GWD56</t>
  </si>
  <si>
    <t>VOD LN</t>
  </si>
  <si>
    <t>VODAFONE GROUP PLC</t>
  </si>
  <si>
    <t>Wireless Telecommunication Ser</t>
  </si>
  <si>
    <t>CAD</t>
  </si>
  <si>
    <t>GB00B03MLX29</t>
  </si>
  <si>
    <t>RDSA LN</t>
  </si>
  <si>
    <t>ROYAL DUTCH SHELL PLC-A SHS</t>
  </si>
  <si>
    <t>RUB</t>
  </si>
  <si>
    <t>CH0012005267</t>
  </si>
  <si>
    <t>NOVN VX</t>
  </si>
  <si>
    <t>NOVARTIS AG-REG</t>
  </si>
  <si>
    <t>TWD</t>
  </si>
  <si>
    <t>AU000000BHP4</t>
  </si>
  <si>
    <t>BHP AT</t>
  </si>
  <si>
    <t>BHP BILLITON LTD</t>
  </si>
  <si>
    <t>Metals &amp; Mining</t>
  </si>
  <si>
    <t>AUSTRALIA</t>
  </si>
  <si>
    <t>HKD</t>
  </si>
  <si>
    <t>CH0012032048</t>
  </si>
  <si>
    <t>ROG VX</t>
  </si>
  <si>
    <t>ROCHE HOLDING AG-GENUSSCHEIN</t>
  </si>
  <si>
    <t>DKK</t>
  </si>
  <si>
    <t>FR0000120271</t>
  </si>
  <si>
    <t>FP FP</t>
  </si>
  <si>
    <t>TOTAL SA</t>
  </si>
  <si>
    <t>FRANCE</t>
  </si>
  <si>
    <t>BRL</t>
  </si>
  <si>
    <t>KR7005930003</t>
  </si>
  <si>
    <t>005930 KP</t>
  </si>
  <si>
    <t>SAMSUNG ELECTRONICS CO LTD</t>
  </si>
  <si>
    <t>SOUTH KOREA</t>
  </si>
  <si>
    <t>MXN</t>
  </si>
  <si>
    <t>US68389X1054</t>
  </si>
  <si>
    <t>ORCL UW</t>
  </si>
  <si>
    <t>ORACLE CORP</t>
  </si>
  <si>
    <t>ILs</t>
  </si>
  <si>
    <t>US58933Y1055</t>
  </si>
  <si>
    <t>MRK UN</t>
  </si>
  <si>
    <t>MERCK &amp; CO. INC.</t>
  </si>
  <si>
    <t>SEK</t>
  </si>
  <si>
    <t>JP3633400001</t>
  </si>
  <si>
    <t>7203 JT</t>
  </si>
  <si>
    <t>TOYOTA MOTOR CORP</t>
  </si>
  <si>
    <t>Automobiles &amp; Components</t>
  </si>
  <si>
    <t>Automobiles</t>
  </si>
  <si>
    <t>JAPAN</t>
  </si>
  <si>
    <t>NOK</t>
  </si>
  <si>
    <t>GB0009252882</t>
  </si>
  <si>
    <t>GSK LN</t>
  </si>
  <si>
    <t>GLAXOSMITHKLINE PLC</t>
  </si>
  <si>
    <t>ZAr</t>
  </si>
  <si>
    <t>US9311421039</t>
  </si>
  <si>
    <t>WMT UN</t>
  </si>
  <si>
    <t>WAL-MART STORES INC</t>
  </si>
  <si>
    <t>Food &amp; Staples Retailing</t>
  </si>
  <si>
    <t>INR</t>
  </si>
  <si>
    <t>US17275R1023</t>
  </si>
  <si>
    <t>CSCO UW</t>
  </si>
  <si>
    <t>CISCO SYSTEMS INC</t>
  </si>
  <si>
    <t>Communications Equipment</t>
  </si>
  <si>
    <t>SGD</t>
  </si>
  <si>
    <t>US92343V1044</t>
  </si>
  <si>
    <t>VZ UN</t>
  </si>
  <si>
    <t>VERIZON COMMUNICATIONS INC</t>
  </si>
  <si>
    <t>IDR</t>
  </si>
  <si>
    <t>AN8068571086</t>
  </si>
  <si>
    <t>SLB UN</t>
  </si>
  <si>
    <t>SCHLUMBERGER LTD</t>
  </si>
  <si>
    <t>Energy Equipment &amp; Services</t>
  </si>
  <si>
    <t>COP</t>
  </si>
  <si>
    <t>US7475251036</t>
  </si>
  <si>
    <t>QCOM UW</t>
  </si>
  <si>
    <t>QUALCOMM INC</t>
  </si>
  <si>
    <t>MYR</t>
  </si>
  <si>
    <t>US5801351017</t>
  </si>
  <si>
    <t>MCD UN</t>
  </si>
  <si>
    <t>MCDONALD'S CORP</t>
  </si>
  <si>
    <t>Consumer Services</t>
  </si>
  <si>
    <t>Hotels Restaurants &amp; Leisure</t>
  </si>
  <si>
    <t>THB</t>
  </si>
  <si>
    <t>GB0002875804</t>
  </si>
  <si>
    <t>BATS LN</t>
  </si>
  <si>
    <t>BRITISH AMERICAN TOBACCO PLC</t>
  </si>
  <si>
    <t>TRY</t>
  </si>
  <si>
    <t>GB00B03MM408</t>
  </si>
  <si>
    <t>RDSB LN</t>
  </si>
  <si>
    <t>ROYAL DUTCH SHELL PLC-B SHS</t>
  </si>
  <si>
    <t>CLP</t>
  </si>
  <si>
    <t>US20825C1045</t>
  </si>
  <si>
    <t>COP UN</t>
  </si>
  <si>
    <t>CONOCOPHILLIPS</t>
  </si>
  <si>
    <t>CZK</t>
  </si>
  <si>
    <t>US7134481081</t>
  </si>
  <si>
    <t>PEP UN</t>
  </si>
  <si>
    <t>PEPSICO INC</t>
  </si>
  <si>
    <t>PLN</t>
  </si>
  <si>
    <t>US1729674242</t>
  </si>
  <si>
    <t>C UN</t>
  </si>
  <si>
    <t>CITIGROUP INC</t>
  </si>
  <si>
    <t>HUF</t>
  </si>
  <si>
    <t>US0028241000</t>
  </si>
  <si>
    <t>ABT UN</t>
  </si>
  <si>
    <t>ABBOTT LABORATORIES</t>
  </si>
  <si>
    <t>EGP</t>
  </si>
  <si>
    <t>FR0000120578</t>
  </si>
  <si>
    <t>SAN FP</t>
  </si>
  <si>
    <t>SANOFI</t>
  </si>
  <si>
    <t>NZD</t>
  </si>
  <si>
    <t>US6745991058</t>
  </si>
  <si>
    <t>OXY UN</t>
  </si>
  <si>
    <t>OCCIDENTAL PETROLEUM CORP</t>
  </si>
  <si>
    <t>MAD</t>
  </si>
  <si>
    <t>AU000000CBA7</t>
  </si>
  <si>
    <t>CBA AT</t>
  </si>
  <si>
    <t>COMMONWEALTH BANK OF AUSTRAL</t>
  </si>
  <si>
    <t>PHP</t>
  </si>
  <si>
    <t>DE0007236101</t>
  </si>
  <si>
    <t>SIE GY</t>
  </si>
  <si>
    <t>SIEMENS AG-REG</t>
  </si>
  <si>
    <t>GERMANY</t>
  </si>
  <si>
    <t>PEN</t>
  </si>
  <si>
    <t>GB0008762899</t>
  </si>
  <si>
    <t>BG/ LN</t>
  </si>
  <si>
    <t>BG GROUP PLC</t>
  </si>
  <si>
    <t>CA7800871021</t>
  </si>
  <si>
    <t>RY CT</t>
  </si>
  <si>
    <t>ROYAL BANK OF CANADA</t>
  </si>
  <si>
    <t>CANADA</t>
  </si>
  <si>
    <t>Countries</t>
  </si>
  <si>
    <t>DE000BASF111</t>
  </si>
  <si>
    <t>BAS GY</t>
  </si>
  <si>
    <t>BASF SE</t>
  </si>
  <si>
    <t>Chemicals</t>
  </si>
  <si>
    <t>US0605051046</t>
  </si>
  <si>
    <t>BAC UN</t>
  </si>
  <si>
    <t>BANK OF AMERICA CORP</t>
  </si>
  <si>
    <t>GB0007188757</t>
  </si>
  <si>
    <t>RIO LN</t>
  </si>
  <si>
    <t>RIO TINTO PLC</t>
  </si>
  <si>
    <t>US4370761029</t>
  </si>
  <si>
    <t>HD UN</t>
  </si>
  <si>
    <t>HOME DEPOT INC</t>
  </si>
  <si>
    <t>Retailing</t>
  </si>
  <si>
    <t>Specialty Retail</t>
  </si>
  <si>
    <t>US2546871060</t>
  </si>
  <si>
    <t>DIS UN</t>
  </si>
  <si>
    <t>WALT DISNEY CO/THE</t>
  </si>
  <si>
    <t>Media</t>
  </si>
  <si>
    <t>US1491231015</t>
  </si>
  <si>
    <t>CAT UN</t>
  </si>
  <si>
    <t>CATERPILLAR INC</t>
  </si>
  <si>
    <t>Machinery</t>
  </si>
  <si>
    <t>CA8911605092</t>
  </si>
  <si>
    <t>TD CT</t>
  </si>
  <si>
    <t>TORONTO-DOMINION BANK</t>
  </si>
  <si>
    <t>US9130171096</t>
  </si>
  <si>
    <t>UTX UN</t>
  </si>
  <si>
    <t>UNITED TECHNOLOGIES CORP</t>
  </si>
  <si>
    <t>Aerospace &amp; Defense</t>
  </si>
  <si>
    <t>US0846707026</t>
  </si>
  <si>
    <t>BRK/B UN</t>
  </si>
  <si>
    <t>BERKSHIRE HATHAWAY INC-CL B</t>
  </si>
  <si>
    <t>Insurance</t>
  </si>
  <si>
    <t>RU0007661625</t>
  </si>
  <si>
    <t>GAZP RX</t>
  </si>
  <si>
    <t>GAZPROM OAO</t>
  </si>
  <si>
    <t>RUSSIA</t>
  </si>
  <si>
    <t>ES0113900J37</t>
  </si>
  <si>
    <t>SAN SQ</t>
  </si>
  <si>
    <t>BANCO SANTANDER SA</t>
  </si>
  <si>
    <t>SPAIN</t>
  </si>
  <si>
    <t>ES0178430E18</t>
  </si>
  <si>
    <t>TEF SQ</t>
  </si>
  <si>
    <t>TELEFONICA SA</t>
  </si>
  <si>
    <t>TAIWAN</t>
  </si>
  <si>
    <t>GB0000566504</t>
  </si>
  <si>
    <t>BLT LN</t>
  </si>
  <si>
    <t>BHP BILLITON PLC</t>
  </si>
  <si>
    <t>CHINA</t>
  </si>
  <si>
    <t>AU000000WBC1</t>
  </si>
  <si>
    <t>WBC AT</t>
  </si>
  <si>
    <t>WESTPAC BANKING CORP</t>
  </si>
  <si>
    <t>DENMARK</t>
  </si>
  <si>
    <t>TW0002330008</t>
  </si>
  <si>
    <t>2330 TT</t>
  </si>
  <si>
    <t>TAIWAN SEMICONDUCTOR MANUFAC</t>
  </si>
  <si>
    <t>BRAZIL</t>
  </si>
  <si>
    <t>JP3902900004</t>
  </si>
  <si>
    <t>8306 JT</t>
  </si>
  <si>
    <t>MITSUBISHI UFJ FINANCIAL GRO</t>
  </si>
  <si>
    <t>ITALY</t>
  </si>
  <si>
    <t>US0231351067</t>
  </si>
  <si>
    <t>AMZN UW</t>
  </si>
  <si>
    <t>AMAZON.COM INC</t>
  </si>
  <si>
    <t>Internet &amp; Catalog Retail</t>
  </si>
  <si>
    <t>NETHERLANDS</t>
  </si>
  <si>
    <t>HK0941009539</t>
  </si>
  <si>
    <t>941 HK</t>
  </si>
  <si>
    <t>CHINA MOBILE LTD</t>
  </si>
  <si>
    <t>BELGIUM</t>
  </si>
  <si>
    <t>US50075N1046</t>
  </si>
  <si>
    <t>KFT UN</t>
  </si>
  <si>
    <t>KRAFT FOODS INC-CLASS A</t>
  </si>
  <si>
    <t>MEXICO</t>
  </si>
  <si>
    <t>US02209S1033</t>
  </si>
  <si>
    <t>MO UN</t>
  </si>
  <si>
    <t>ALTRIA GROUP INC</t>
  </si>
  <si>
    <t>ISRAEL</t>
  </si>
  <si>
    <t>AU000000ANZ3</t>
  </si>
  <si>
    <t>ANZ AT</t>
  </si>
  <si>
    <t>AUST AND NZ BANKING GROUP</t>
  </si>
  <si>
    <t>SWEDEN</t>
  </si>
  <si>
    <t>JP3854600008</t>
  </si>
  <si>
    <t>7267 JT</t>
  </si>
  <si>
    <t>HONDA MOTOR CO LTD</t>
  </si>
  <si>
    <t>NORWAY</t>
  </si>
  <si>
    <t>DE0007164600</t>
  </si>
  <si>
    <t>SAP GY</t>
  </si>
  <si>
    <t>SAP AG</t>
  </si>
  <si>
    <t>HONG KONG</t>
  </si>
  <si>
    <t>GB0004082847</t>
  </si>
  <si>
    <t>STAN LN</t>
  </si>
  <si>
    <t>STANDARD CHARTERED PLC</t>
  </si>
  <si>
    <t>SOUTH AFRICA</t>
  </si>
  <si>
    <t>DE000BAY0017</t>
  </si>
  <si>
    <t>BAYN GY</t>
  </si>
  <si>
    <t>BAYER AG-REG</t>
  </si>
  <si>
    <t>INDIA</t>
  </si>
  <si>
    <t>US20030N1019</t>
  </si>
  <si>
    <t>CMCSA UW</t>
  </si>
  <si>
    <t>COMCAST CORP-CLASS A</t>
  </si>
  <si>
    <t>SINGAPORE</t>
  </si>
  <si>
    <t>US1266501006</t>
  </si>
  <si>
    <t>CVS UN</t>
  </si>
  <si>
    <t>CVS CAREMARK CORP</t>
  </si>
  <si>
    <t>FINLAND</t>
  </si>
  <si>
    <t>US92826C8394</t>
  </si>
  <si>
    <t>V UN</t>
  </si>
  <si>
    <t>VISA INC-CLASS A SHARES</t>
  </si>
  <si>
    <t>INDONESIA</t>
  </si>
  <si>
    <t>GB0009895292</t>
  </si>
  <si>
    <t>AZN LN</t>
  </si>
  <si>
    <t>ASTRAZENECA PLC</t>
  </si>
  <si>
    <t>IRELAND</t>
  </si>
  <si>
    <t>GB0002374006</t>
  </si>
  <si>
    <t>DGE LN</t>
  </si>
  <si>
    <t>DIAGEO PLC</t>
  </si>
  <si>
    <t>COLOMBIA</t>
  </si>
  <si>
    <t>US91324P1021</t>
  </si>
  <si>
    <t>UNH UN</t>
  </si>
  <si>
    <t>UNITEDHEALTH GROUP INC</t>
  </si>
  <si>
    <t>Health Care Equipment &amp; Servic</t>
  </si>
  <si>
    <t>Health Care Providers &amp; Servic</t>
  </si>
  <si>
    <t>MALAYSIA</t>
  </si>
  <si>
    <t>DK0060102614</t>
  </si>
  <si>
    <t>NOVOB DC</t>
  </si>
  <si>
    <t>NOVO NORDISK A/S-B</t>
  </si>
  <si>
    <t>THAILAND</t>
  </si>
  <si>
    <t>BRPETRACNPR6</t>
  </si>
  <si>
    <t>PETR4 BS</t>
  </si>
  <si>
    <t>PETROBRAS - PETROLEO BRAS-PR</t>
  </si>
  <si>
    <t>PERU</t>
  </si>
  <si>
    <t>US88579Y1010</t>
  </si>
  <si>
    <t>MMM UN</t>
  </si>
  <si>
    <t>3M CO</t>
  </si>
  <si>
    <t>TURKEY</t>
  </si>
  <si>
    <t>CA0641491075</t>
  </si>
  <si>
    <t>BNS CT</t>
  </si>
  <si>
    <t>BANK OF NOVA SCOTIA</t>
  </si>
  <si>
    <t>CHILE</t>
  </si>
  <si>
    <t>US2686481027</t>
  </si>
  <si>
    <t>EMC UN</t>
  </si>
  <si>
    <t>EMC CORP/MASS</t>
  </si>
  <si>
    <t>CZECH</t>
  </si>
  <si>
    <t>CA8672241079</t>
  </si>
  <si>
    <t>SU CT</t>
  </si>
  <si>
    <t>SUNCOR ENERGY INC</t>
  </si>
  <si>
    <t>POLAND</t>
  </si>
  <si>
    <t>US0258161092</t>
  </si>
  <si>
    <t>AXP UN</t>
  </si>
  <si>
    <t>AMERICAN EXPRESS CO</t>
  </si>
  <si>
    <t>Consumer Finance</t>
  </si>
  <si>
    <t>AUSTRIA</t>
  </si>
  <si>
    <t>US9113121068</t>
  </si>
  <si>
    <t>UPS UN</t>
  </si>
  <si>
    <t>UNITED PARCEL SERVICE-CL B</t>
  </si>
  <si>
    <t>Transportation</t>
  </si>
  <si>
    <t>Air Freight &amp; Logistics</t>
  </si>
  <si>
    <t>PORTUGAL</t>
  </si>
  <si>
    <t>US9029733048</t>
  </si>
  <si>
    <t>USB UN</t>
  </si>
  <si>
    <t>US BANCORP</t>
  </si>
  <si>
    <t>HUNGARY</t>
  </si>
  <si>
    <t>AU000000NAB4</t>
  </si>
  <si>
    <t>NAB AT</t>
  </si>
  <si>
    <t>NATIONAL AUSTRALIA BANK LTD</t>
  </si>
  <si>
    <t>EGYPT</t>
  </si>
  <si>
    <t>GB00B1XZS820</t>
  </si>
  <si>
    <t>AAL LN</t>
  </si>
  <si>
    <t>ANGLO AMERICAN PLC</t>
  </si>
  <si>
    <t>NEW ZEALAND</t>
  </si>
  <si>
    <t>IT0003132476</t>
  </si>
  <si>
    <t>ENI IM</t>
  </si>
  <si>
    <t>ENI SPA</t>
  </si>
  <si>
    <t>GREECE</t>
  </si>
  <si>
    <t>DE0008404005</t>
  </si>
  <si>
    <t>ALV GY</t>
  </si>
  <si>
    <t>ALLIANZ SE-REG</t>
  </si>
  <si>
    <t>MOROCCO</t>
  </si>
  <si>
    <t>US38141G1040</t>
  </si>
  <si>
    <t>GS UN</t>
  </si>
  <si>
    <t>GOLDMAN SACHS GROUP INC</t>
  </si>
  <si>
    <t>Capital Markets</t>
  </si>
  <si>
    <t>PHILIPPINES</t>
  </si>
  <si>
    <t>DE0007100000</t>
  </si>
  <si>
    <t>DAI GY</t>
  </si>
  <si>
    <t>DAIMLER AG-REGISTERED SHARES</t>
  </si>
  <si>
    <t>US1101221083</t>
  </si>
  <si>
    <t>BMY UN</t>
  </si>
  <si>
    <t>BRISTOL-MYERS SQUIBB CO</t>
  </si>
  <si>
    <t>NL0000009355</t>
  </si>
  <si>
    <t>UNA NA</t>
  </si>
  <si>
    <t>UNILEVER NV-CVA</t>
  </si>
  <si>
    <t>BE0003793107</t>
  </si>
  <si>
    <t>ABI BB</t>
  </si>
  <si>
    <t>ANHEUSER-BUSCH INBEV NV</t>
  </si>
  <si>
    <t>US0311621009</t>
  </si>
  <si>
    <t>AMGN UW</t>
  </si>
  <si>
    <t>AMGEN INC</t>
  </si>
  <si>
    <t>Biotechnology</t>
  </si>
  <si>
    <t>US9078181081</t>
  </si>
  <si>
    <t>UNP UN</t>
  </si>
  <si>
    <t>UNION PACIFIC CORP</t>
  </si>
  <si>
    <t>Road &amp; Rail</t>
  </si>
  <si>
    <t>US0970231058</t>
  </si>
  <si>
    <t>BA UN</t>
  </si>
  <si>
    <t>BOEING CO/THE</t>
  </si>
  <si>
    <t>US4282361033</t>
  </si>
  <si>
    <t>HPQ UN</t>
  </si>
  <si>
    <t>HEWLETT-PACKARD CO</t>
  </si>
  <si>
    <t>JP3242800005</t>
  </si>
  <si>
    <t>7751 JT</t>
  </si>
  <si>
    <t>CANON INC</t>
  </si>
  <si>
    <t>Office Electronics</t>
  </si>
  <si>
    <t>CH0024899483</t>
  </si>
  <si>
    <t>UBSN VX</t>
  </si>
  <si>
    <t>UBS AG-REG</t>
  </si>
  <si>
    <t>CNE1000002H1</t>
  </si>
  <si>
    <t>939 HK</t>
  </si>
  <si>
    <t>CHINA CONSTRUCTION BANK-H</t>
  </si>
  <si>
    <t>BRVALEACNPA3</t>
  </si>
  <si>
    <t>VALE5 BS</t>
  </si>
  <si>
    <t>VALE SA-PREF</t>
  </si>
  <si>
    <t>BRITUBACNPR1</t>
  </si>
  <si>
    <t>ITUB4 BS</t>
  </si>
  <si>
    <t>ITAU UNIBANCO HOLDING S-PREF</t>
  </si>
  <si>
    <t>MXP001691213</t>
  </si>
  <si>
    <t>AMXL MM</t>
  </si>
  <si>
    <t>AMERICA MOVIL SAB DE C-SER L</t>
  </si>
  <si>
    <t>CA0679011084</t>
  </si>
  <si>
    <t>ABX CT</t>
  </si>
  <si>
    <t>BARRICK GOLD CORP</t>
  </si>
  <si>
    <t>US2635341090</t>
  </si>
  <si>
    <t>DD UN</t>
  </si>
  <si>
    <t>DU PONT (E.I.) DE NEMOURS</t>
  </si>
  <si>
    <t>FR0000131104</t>
  </si>
  <si>
    <t>BNP FP</t>
  </si>
  <si>
    <t>BNP PARIBAS</t>
  </si>
  <si>
    <t>JP3890350006</t>
  </si>
  <si>
    <t>8316 JT</t>
  </si>
  <si>
    <t>SUMITOMO MITSUI FINANCIAL GR</t>
  </si>
  <si>
    <t>US57636Q1040</t>
  </si>
  <si>
    <t>MA UN</t>
  </si>
  <si>
    <t>MASTERCARD INC-CLASS A</t>
  </si>
  <si>
    <t>GB0031348658</t>
  </si>
  <si>
    <t>BARC LN</t>
  </si>
  <si>
    <t>BARCLAYS PLC</t>
  </si>
  <si>
    <t>US1941621039</t>
  </si>
  <si>
    <t>CL UN</t>
  </si>
  <si>
    <t>COLGATE-PALMOLIVE CO</t>
  </si>
  <si>
    <t>CH0012221716</t>
  </si>
  <si>
    <t>ABBN VX</t>
  </si>
  <si>
    <t>ABB LTD-REG</t>
  </si>
  <si>
    <t>Electrical Equipment</t>
  </si>
  <si>
    <t>CNE1000003G1</t>
  </si>
  <si>
    <t>1398 HK</t>
  </si>
  <si>
    <t>IND &amp; COMM BK OF CHINA-H</t>
  </si>
  <si>
    <t>BRPETRACNOR9</t>
  </si>
  <si>
    <t>PETR3 BS</t>
  </si>
  <si>
    <t>PETROBRAS - PETROLEO BRAS</t>
  </si>
  <si>
    <t>US4385161066</t>
  </si>
  <si>
    <t>HON UN</t>
  </si>
  <si>
    <t>HONEYWELL INTERNATIONAL INC</t>
  </si>
  <si>
    <t>US3453708600</t>
  </si>
  <si>
    <t>F UN</t>
  </si>
  <si>
    <t>FORD MOTOR CO</t>
  </si>
  <si>
    <t>DE0005140008</t>
  </si>
  <si>
    <t>DBK GY</t>
  </si>
  <si>
    <t>DEUTSCHE BANK AG-REGISTERED</t>
  </si>
  <si>
    <t>FR0000121014</t>
  </si>
  <si>
    <t>MC FP</t>
  </si>
  <si>
    <t>LVMH MOET HENNESSY LOUIS VUI</t>
  </si>
  <si>
    <t>Consumer Durables &amp; Apparel</t>
  </si>
  <si>
    <t>Textiles, Apparel &amp; Luxury Goo</t>
  </si>
  <si>
    <t>IL0006290147</t>
  </si>
  <si>
    <t>TEVA IT</t>
  </si>
  <si>
    <t>TEVA PHARMACEUTICAL IND LTD</t>
  </si>
  <si>
    <t>US0325111070</t>
  </si>
  <si>
    <t>APC UN</t>
  </si>
  <si>
    <t>ANADARKO PETROLEUM CORP</t>
  </si>
  <si>
    <t>GB00B10RZP78</t>
  </si>
  <si>
    <t>ULVR LN</t>
  </si>
  <si>
    <t>UNILEVER PLC</t>
  </si>
  <si>
    <t>DE000ENAG999</t>
  </si>
  <si>
    <t>EOAN GY</t>
  </si>
  <si>
    <t>E.ON AG</t>
  </si>
  <si>
    <t>Electric Utilities</t>
  </si>
  <si>
    <t>US2786421030</t>
  </si>
  <si>
    <t>EBAY UW</t>
  </si>
  <si>
    <t>EBAY INC</t>
  </si>
  <si>
    <t>US0374111054</t>
  </si>
  <si>
    <t>APA UN</t>
  </si>
  <si>
    <t>APACHE CORP</t>
  </si>
  <si>
    <t>US61166W1018</t>
  </si>
  <si>
    <t>MON UN</t>
  </si>
  <si>
    <t>MONSANTO CO</t>
  </si>
  <si>
    <t>ES0113211835</t>
  </si>
  <si>
    <t>BBVA SQ</t>
  </si>
  <si>
    <t>BANCO BILBAO VIZCAYA ARGENTA</t>
  </si>
  <si>
    <t>HK0883013259</t>
  </si>
  <si>
    <t>883 HK</t>
  </si>
  <si>
    <t>CNOOC LTD</t>
  </si>
  <si>
    <t>CA1363851017</t>
  </si>
  <si>
    <t>CNQ CT</t>
  </si>
  <si>
    <t>CANADIAN NATURAL RESOURCES</t>
  </si>
  <si>
    <t>US5324571083</t>
  </si>
  <si>
    <t>LLY UN</t>
  </si>
  <si>
    <t>ELI LILLY &amp; CO</t>
  </si>
  <si>
    <t>US59156R1086</t>
  </si>
  <si>
    <t>MET UN</t>
  </si>
  <si>
    <t>METLIFE INC</t>
  </si>
  <si>
    <t>GB0008847096</t>
  </si>
  <si>
    <t>TSCO LN</t>
  </si>
  <si>
    <t>TESCO PLC</t>
  </si>
  <si>
    <t>US5850551061</t>
  </si>
  <si>
    <t>MDT UN</t>
  </si>
  <si>
    <t>MEDTRONIC INC</t>
  </si>
  <si>
    <t>Health Care Equipment &amp; Suppli</t>
  </si>
  <si>
    <t>US35671D8570</t>
  </si>
  <si>
    <t>FCX UN</t>
  </si>
  <si>
    <t>FREEPORT-MCMORAN COPPER</t>
  </si>
  <si>
    <t>GB0004544929</t>
  </si>
  <si>
    <t>IMT LN</t>
  </si>
  <si>
    <t>IMPERIAL TOBACCO GROUP PLC</t>
  </si>
  <si>
    <t>CA73755L1076</t>
  </si>
  <si>
    <t>POT CT</t>
  </si>
  <si>
    <t>POTASH CORP OF SASKATCHEWAN</t>
  </si>
  <si>
    <t>US8288061091</t>
  </si>
  <si>
    <t>SPG UN</t>
  </si>
  <si>
    <t>SIMON PROPERTY GROUP INC</t>
  </si>
  <si>
    <t>Real Estate</t>
  </si>
  <si>
    <t>Real Estate Investment Trusts</t>
  </si>
  <si>
    <t>GB0031411001</t>
  </si>
  <si>
    <t>XTA LN</t>
  </si>
  <si>
    <t>XSTRATA PLC</t>
  </si>
  <si>
    <t>FR0000120644</t>
  </si>
  <si>
    <t>BN FP</t>
  </si>
  <si>
    <t>DANONE</t>
  </si>
  <si>
    <t>US2605431038</t>
  </si>
  <si>
    <t>DOW UN</t>
  </si>
  <si>
    <t>DOW CHEMICAL CO/THE</t>
  </si>
  <si>
    <t>CA3809564097</t>
  </si>
  <si>
    <t>G CT</t>
  </si>
  <si>
    <t>GOLDCORP INC</t>
  </si>
  <si>
    <t>US8873173038</t>
  </si>
  <si>
    <t>TWX UN</t>
  </si>
  <si>
    <t>TIME WARNER INC</t>
  </si>
  <si>
    <t>GB0004835483</t>
  </si>
  <si>
    <t>SAB LN</t>
  </si>
  <si>
    <t>SABMILLER PLC</t>
  </si>
  <si>
    <t>US6541061031</t>
  </si>
  <si>
    <t>NKE UN</t>
  </si>
  <si>
    <t>NIKE INC -CL B</t>
  </si>
  <si>
    <t>US8825081040</t>
  </si>
  <si>
    <t>TXN UW</t>
  </si>
  <si>
    <t>TEXAS INSTRUMENTS INC</t>
  </si>
  <si>
    <t>IE00B4BNMY34</t>
  </si>
  <si>
    <t>ACN UN</t>
  </si>
  <si>
    <t>ACCENTURE PLC-CL A</t>
  </si>
  <si>
    <t>JP3885780001</t>
  </si>
  <si>
    <t>8411 JT</t>
  </si>
  <si>
    <t>MIZUHO FINANCIAL GROUP INC</t>
  </si>
  <si>
    <t>US8425871071</t>
  </si>
  <si>
    <t>SO UN</t>
  </si>
  <si>
    <t>SOUTHERN CO/THE</t>
  </si>
  <si>
    <t>US22160K1051</t>
  </si>
  <si>
    <t>COST UW</t>
  </si>
  <si>
    <t>COSTCO WHOLESALE CORP</t>
  </si>
  <si>
    <t>CA0636711016</t>
  </si>
  <si>
    <t>BMO CT</t>
  </si>
  <si>
    <t>BANK OF MONTREAL</t>
  </si>
  <si>
    <t>US2910111044</t>
  </si>
  <si>
    <t>EMR UN</t>
  </si>
  <si>
    <t>EMERSON ELECTRIC CO</t>
  </si>
  <si>
    <t>FR0000120073</t>
  </si>
  <si>
    <t>AI FP</t>
  </si>
  <si>
    <t>AIR LIQUIDE SA</t>
  </si>
  <si>
    <t>SE0000106270</t>
  </si>
  <si>
    <t>HMB SS</t>
  </si>
  <si>
    <t>HENNES &amp; MAURITZ AB-B SHS</t>
  </si>
  <si>
    <t>CH0011075394</t>
  </si>
  <si>
    <t>ZURN VX</t>
  </si>
  <si>
    <t>ZURICH FINANCIAL SERVICES AG</t>
  </si>
  <si>
    <t>GB00B08SNH34</t>
  </si>
  <si>
    <t>NG/ LN</t>
  </si>
  <si>
    <t>NATIONAL GRID PLC</t>
  </si>
  <si>
    <t>Multi-Utilities</t>
  </si>
  <si>
    <t>US87612E1064</t>
  </si>
  <si>
    <t>TGT UN</t>
  </si>
  <si>
    <t>TARGET CORP</t>
  </si>
  <si>
    <t>Multiline Retail</t>
  </si>
  <si>
    <t>US65248E1047</t>
  </si>
  <si>
    <t>NWSA UW</t>
  </si>
  <si>
    <t>NEWS CORP-CL A</t>
  </si>
  <si>
    <t>US8552441094</t>
  </si>
  <si>
    <t>SBUX UW</t>
  </si>
  <si>
    <t>STARBUCKS CORP</t>
  </si>
  <si>
    <t>JP3463000004</t>
  </si>
  <si>
    <t>4502 JT</t>
  </si>
  <si>
    <t>TAKEDA PHARMACEUTICAL CO LTD</t>
  </si>
  <si>
    <t>US5486611073</t>
  </si>
  <si>
    <t>LOW UN</t>
  </si>
  <si>
    <t>LOWE'S COS INC</t>
  </si>
  <si>
    <t>US3755581036</t>
  </si>
  <si>
    <t>GILD UW</t>
  </si>
  <si>
    <t>GILEAD SCIENCES INC</t>
  </si>
  <si>
    <t>US6370711011</t>
  </si>
  <si>
    <t>NOV UN</t>
  </si>
  <si>
    <t>NATIONAL OILWELL VARCO INC</t>
  </si>
  <si>
    <t>CA1363751027</t>
  </si>
  <si>
    <t>CNR CT</t>
  </si>
  <si>
    <t>CANADIAN NATL RAILWAY CO</t>
  </si>
  <si>
    <t>JP3802400006</t>
  </si>
  <si>
    <t>6954 JT</t>
  </si>
  <si>
    <t>FANUC CORP</t>
  </si>
  <si>
    <t>BRBBDCACNPR8</t>
  </si>
  <si>
    <t>BBDC4 BS</t>
  </si>
  <si>
    <t>BANCO BRADESCO SA-PREF</t>
  </si>
  <si>
    <t>JP3898400001</t>
  </si>
  <si>
    <t>8058 JT</t>
  </si>
  <si>
    <t>MITSUBISHI CORP</t>
  </si>
  <si>
    <t>Trading Companies &amp; Distributo</t>
  </si>
  <si>
    <t>GB00B24CGK77</t>
  </si>
  <si>
    <t>RB/ LN</t>
  </si>
  <si>
    <t>RECKITT BENCKISER GROUP PLC</t>
  </si>
  <si>
    <t>US2441991054</t>
  </si>
  <si>
    <t>DE UN</t>
  </si>
  <si>
    <t>DEERE &amp; CO</t>
  </si>
  <si>
    <t>US25490A1016</t>
  </si>
  <si>
    <t>DTV UW</t>
  </si>
  <si>
    <t>DIRECTV-CLASS A</t>
  </si>
  <si>
    <t>NL0000303600</t>
  </si>
  <si>
    <t>INGA NA</t>
  </si>
  <si>
    <t>ING GROEP NV-CVA</t>
  </si>
  <si>
    <t>US1510201049</t>
  </si>
  <si>
    <t>CELG UW</t>
  </si>
  <si>
    <t>CELGENE CORP</t>
  </si>
  <si>
    <t>US4062161017</t>
  </si>
  <si>
    <t>HAL UN</t>
  </si>
  <si>
    <t>HALLIBURTON CO</t>
  </si>
  <si>
    <t>FR0000121972</t>
  </si>
  <si>
    <t>SU FP</t>
  </si>
  <si>
    <t>SCHNEIDER ELECTRIC SA</t>
  </si>
  <si>
    <t>AU000000WOW2</t>
  </si>
  <si>
    <t>WOW AT</t>
  </si>
  <si>
    <t>WOOLWORTHS LTD</t>
  </si>
  <si>
    <t>US0718131099</t>
  </si>
  <si>
    <t>BAX UN</t>
  </si>
  <si>
    <t>BAXTER INTERNATIONAL INC</t>
  </si>
  <si>
    <t>BRVALEACNOR0</t>
  </si>
  <si>
    <t>VALE3 BS</t>
  </si>
  <si>
    <t>VALE SA</t>
  </si>
  <si>
    <t>DE0005557508</t>
  </si>
  <si>
    <t>DTE GY</t>
  </si>
  <si>
    <t>DEUTSCHE TELEKOM AG-REG</t>
  </si>
  <si>
    <t>US74005P1049</t>
  </si>
  <si>
    <t>PX UN</t>
  </si>
  <si>
    <t>PRAXAIR INC</t>
  </si>
  <si>
    <t>RU0009024277</t>
  </si>
  <si>
    <t>LKOH RX</t>
  </si>
  <si>
    <t>LUKOIL OAO</t>
  </si>
  <si>
    <t>FR0010208488</t>
  </si>
  <si>
    <t>GSZ FP</t>
  </si>
  <si>
    <t>GDF SUEZ</t>
  </si>
  <si>
    <t>CH0045039655</t>
  </si>
  <si>
    <t>CFR VX</t>
  </si>
  <si>
    <t>CIE FINANCIERE RICHEMON-BR A</t>
  </si>
  <si>
    <t>NO0010096985</t>
  </si>
  <si>
    <t>STL NO</t>
  </si>
  <si>
    <t>STATOIL ASA</t>
  </si>
  <si>
    <t>HK0000069689</t>
  </si>
  <si>
    <t>1299 HK</t>
  </si>
  <si>
    <t>AIA GROUP LTD</t>
  </si>
  <si>
    <t>CNE1000003W8</t>
  </si>
  <si>
    <t>857 HK</t>
  </si>
  <si>
    <t>PETROCHINA CO LTD-H</t>
  </si>
  <si>
    <t>AU000000RIO1</t>
  </si>
  <si>
    <t>RIO AT</t>
  </si>
  <si>
    <t>RIO TINTO LTD</t>
  </si>
  <si>
    <t>TW0002317005</t>
  </si>
  <si>
    <t>2317 TT</t>
  </si>
  <si>
    <t>HON HAI PRECISION INDUSTRY</t>
  </si>
  <si>
    <t>Electronic Equip., Instruments</t>
  </si>
  <si>
    <t>AU000000WES1</t>
  </si>
  <si>
    <t>WES AT</t>
  </si>
  <si>
    <t>WESFARMERS LTD</t>
  </si>
  <si>
    <t>US6934751057</t>
  </si>
  <si>
    <t>PNC UN</t>
  </si>
  <si>
    <t>PNC FINANCIAL SERVICES GROUP</t>
  </si>
  <si>
    <t>US7415034039</t>
  </si>
  <si>
    <t>PCLN UW</t>
  </si>
  <si>
    <t>PRICELINE.COM INC</t>
  </si>
  <si>
    <t>CA89353D1078</t>
  </si>
  <si>
    <t>TRP CT</t>
  </si>
  <si>
    <t>TRANSCANADA CORP</t>
  </si>
  <si>
    <t>CA1360691010</t>
  </si>
  <si>
    <t>CM CT</t>
  </si>
  <si>
    <t>CAN IMPERIAL BK OF COMMERCE</t>
  </si>
  <si>
    <t>CH0011037469</t>
  </si>
  <si>
    <t>SYNN VX</t>
  </si>
  <si>
    <t>SYNGENTA AG-REG</t>
  </si>
  <si>
    <t>CH0012138530</t>
  </si>
  <si>
    <t>CSGN VX</t>
  </si>
  <si>
    <t>CREDIT SUISSE GROUP AG-REG</t>
  </si>
  <si>
    <t>US2358511028</t>
  </si>
  <si>
    <t>DHR UN</t>
  </si>
  <si>
    <t>DANAHER CORP</t>
  </si>
  <si>
    <t>ZAE000042164</t>
  </si>
  <si>
    <t>MTN SJ</t>
  </si>
  <si>
    <t>MTN GROUP LTD</t>
  </si>
  <si>
    <t>DE0005190003</t>
  </si>
  <si>
    <t>BMW GY</t>
  </si>
  <si>
    <t>BAYERISCHE MOTOREN WERKE AG</t>
  </si>
  <si>
    <t>US9884981013</t>
  </si>
  <si>
    <t>YUM UN</t>
  </si>
  <si>
    <t>YUM! BRANDS INC</t>
  </si>
  <si>
    <t>US26875P1012</t>
  </si>
  <si>
    <t>EOG UN</t>
  </si>
  <si>
    <t>EOG RESOURCES INC</t>
  </si>
  <si>
    <t>SE0000108656</t>
  </si>
  <si>
    <t>ERICB SS</t>
  </si>
  <si>
    <t>ERICSSON LM-B SHS</t>
  </si>
  <si>
    <t>BRAMBVACNPR1</t>
  </si>
  <si>
    <t>AMBV4 BS</t>
  </si>
  <si>
    <t>CIA DE BEBIDAS DAS AME-PREF</t>
  </si>
  <si>
    <t>JP3893600001</t>
  </si>
  <si>
    <t>8031 JT</t>
  </si>
  <si>
    <t>MITSUI &amp; CO LTD</t>
  </si>
  <si>
    <t>US9314221097</t>
  </si>
  <si>
    <t>WAG UN</t>
  </si>
  <si>
    <t>WALGREEN CO</t>
  </si>
  <si>
    <t>KR7005380001</t>
  </si>
  <si>
    <t>005380 KP</t>
  </si>
  <si>
    <t>HYUNDAI MOTOR CO</t>
  </si>
  <si>
    <t>RU0009029540</t>
  </si>
  <si>
    <t>SBER RX</t>
  </si>
  <si>
    <t>SBERBANK</t>
  </si>
  <si>
    <t>US7443201022</t>
  </si>
  <si>
    <t>PRU UN</t>
  </si>
  <si>
    <t>PRUDENTIAL FINANCIAL INC</t>
  </si>
  <si>
    <t>CA15135U1093</t>
  </si>
  <si>
    <t>CVE CT</t>
  </si>
  <si>
    <t>CENOVUS ENERGY INC</t>
  </si>
  <si>
    <t>US6516391066</t>
  </si>
  <si>
    <t>NEM UN</t>
  </si>
  <si>
    <t>NEWMONT MINING CORP</t>
  </si>
  <si>
    <t>ZAE000006896</t>
  </si>
  <si>
    <t>SOL SJ</t>
  </si>
  <si>
    <t>SASOL LTD</t>
  </si>
  <si>
    <t>CNE1000001Z5</t>
  </si>
  <si>
    <t>3988 HK</t>
  </si>
  <si>
    <t>BANK OF CHINA LTD-H</t>
  </si>
  <si>
    <t>US25179M1036</t>
  </si>
  <si>
    <t>DVN UN</t>
  </si>
  <si>
    <t>DEVON ENERGY CORPORATION</t>
  </si>
  <si>
    <t>GB0007099541</t>
  </si>
  <si>
    <t>PRU LN</t>
  </si>
  <si>
    <t>PRUDENTIAL PLC</t>
  </si>
  <si>
    <t>US25746U1097</t>
  </si>
  <si>
    <t>D UN</t>
  </si>
  <si>
    <t>DOMINION RESOURCES INC/VA</t>
  </si>
  <si>
    <t>US4943681035</t>
  </si>
  <si>
    <t>KMB UN</t>
  </si>
  <si>
    <t>KIMBERLY-CLARK CORP</t>
  </si>
  <si>
    <t>CA29250N1050</t>
  </si>
  <si>
    <t>ENB CT</t>
  </si>
  <si>
    <t>ENBRIDGE INC</t>
  </si>
  <si>
    <t>DE0006483001</t>
  </si>
  <si>
    <t>LIN GY</t>
  </si>
  <si>
    <t>LINDE AG</t>
  </si>
  <si>
    <t>FR0000133308</t>
  </si>
  <si>
    <t>FTE FP</t>
  </si>
  <si>
    <t>FRANCE TELECOM SA</t>
  </si>
  <si>
    <t>US24702R1014</t>
  </si>
  <si>
    <t>DELL UW</t>
  </si>
  <si>
    <t>DELL INC</t>
  </si>
  <si>
    <t>JP3304200003</t>
  </si>
  <si>
    <t>6301 JT</t>
  </si>
  <si>
    <t>KOMATSU LTD</t>
  </si>
  <si>
    <t>FR0000120628</t>
  </si>
  <si>
    <t>CS FP</t>
  </si>
  <si>
    <t>AXA SA</t>
  </si>
  <si>
    <t>US8725401090</t>
  </si>
  <si>
    <t>TJX UN</t>
  </si>
  <si>
    <t>TJX COMPANIES INC</t>
  </si>
  <si>
    <t>US26441C1053</t>
  </si>
  <si>
    <t>DUK UN</t>
  </si>
  <si>
    <t>DUKE ENERGY CORP</t>
  </si>
  <si>
    <t>AU000000NCM7</t>
  </si>
  <si>
    <t>NCM AT</t>
  </si>
  <si>
    <t>NEWCREST MINING LTD</t>
  </si>
  <si>
    <t>US0184901025</t>
  </si>
  <si>
    <t>AGN UN</t>
  </si>
  <si>
    <t>ALLERGAN INC</t>
  </si>
  <si>
    <t>FR0000120321</t>
  </si>
  <si>
    <t>OR FP</t>
  </si>
  <si>
    <t>L'OREAL</t>
  </si>
  <si>
    <t>Personal Products</t>
  </si>
  <si>
    <t>US0640581007</t>
  </si>
  <si>
    <t>BK UN</t>
  </si>
  <si>
    <t>BANK OF NEW YORK MELLON CORP</t>
  </si>
  <si>
    <t>DE0007664039</t>
  </si>
  <si>
    <t>VOW3 GY</t>
  </si>
  <si>
    <t>VOLKSWAGEN AG-PFD</t>
  </si>
  <si>
    <t>US31428X1063</t>
  </si>
  <si>
    <t>FDX UN</t>
  </si>
  <si>
    <t>FEDEX CORP</t>
  </si>
  <si>
    <t>FR0000127771</t>
  </si>
  <si>
    <t>VIV FP</t>
  </si>
  <si>
    <t>VIVENDI</t>
  </si>
  <si>
    <t>US09062X1037</t>
  </si>
  <si>
    <t>BIIB UW</t>
  </si>
  <si>
    <t>BIOGEN IDEC INC</t>
  </si>
  <si>
    <t>US6174464486</t>
  </si>
  <si>
    <t>MS UN</t>
  </si>
  <si>
    <t>MORGAN STANLEY</t>
  </si>
  <si>
    <t>GB0030913577</t>
  </si>
  <si>
    <t>BT/A LN</t>
  </si>
  <si>
    <t>BT GROUP PLC</t>
  </si>
  <si>
    <t>US0530151036</t>
  </si>
  <si>
    <t>ADP UW</t>
  </si>
  <si>
    <t>AUTOMATIC DATA PROCESSING</t>
  </si>
  <si>
    <t>IT0003128367</t>
  </si>
  <si>
    <t>ENEL IM</t>
  </si>
  <si>
    <t>ENEL SPA</t>
  </si>
  <si>
    <t>JP3436100006</t>
  </si>
  <si>
    <t>9984 JT</t>
  </si>
  <si>
    <t>SOFTBANK CORP</t>
  </si>
  <si>
    <t>JP3788600009</t>
  </si>
  <si>
    <t>6501 JT</t>
  </si>
  <si>
    <t>HITACHI LTD</t>
  </si>
  <si>
    <t>KYG875721485</t>
  </si>
  <si>
    <t>700 HK</t>
  </si>
  <si>
    <t>TENCENT HOLDINGS LTD</t>
  </si>
  <si>
    <t>DE0008430026</t>
  </si>
  <si>
    <t>MUV2 GY</t>
  </si>
  <si>
    <t>MUENCHENER RUECKVER AG-REG</t>
  </si>
  <si>
    <t>JP3165650007</t>
  </si>
  <si>
    <t>9437 JT</t>
  </si>
  <si>
    <t>NTT DOCOMO INC</t>
  </si>
  <si>
    <t>US58405U1025</t>
  </si>
  <si>
    <t>MHS UN</t>
  </si>
  <si>
    <t>MEDCO HEALTH SOLUTIONS INC</t>
  </si>
  <si>
    <t>US30161N1019</t>
  </si>
  <si>
    <t>EXC UN</t>
  </si>
  <si>
    <t>EXELON CORP</t>
  </si>
  <si>
    <t>IE00B68SQD29</t>
  </si>
  <si>
    <t>COV UN</t>
  </si>
  <si>
    <t>COVIDIEN PLC</t>
  </si>
  <si>
    <t>US88732J2078</t>
  </si>
  <si>
    <t>TWC UN</t>
  </si>
  <si>
    <t>TIME WARNER CABLE</t>
  </si>
  <si>
    <t>JP3672400003</t>
  </si>
  <si>
    <t>7201 JT</t>
  </si>
  <si>
    <t>NISSAN MOTOR CO LTD</t>
  </si>
  <si>
    <t>AU000000WPL2</t>
  </si>
  <si>
    <t>WPL AT</t>
  </si>
  <si>
    <t>WOODSIDE PETROLEUM LTD</t>
  </si>
  <si>
    <t>SE0000427361</t>
  </si>
  <si>
    <t>NDA SS</t>
  </si>
  <si>
    <t>NORDEA BANK AB</t>
  </si>
  <si>
    <t>INE009A01021</t>
  </si>
  <si>
    <t>INFO IS</t>
  </si>
  <si>
    <t>INFOSYS LTD</t>
  </si>
  <si>
    <t>US5398301094</t>
  </si>
  <si>
    <t>LMT UN</t>
  </si>
  <si>
    <t>LOCKHEED MARTIN CORP</t>
  </si>
  <si>
    <t>GB00B033F229</t>
  </si>
  <si>
    <t>CNA LN</t>
  </si>
  <si>
    <t>CENTRICA PLC</t>
  </si>
  <si>
    <t>US92553P2011</t>
  </si>
  <si>
    <t>VIAB UW</t>
  </si>
  <si>
    <t>VIACOM INC-CLASS B</t>
  </si>
  <si>
    <t>US1567001060</t>
  </si>
  <si>
    <t>CTL UN</t>
  </si>
  <si>
    <t>CENTURYLINK INC</t>
  </si>
  <si>
    <t>US03027X1000</t>
  </si>
  <si>
    <t>AMT UN</t>
  </si>
  <si>
    <t>AMERICAN TOWER CORP</t>
  </si>
  <si>
    <t>US3703341046</t>
  </si>
  <si>
    <t>GIS UN</t>
  </si>
  <si>
    <t>GENERAL MILLS INC</t>
  </si>
  <si>
    <t>US3021821000</t>
  </si>
  <si>
    <t>ESRX UW</t>
  </si>
  <si>
    <t>EXPRESS SCRIPTS INC</t>
  </si>
  <si>
    <t>US4523081093</t>
  </si>
  <si>
    <t>ITW UN</t>
  </si>
  <si>
    <t>ILLINOIS TOOL WORKS</t>
  </si>
  <si>
    <t>GB00B63H8491</t>
  </si>
  <si>
    <t>RR/ LN</t>
  </si>
  <si>
    <t>ROLLS-ROYCE HOLDINGS PLC</t>
  </si>
  <si>
    <t>KR7005490008</t>
  </si>
  <si>
    <t>005490 KP</t>
  </si>
  <si>
    <t>POSCO</t>
  </si>
  <si>
    <t>US89417E1091</t>
  </si>
  <si>
    <t>TRV UN</t>
  </si>
  <si>
    <t>TRAVELERS COS INC/THE</t>
  </si>
  <si>
    <t>CH0044328745</t>
  </si>
  <si>
    <t>ACE UN</t>
  </si>
  <si>
    <t>ACE LTD</t>
  </si>
  <si>
    <t>US5658491064</t>
  </si>
  <si>
    <t>MRO UN</t>
  </si>
  <si>
    <t>MARATHON OIL CORP</t>
  </si>
  <si>
    <t>US7401891053</t>
  </si>
  <si>
    <t>PCP UN</t>
  </si>
  <si>
    <t>PRECISION CASTPARTS CORP</t>
  </si>
  <si>
    <t>CH0100383485</t>
  </si>
  <si>
    <t>TYC UN</t>
  </si>
  <si>
    <t>TYCO INTERNATIONAL LTD</t>
  </si>
  <si>
    <t>JP3726800000</t>
  </si>
  <si>
    <t>2914 JT</t>
  </si>
  <si>
    <t>JAPAN TOBACCO INC</t>
  </si>
  <si>
    <t>US6558441084</t>
  </si>
  <si>
    <t>NSC UN</t>
  </si>
  <si>
    <t>NORFOLK SOUTHERN CORP</t>
  </si>
  <si>
    <t>US65339F1012</t>
  </si>
  <si>
    <t>NEE UN</t>
  </si>
  <si>
    <t>NEXTERA ENERGY INC</t>
  </si>
  <si>
    <t>US94973V1070</t>
  </si>
  <si>
    <t>WLP UN</t>
  </si>
  <si>
    <t>WELLPOINT INC</t>
  </si>
  <si>
    <t>FR0000125486</t>
  </si>
  <si>
    <t>DG FP</t>
  </si>
  <si>
    <t>VINCI SA</t>
  </si>
  <si>
    <t>Construction &amp; Engineering</t>
  </si>
  <si>
    <t>CA8787422044</t>
  </si>
  <si>
    <t>TCK/B CT</t>
  </si>
  <si>
    <t>TECK RESOURCES LTD-CLS B</t>
  </si>
  <si>
    <t>US14040H1059</t>
  </si>
  <si>
    <t>COF UN</t>
  </si>
  <si>
    <t>CAPITAL ONE FINANCIAL CORP</t>
  </si>
  <si>
    <t>CNE1000002L3</t>
  </si>
  <si>
    <t>2628 HK</t>
  </si>
  <si>
    <t>CHINA LIFE INSURANCE CO-H</t>
  </si>
  <si>
    <t>US1264081035</t>
  </si>
  <si>
    <t>CSX UN</t>
  </si>
  <si>
    <t>CSX CORP</t>
  </si>
  <si>
    <t>GB0008706128</t>
  </si>
  <si>
    <t>LLOY LN</t>
  </si>
  <si>
    <t>LLOYDS BANKING GROUP PLC</t>
  </si>
  <si>
    <t>ES0144580Y14</t>
  </si>
  <si>
    <t>IBE SQ</t>
  </si>
  <si>
    <t>IBERDROLA SA</t>
  </si>
  <si>
    <t>JP3899600005</t>
  </si>
  <si>
    <t>8802 JT</t>
  </si>
  <si>
    <t>MITSUBISHI ESTATE CO LTD</t>
  </si>
  <si>
    <t>Real Estate Management &amp; Devel</t>
  </si>
  <si>
    <t>JP3735400008</t>
  </si>
  <si>
    <t>9432 JT</t>
  </si>
  <si>
    <t>NIPPON TELEGRAPH &amp; TELEPHONE</t>
  </si>
  <si>
    <t>US3695501086</t>
  </si>
  <si>
    <t>GD UN</t>
  </si>
  <si>
    <t>GENERAL DYNAMICS CORP</t>
  </si>
  <si>
    <t>CA56501R1064</t>
  </si>
  <si>
    <t>MFC CT</t>
  </si>
  <si>
    <t>MANULIFE FINANCIAL CORP</t>
  </si>
  <si>
    <t>DE0007037129</t>
  </si>
  <si>
    <t>RWE GY</t>
  </si>
  <si>
    <t>RWE AG</t>
  </si>
  <si>
    <t>US2310211063</t>
  </si>
  <si>
    <t>CMI UN</t>
  </si>
  <si>
    <t>CUMMINS INC</t>
  </si>
  <si>
    <t>US4783661071</t>
  </si>
  <si>
    <t>JCI UN</t>
  </si>
  <si>
    <t>JOHNSON CONTROLS INC</t>
  </si>
  <si>
    <t>Auto Components</t>
  </si>
  <si>
    <t>US0010551028</t>
  </si>
  <si>
    <t>AFL UN</t>
  </si>
  <si>
    <t>AFLAC INC</t>
  </si>
  <si>
    <t>JP3371200001</t>
  </si>
  <si>
    <t>4063 JT</t>
  </si>
  <si>
    <t>SHIN-ETSU CHEMICAL CO LTD</t>
  </si>
  <si>
    <t>US0572241075</t>
  </si>
  <si>
    <t>BHI UN</t>
  </si>
  <si>
    <t>BAKER HUGHES INC</t>
  </si>
  <si>
    <t>INE002A01018</t>
  </si>
  <si>
    <t>RIL IS</t>
  </si>
  <si>
    <t>RELIANCE INDUSTRIES LTD</t>
  </si>
  <si>
    <t>JP3783600004</t>
  </si>
  <si>
    <t>9020 JT</t>
  </si>
  <si>
    <t>EAST JAPAN RAILWAY CO</t>
  </si>
  <si>
    <t>HK0016000132</t>
  </si>
  <si>
    <t>16 HK</t>
  </si>
  <si>
    <t>SUN HUNG KAI PROPERTIES</t>
  </si>
  <si>
    <t>US1897541041</t>
  </si>
  <si>
    <t>COH UN</t>
  </si>
  <si>
    <t>COACH INC</t>
  </si>
  <si>
    <t>US8835561023</t>
  </si>
  <si>
    <t>TMO UN</t>
  </si>
  <si>
    <t>THERMO FISHER SCIENTIFIC INC</t>
  </si>
  <si>
    <t>Life Sciences Tools &amp; Services</t>
  </si>
  <si>
    <t>ZAE000015889</t>
  </si>
  <si>
    <t>NPN SJ</t>
  </si>
  <si>
    <t>NASPERS LTD-N SHS</t>
  </si>
  <si>
    <t>JP3435000009</t>
  </si>
  <si>
    <t>6758 JT</t>
  </si>
  <si>
    <t>SONY CORP</t>
  </si>
  <si>
    <t>Household Durables</t>
  </si>
  <si>
    <t>US1924461023</t>
  </si>
  <si>
    <t>CTSH UW</t>
  </si>
  <si>
    <t>COGNIZANT TECH SOLUTIONS-A</t>
  </si>
  <si>
    <t>US28336L1098</t>
  </si>
  <si>
    <t>EP UN</t>
  </si>
  <si>
    <t>EL PASO CORP</t>
  </si>
  <si>
    <t>FR0000130809</t>
  </si>
  <si>
    <t>GLE FP</t>
  </si>
  <si>
    <t>SOCIETE GENERALE</t>
  </si>
  <si>
    <t>US8574771031</t>
  </si>
  <si>
    <t>STT UN</t>
  </si>
  <si>
    <t>STATE STREET CORP</t>
  </si>
  <si>
    <t>GB0001500809</t>
  </si>
  <si>
    <t>TLW LN</t>
  </si>
  <si>
    <t>TULLOW OIL PLC</t>
  </si>
  <si>
    <t>NL0000009538</t>
  </si>
  <si>
    <t>PHIA NA</t>
  </si>
  <si>
    <t>KONINKLIJKE PHILIPS ELECTRON</t>
  </si>
  <si>
    <t>HK0013000119</t>
  </si>
  <si>
    <t>13 HK</t>
  </si>
  <si>
    <t>HUTCHISON WHAMPOA LTD</t>
  </si>
  <si>
    <t>IT0004781412</t>
  </si>
  <si>
    <t>UCG IM</t>
  </si>
  <si>
    <t>UNICREDIT SPA</t>
  </si>
  <si>
    <t>US0394831020</t>
  </si>
  <si>
    <t>ADM UN</t>
  </si>
  <si>
    <t>ARCHER-DANIELS-MIDLAND CO</t>
  </si>
  <si>
    <t>JP3422950000</t>
  </si>
  <si>
    <t>3382 JT</t>
  </si>
  <si>
    <t>SEVEN &amp; I HOLDINGS CO LTD</t>
  </si>
  <si>
    <t>AU000000WDC7</t>
  </si>
  <si>
    <t>WDC AT</t>
  </si>
  <si>
    <t>WESTFIELD GROUP</t>
  </si>
  <si>
    <t>ES0173516115</t>
  </si>
  <si>
    <t>REP SQ</t>
  </si>
  <si>
    <t>REPSOL YPF SA</t>
  </si>
  <si>
    <t>JP3866800000</t>
  </si>
  <si>
    <t>6752 JT</t>
  </si>
  <si>
    <t>PANASONIC CORP</t>
  </si>
  <si>
    <t>FR0000120693</t>
  </si>
  <si>
    <t>RI FP</t>
  </si>
  <si>
    <t>PERNOD-RICARD SA</t>
  </si>
  <si>
    <t>US58155Q1031</t>
  </si>
  <si>
    <t>MCK UN</t>
  </si>
  <si>
    <t>MCKESSON CORP</t>
  </si>
  <si>
    <t>CH0126881561</t>
  </si>
  <si>
    <t>SREN VX</t>
  </si>
  <si>
    <t>SWISS RE AG</t>
  </si>
  <si>
    <t>US2193501051</t>
  </si>
  <si>
    <t>GLW UN</t>
  </si>
  <si>
    <t>CORNING INC</t>
  </si>
  <si>
    <t>US0549371070</t>
  </si>
  <si>
    <t>BBT UN</t>
  </si>
  <si>
    <t>BB&amp;T CORP</t>
  </si>
  <si>
    <t>US8475601097</t>
  </si>
  <si>
    <t>SE UN</t>
  </si>
  <si>
    <t>SPECTRA ENERGY CORP</t>
  </si>
  <si>
    <t>SE0000115446</t>
  </si>
  <si>
    <t>VOLVB SS</t>
  </si>
  <si>
    <t>VOLVO AB-B SHS</t>
  </si>
  <si>
    <t>HK0001000014</t>
  </si>
  <si>
    <t>1 HK</t>
  </si>
  <si>
    <t>CHEUNG KONG HOLDINGS LTD</t>
  </si>
  <si>
    <t>US37045V1008</t>
  </si>
  <si>
    <t>GM UN</t>
  </si>
  <si>
    <t>GENERAL MOTORS CO</t>
  </si>
  <si>
    <t>US5178341070</t>
  </si>
  <si>
    <t>LVS UN</t>
  </si>
  <si>
    <t>LAS VEGAS SANDS CORP</t>
  </si>
  <si>
    <t>SG1T75931496</t>
  </si>
  <si>
    <t>ST SP</t>
  </si>
  <si>
    <t>SINGAPORE TELECOM LTD</t>
  </si>
  <si>
    <t>ES0148396015</t>
  </si>
  <si>
    <t>ITX SQ</t>
  </si>
  <si>
    <t>INDITEX</t>
  </si>
  <si>
    <t>JP3910660004</t>
  </si>
  <si>
    <t>8766 JT</t>
  </si>
  <si>
    <t>TOKIO MARINE HOLDINGS INC</t>
  </si>
  <si>
    <t>SG1L01001701</t>
  </si>
  <si>
    <t>DBS SP</t>
  </si>
  <si>
    <t>DBS GROUP HOLDINGS LTD</t>
  </si>
  <si>
    <t>US46120E6023</t>
  </si>
  <si>
    <t>ISRG UW</t>
  </si>
  <si>
    <t>INTUITIVE SURGICAL INC</t>
  </si>
  <si>
    <t>NL0006034001</t>
  </si>
  <si>
    <t>ASML NA</t>
  </si>
  <si>
    <t>ASML HOLDING NV</t>
  </si>
  <si>
    <t>US42809H1077</t>
  </si>
  <si>
    <t>HES UN</t>
  </si>
  <si>
    <t>HESS CORP</t>
  </si>
  <si>
    <t>FI0009000681</t>
  </si>
  <si>
    <t>NOK1V FH</t>
  </si>
  <si>
    <t>NOKIA OYJ</t>
  </si>
  <si>
    <t>JE00B2QKY057</t>
  </si>
  <si>
    <t>SHP LN</t>
  </si>
  <si>
    <t>SHIRE PLC</t>
  </si>
  <si>
    <t>IT0000072618</t>
  </si>
  <si>
    <t>ISP IM</t>
  </si>
  <si>
    <t>INTESA SANPAOLO</t>
  </si>
  <si>
    <t>MXP810081010</t>
  </si>
  <si>
    <t>WALMEXV MM</t>
  </si>
  <si>
    <t>WALMART DE MEXICO-SER V</t>
  </si>
  <si>
    <t>US74460D1090</t>
  </si>
  <si>
    <t>PSA UN</t>
  </si>
  <si>
    <t>PUBLIC STORAGE</t>
  </si>
  <si>
    <t>US1712321017</t>
  </si>
  <si>
    <t>CB UN</t>
  </si>
  <si>
    <t>CHUBB CORP</t>
  </si>
  <si>
    <t>GB0007908733</t>
  </si>
  <si>
    <t>SSE LN</t>
  </si>
  <si>
    <t>SSE PLC</t>
  </si>
  <si>
    <t>US0091581068</t>
  </si>
  <si>
    <t>APD UN</t>
  </si>
  <si>
    <t>AIR PRODUCTS &amp; CHEMICALS INC</t>
  </si>
  <si>
    <t>CNE1000002Q2</t>
  </si>
  <si>
    <t>386 HK</t>
  </si>
  <si>
    <t>CHINA PETROLEUM &amp; CHEMICAL-H</t>
  </si>
  <si>
    <t>FR0000125007</t>
  </si>
  <si>
    <t>SGO FP</t>
  </si>
  <si>
    <t>COMPAGNIE DE SAINT-GOBAIN</t>
  </si>
  <si>
    <t>Building Products</t>
  </si>
  <si>
    <t>HK0388045442</t>
  </si>
  <si>
    <t>388 HK</t>
  </si>
  <si>
    <t>HONG KONG EXCHANGES &amp; CLEAR</t>
  </si>
  <si>
    <t>GB0005331532</t>
  </si>
  <si>
    <t>CPG LN</t>
  </si>
  <si>
    <t>COMPASS GROUP PLC</t>
  </si>
  <si>
    <t>IT0000062072</t>
  </si>
  <si>
    <t>G IM</t>
  </si>
  <si>
    <t>ASSICURAZIONI GENERALI</t>
  </si>
  <si>
    <t>US09247X1019</t>
  </si>
  <si>
    <t>BLK UN</t>
  </si>
  <si>
    <t>BLACKROCK INC</t>
  </si>
  <si>
    <t>US1248572026</t>
  </si>
  <si>
    <t>CBS UN</t>
  </si>
  <si>
    <t>CBS CORP-CLASS B NON VOTING</t>
  </si>
  <si>
    <t>US20030N2009</t>
  </si>
  <si>
    <t>CMCSK UW</t>
  </si>
  <si>
    <t>COMCAST CORP-SPECIAL CL A</t>
  </si>
  <si>
    <t>AU000000CSL8</t>
  </si>
  <si>
    <t>CSL AT</t>
  </si>
  <si>
    <t>CSL LTD</t>
  </si>
  <si>
    <t>JP3496400007</t>
  </si>
  <si>
    <t>9433 JT</t>
  </si>
  <si>
    <t>KDDI CORP</t>
  </si>
  <si>
    <t>US3379321074</t>
  </si>
  <si>
    <t>FE UN</t>
  </si>
  <si>
    <t>FIRSTENERGY CORP</t>
  </si>
  <si>
    <t>CH0048265513</t>
  </si>
  <si>
    <t>RIGN VX</t>
  </si>
  <si>
    <t>TRANSOCEAN LTD</t>
  </si>
  <si>
    <t>US12572Q1058</t>
  </si>
  <si>
    <t>CME UW</t>
  </si>
  <si>
    <t>CME GROUP INC</t>
  </si>
  <si>
    <t>JP3942400007</t>
  </si>
  <si>
    <t>4503 JT</t>
  </si>
  <si>
    <t>ASTELLAS PHARMA INC</t>
  </si>
  <si>
    <t>SG1S04926220</t>
  </si>
  <si>
    <t>OCBC SP</t>
  </si>
  <si>
    <t>OVERSEA-CHINESE BANKING CORP</t>
  </si>
  <si>
    <t>US3546131018</t>
  </si>
  <si>
    <t>BEN UN</t>
  </si>
  <si>
    <t>FRANKLIN RESOURCES INC</t>
  </si>
  <si>
    <t>US79466L3024</t>
  </si>
  <si>
    <t>CRM UN</t>
  </si>
  <si>
    <t>SALESFORCE.COM INC</t>
  </si>
  <si>
    <t>SG1M31001969</t>
  </si>
  <si>
    <t>UOB SP</t>
  </si>
  <si>
    <t>UNITED OVERSEAS BANK LTD</t>
  </si>
  <si>
    <t>LU0323134006</t>
  </si>
  <si>
    <t>MT NA</t>
  </si>
  <si>
    <t>ARCELORMITTAL</t>
  </si>
  <si>
    <t>US0255371017</t>
  </si>
  <si>
    <t>AEP UN</t>
  </si>
  <si>
    <t>AMERICAN ELECTRIC POWER</t>
  </si>
  <si>
    <t>US5441471019</t>
  </si>
  <si>
    <t>LO UN</t>
  </si>
  <si>
    <t>LORILLARD INC</t>
  </si>
  <si>
    <t>US2788651006</t>
  </si>
  <si>
    <t>ECL UN</t>
  </si>
  <si>
    <t>ECOLAB INC</t>
  </si>
  <si>
    <t>US1113201073</t>
  </si>
  <si>
    <t>BRCM UW</t>
  </si>
  <si>
    <t>BROADCOM CORP-CL A</t>
  </si>
  <si>
    <t>US7551115071</t>
  </si>
  <si>
    <t>RTN UN</t>
  </si>
  <si>
    <t>RAYTHEON COMPANY</t>
  </si>
  <si>
    <t>FR0000124711</t>
  </si>
  <si>
    <t>UL FP</t>
  </si>
  <si>
    <t>UNIBAIL-RODAMCO SE</t>
  </si>
  <si>
    <t>US9843321061</t>
  </si>
  <si>
    <t>YHOO UW</t>
  </si>
  <si>
    <t>YAHOO! INC</t>
  </si>
  <si>
    <t>JP3592200004</t>
  </si>
  <si>
    <t>6502 JT</t>
  </si>
  <si>
    <t>TOSHIBA CORP</t>
  </si>
  <si>
    <t>US61945C1036</t>
  </si>
  <si>
    <t>MOS UN</t>
  </si>
  <si>
    <t>MOSAIC CO/THE</t>
  </si>
  <si>
    <t>ZAE000109815</t>
  </si>
  <si>
    <t>SBK SJ</t>
  </si>
  <si>
    <t>STANDARD BANK GROUP LTD</t>
  </si>
  <si>
    <t>SE0000101032</t>
  </si>
  <si>
    <t>ATCOA SS</t>
  </si>
  <si>
    <t>ATLAS COPCO AB-A SHS</t>
  </si>
  <si>
    <t>US9694571004</t>
  </si>
  <si>
    <t>WMB UN</t>
  </si>
  <si>
    <t>WILLIAMS COS INC</t>
  </si>
  <si>
    <t>CA1125851040</t>
  </si>
  <si>
    <t>BAM/A CT</t>
  </si>
  <si>
    <t>BROOKFIELD ASSET MANAGE-CL A</t>
  </si>
  <si>
    <t>US00817Y1082</t>
  </si>
  <si>
    <t>AET UN</t>
  </si>
  <si>
    <t>AETNA INC</t>
  </si>
  <si>
    <t>US8718291078</t>
  </si>
  <si>
    <t>SYY UN</t>
  </si>
  <si>
    <t>SYSCO CORP</t>
  </si>
  <si>
    <t>JP3902400005</t>
  </si>
  <si>
    <t>6503 JT</t>
  </si>
  <si>
    <t>MITSUBISHI ELECTRIC CORP</t>
  </si>
  <si>
    <t>KR7012330007</t>
  </si>
  <si>
    <t>012330 KP</t>
  </si>
  <si>
    <t>HYUNDAI MOBIS</t>
  </si>
  <si>
    <t>US6550441058</t>
  </si>
  <si>
    <t>NBL UN</t>
  </si>
  <si>
    <t>NOBLE ENERGY INC</t>
  </si>
  <si>
    <t>JP3143600009</t>
  </si>
  <si>
    <t>8001 JT</t>
  </si>
  <si>
    <t>ITOCHU CORP</t>
  </si>
  <si>
    <t>HK0002007356</t>
  </si>
  <si>
    <t>2 HK</t>
  </si>
  <si>
    <t>CLP HOLDINGS LTD</t>
  </si>
  <si>
    <t>US2091151041</t>
  </si>
  <si>
    <t>ED UN</t>
  </si>
  <si>
    <t>CONSOLIDATED EDISON INC</t>
  </si>
  <si>
    <t>US2780581029</t>
  </si>
  <si>
    <t>ETN UN</t>
  </si>
  <si>
    <t>EATON CORP</t>
  </si>
  <si>
    <t>US4230741039</t>
  </si>
  <si>
    <t>HNZ UN</t>
  </si>
  <si>
    <t>HJ HEINZ CO</t>
  </si>
  <si>
    <t>US5717481023</t>
  </si>
  <si>
    <t>MMC UN</t>
  </si>
  <si>
    <t>MARSH &amp; MCLENNAN COS</t>
  </si>
  <si>
    <t>US29476L1070</t>
  </si>
  <si>
    <t>EQR UN</t>
  </si>
  <si>
    <t>EQUITY RESIDENTIAL</t>
  </si>
  <si>
    <t>GB0002162385</t>
  </si>
  <si>
    <t>AV/ LN</t>
  </si>
  <si>
    <t>AVIVA PLC</t>
  </si>
  <si>
    <t>JP3762600009</t>
  </si>
  <si>
    <t>8604 JT</t>
  </si>
  <si>
    <t>NOMURA HOLDINGS INC</t>
  </si>
  <si>
    <t>GB0002634946</t>
  </si>
  <si>
    <t>BA/ LN</t>
  </si>
  <si>
    <t>BAE SYSTEMS PLC</t>
  </si>
  <si>
    <t>US69331C1080</t>
  </si>
  <si>
    <t>PCG UN</t>
  </si>
  <si>
    <t>P G &amp; E CORP</t>
  </si>
  <si>
    <t>JP3404600003</t>
  </si>
  <si>
    <t>8053 JT</t>
  </si>
  <si>
    <t>SUMITOMO CORP</t>
  </si>
  <si>
    <t>ZAE000043485</t>
  </si>
  <si>
    <t>ANG SJ</t>
  </si>
  <si>
    <t>ANGLOGOLD ASHANTI LTD</t>
  </si>
  <si>
    <t>US4612021034</t>
  </si>
  <si>
    <t>INTU UW</t>
  </si>
  <si>
    <t>INTUIT INC</t>
  </si>
  <si>
    <t>US0758871091</t>
  </si>
  <si>
    <t>BDX UN</t>
  </si>
  <si>
    <t>BECTON DICKINSON AND CO</t>
  </si>
  <si>
    <t>SE0000193120</t>
  </si>
  <si>
    <t>SHBA SS</t>
  </si>
  <si>
    <t>SVENSKA HANDELSBANKEN-A SHS</t>
  </si>
  <si>
    <t>US1651671075</t>
  </si>
  <si>
    <t>CHK UN</t>
  </si>
  <si>
    <t>CHESAPEAKE ENERGY CORP</t>
  </si>
  <si>
    <t>KR7051910008</t>
  </si>
  <si>
    <t>051910 KP</t>
  </si>
  <si>
    <t>LG CHEM LTD</t>
  </si>
  <si>
    <t>KR7055550008</t>
  </si>
  <si>
    <t>055550 KP</t>
  </si>
  <si>
    <t>SHINHAN FINANCIAL GROUP LTD</t>
  </si>
  <si>
    <t>DE000A1EWWW0</t>
  </si>
  <si>
    <t>ADS GY</t>
  </si>
  <si>
    <t>ADIDAS AG</t>
  </si>
  <si>
    <t>US69351T1060</t>
  </si>
  <si>
    <t>PPL UN</t>
  </si>
  <si>
    <t>PPL CORPORATION</t>
  </si>
  <si>
    <t>TW0002498003</t>
  </si>
  <si>
    <t>2498 TT</t>
  </si>
  <si>
    <t>HTC CORP</t>
  </si>
  <si>
    <t>US2547091080</t>
  </si>
  <si>
    <t>DFS UN</t>
  </si>
  <si>
    <t>DISCOVER FINANCIAL SERVICES</t>
  </si>
  <si>
    <t>US00724F1012</t>
  </si>
  <si>
    <t>ADBE UW</t>
  </si>
  <si>
    <t>ADOBE SYSTEMS INC</t>
  </si>
  <si>
    <t>US0200021014</t>
  </si>
  <si>
    <t>ALL UN</t>
  </si>
  <si>
    <t>ALLSTATE CORP</t>
  </si>
  <si>
    <t>US55616P1049</t>
  </si>
  <si>
    <t>M UN</t>
  </si>
  <si>
    <t>MACY'S INC</t>
  </si>
  <si>
    <t>JE00B3DMTY01</t>
  </si>
  <si>
    <t>WPP LN</t>
  </si>
  <si>
    <t>WPP PLC</t>
  </si>
  <si>
    <t>JP3551500006</t>
  </si>
  <si>
    <t>6902 JT</t>
  </si>
  <si>
    <t>DENSO CORP</t>
  </si>
  <si>
    <t>BRITSAACNPR7</t>
  </si>
  <si>
    <t>ITSA4 BS</t>
  </si>
  <si>
    <t>ITAUSA-INVESTIMENTOS ITAU-PR</t>
  </si>
  <si>
    <t>US0382221051</t>
  </si>
  <si>
    <t>AMAT UW</t>
  </si>
  <si>
    <t>APPLIED MATERIALS INC</t>
  </si>
  <si>
    <t>NL0006033250</t>
  </si>
  <si>
    <t>AH NA</t>
  </si>
  <si>
    <t>KONINKLIJKE AHOLD NV</t>
  </si>
  <si>
    <t>US0357104092</t>
  </si>
  <si>
    <t>NLY UN</t>
  </si>
  <si>
    <t>ANNALY CAPITAL MANAGEMENT IN</t>
  </si>
  <si>
    <t>US40414L1098</t>
  </si>
  <si>
    <t>HCP UN</t>
  </si>
  <si>
    <t>HCP INC</t>
  </si>
  <si>
    <t>US92276F1003</t>
  </si>
  <si>
    <t>VTR UN</t>
  </si>
  <si>
    <t>VENTAS INC</t>
  </si>
  <si>
    <t>FR0000121667</t>
  </si>
  <si>
    <t>EI FP</t>
  </si>
  <si>
    <t>ESSILOR INTERNATIONAL</t>
  </si>
  <si>
    <t>CH0012214059</t>
  </si>
  <si>
    <t>HOLN VX</t>
  </si>
  <si>
    <t>HOLCIM LTD-REG</t>
  </si>
  <si>
    <t>Construction Materials</t>
  </si>
  <si>
    <t>NL0000009082</t>
  </si>
  <si>
    <t>KPN NA</t>
  </si>
  <si>
    <t>KONINKLIJKE KPN NV</t>
  </si>
  <si>
    <t>INE040A01026</t>
  </si>
  <si>
    <t>HDFCB IS</t>
  </si>
  <si>
    <t>HDFC BANK LIMITED</t>
  </si>
  <si>
    <t>JP3893200000</t>
  </si>
  <si>
    <t>8801 JT</t>
  </si>
  <si>
    <t>MITSUI FUDOSAN CO LTD</t>
  </si>
  <si>
    <t>ID1000057607</t>
  </si>
  <si>
    <t>ASII IJ</t>
  </si>
  <si>
    <t>ASTRA INTERNATIONAL TBK PT</t>
  </si>
  <si>
    <t>CA7751092007</t>
  </si>
  <si>
    <t>RCI/B CT</t>
  </si>
  <si>
    <t>ROGERS COMMUNICATIONS INC-B</t>
  </si>
  <si>
    <t>SE0000667925</t>
  </si>
  <si>
    <t>TLSN SS</t>
  </si>
  <si>
    <t>TELIASONERA AB</t>
  </si>
  <si>
    <t>US5828391061</t>
  </si>
  <si>
    <t>MJN UN</t>
  </si>
  <si>
    <t>MEAD JOHNSON NUTRITION CO</t>
  </si>
  <si>
    <t>US64110D1046</t>
  </si>
  <si>
    <t>NTAP UW</t>
  </si>
  <si>
    <t>NETAPP INC</t>
  </si>
  <si>
    <t>CH0102993182</t>
  </si>
  <si>
    <t>TEL UN</t>
  </si>
  <si>
    <t>TE CONNECTIVITY LTD</t>
  </si>
  <si>
    <t>US6668071029</t>
  </si>
  <si>
    <t>NOC UN</t>
  </si>
  <si>
    <t>NORTHROP GRUMMAN CORP</t>
  </si>
  <si>
    <t>US74144T1088</t>
  </si>
  <si>
    <t>TROW UW</t>
  </si>
  <si>
    <t>T ROWE PRICE GROUP INC</t>
  </si>
  <si>
    <t>US3823881061</t>
  </si>
  <si>
    <t>GR UN</t>
  </si>
  <si>
    <t>GOODRICH CORP</t>
  </si>
  <si>
    <t>JP3830800003</t>
  </si>
  <si>
    <t>5108 JT</t>
  </si>
  <si>
    <t>BRIDGESTONE CORP</t>
  </si>
  <si>
    <t>CNE1000002R0</t>
  </si>
  <si>
    <t>1088 HK</t>
  </si>
  <si>
    <t>CHINA SHENHUA ENERGY CO-H</t>
  </si>
  <si>
    <t>US94106L1098</t>
  </si>
  <si>
    <t>WM UN</t>
  </si>
  <si>
    <t>WASTE MANAGEMENT INC</t>
  </si>
  <si>
    <t>Commercial &amp; Professional Serv</t>
  </si>
  <si>
    <t>Commercial Services &amp; Supplies</t>
  </si>
  <si>
    <t>AU000000ORG5</t>
  </si>
  <si>
    <t>ORG AT</t>
  </si>
  <si>
    <t>ORIGIN ENERGY LTD</t>
  </si>
  <si>
    <t>JP3294460005</t>
  </si>
  <si>
    <t>1605 JT</t>
  </si>
  <si>
    <t>INPEX CORP</t>
  </si>
  <si>
    <t>US7432631056</t>
  </si>
  <si>
    <t>PGN UN</t>
  </si>
  <si>
    <t>PROGRESS ENERGY INC</t>
  </si>
  <si>
    <t>GB0006776081</t>
  </si>
  <si>
    <t>PSON LN</t>
  </si>
  <si>
    <t>PEARSON PLC</t>
  </si>
  <si>
    <t>US8636671013</t>
  </si>
  <si>
    <t>SYK UN</t>
  </si>
  <si>
    <t>STRYKER CORP</t>
  </si>
  <si>
    <t>US7445731067</t>
  </si>
  <si>
    <t>PEG UN</t>
  </si>
  <si>
    <t>PUBLIC SERVICE ENTERPRISE GP</t>
  </si>
  <si>
    <t>AU000000TLS2</t>
  </si>
  <si>
    <t>TLS AT</t>
  </si>
  <si>
    <t>TELSTRA CORP LTD</t>
  </si>
  <si>
    <t>US0153511094</t>
  </si>
  <si>
    <t>ALXN UW</t>
  </si>
  <si>
    <t>ALEXION PHARMACEUTICALS INC</t>
  </si>
  <si>
    <t>US74340W1036</t>
  </si>
  <si>
    <t>PLD UN</t>
  </si>
  <si>
    <t>PROLOGIS INC</t>
  </si>
  <si>
    <t>SE0000667891</t>
  </si>
  <si>
    <t>SAND SS</t>
  </si>
  <si>
    <t>SANDVIK AB</t>
  </si>
  <si>
    <t>IE0001827041</t>
  </si>
  <si>
    <t>CRH ID</t>
  </si>
  <si>
    <t>CRH PLC</t>
  </si>
  <si>
    <t>US6200763075</t>
  </si>
  <si>
    <t>MSI UN</t>
  </si>
  <si>
    <t>MOTOROLA SOLUTIONS INC</t>
  </si>
  <si>
    <t>US00846U1016</t>
  </si>
  <si>
    <t>A UN</t>
  </si>
  <si>
    <t>AGILENT TECHNOLOGIES INC</t>
  </si>
  <si>
    <t>CA91911K1021</t>
  </si>
  <si>
    <t>VRX CT</t>
  </si>
  <si>
    <t>VALEANT PHARMACEUTICALS INTE</t>
  </si>
  <si>
    <t>GB00B19NLV48</t>
  </si>
  <si>
    <t>EXPN LN</t>
  </si>
  <si>
    <t>EXPERIAN PLC</t>
  </si>
  <si>
    <t>Professional Services</t>
  </si>
  <si>
    <t>KR7000270009</t>
  </si>
  <si>
    <t>000270 KP</t>
  </si>
  <si>
    <t>KIA MOTORS CORPORATION</t>
  </si>
  <si>
    <t>US6937181088</t>
  </si>
  <si>
    <t>PCAR UW</t>
  </si>
  <si>
    <t>PACCAR INC</t>
  </si>
  <si>
    <t>CA2925051047</t>
  </si>
  <si>
    <t>ECA CT</t>
  </si>
  <si>
    <t>ENCANA CORP</t>
  </si>
  <si>
    <t>CNE1000003X6</t>
  </si>
  <si>
    <t>2318 HK</t>
  </si>
  <si>
    <t>PING AN INSURANCE GROUP CO-H</t>
  </si>
  <si>
    <t>NL0000235190</t>
  </si>
  <si>
    <t>EAD FP</t>
  </si>
  <si>
    <t>EADS NV</t>
  </si>
  <si>
    <t>US8085131055</t>
  </si>
  <si>
    <t>SCHW UN</t>
  </si>
  <si>
    <t>SCHWAB (CHARLES) CORP</t>
  </si>
  <si>
    <t>US1011211018</t>
  </si>
  <si>
    <t>BXP UN</t>
  </si>
  <si>
    <t>BOSTON PROPERTIES INC</t>
  </si>
  <si>
    <t>DE0005552004</t>
  </si>
  <si>
    <t>DPW GY</t>
  </si>
  <si>
    <t>DEUTSCHE POST AG-REG</t>
  </si>
  <si>
    <t>US0758961009</t>
  </si>
  <si>
    <t>BBBY UW</t>
  </si>
  <si>
    <t>BED BATH &amp; BEYOND INC</t>
  </si>
  <si>
    <t>US2282271046</t>
  </si>
  <si>
    <t>CCI UN</t>
  </si>
  <si>
    <t>CROWN CASTLE INTL CORP</t>
  </si>
  <si>
    <t>US56585A1025</t>
  </si>
  <si>
    <t>MPC UN</t>
  </si>
  <si>
    <t>MARATHON PETROLEUM CORP</t>
  </si>
  <si>
    <t>US3119001044</t>
  </si>
  <si>
    <t>FAST UW</t>
  </si>
  <si>
    <t>FASTENAL CO</t>
  </si>
  <si>
    <t>JP3381000003</t>
  </si>
  <si>
    <t>5401 JT</t>
  </si>
  <si>
    <t>NIPPON STEEL CORP</t>
  </si>
  <si>
    <t>INE001A01036</t>
  </si>
  <si>
    <t>HDFC IS</t>
  </si>
  <si>
    <t>HOUSING DEVELOPMENT FINANCE</t>
  </si>
  <si>
    <t>Thrifts &amp; Mortgage Finance</t>
  </si>
  <si>
    <t>DE0005785802</t>
  </si>
  <si>
    <t>FME GY</t>
  </si>
  <si>
    <t>FRESENIUS MEDICAL CARE AG &amp;</t>
  </si>
  <si>
    <t>JP3756600007</t>
  </si>
  <si>
    <t>7974 JO</t>
  </si>
  <si>
    <t>NINTENDO CO LTD</t>
  </si>
  <si>
    <t>AU000000STO6</t>
  </si>
  <si>
    <t>STO AT</t>
  </si>
  <si>
    <t>SANTOS LTD</t>
  </si>
  <si>
    <t>US7617131062</t>
  </si>
  <si>
    <t>RAI UN</t>
  </si>
  <si>
    <t>REYNOLDS AMERICAN INC</t>
  </si>
  <si>
    <t>US4601461035</t>
  </si>
  <si>
    <t>IP UN</t>
  </si>
  <si>
    <t>INTERNATIONAL PAPER CO</t>
  </si>
  <si>
    <t>Paper &amp; Forest Products</t>
  </si>
  <si>
    <t>FR0000120172</t>
  </si>
  <si>
    <t>CA FP</t>
  </si>
  <si>
    <t>CARREFOUR SA</t>
  </si>
  <si>
    <t>US4448591028</t>
  </si>
  <si>
    <t>HUM UN</t>
  </si>
  <si>
    <t>HUMANA INC</t>
  </si>
  <si>
    <t>US6935061076</t>
  </si>
  <si>
    <t>PPG UN</t>
  </si>
  <si>
    <t>PPG INDUSTRIES INC</t>
  </si>
  <si>
    <t>MXP320321310</t>
  </si>
  <si>
    <t>FEMSAUBD MM</t>
  </si>
  <si>
    <t>FOMENTO ECONOMICO MEXICA-UBD</t>
  </si>
  <si>
    <t>US14149Y1082</t>
  </si>
  <si>
    <t>CAH UN</t>
  </si>
  <si>
    <t>CARDINAL HEALTH INC</t>
  </si>
  <si>
    <t>JP3900000005</t>
  </si>
  <si>
    <t>7011 JT</t>
  </si>
  <si>
    <t>MITSUBISHI HEAVY INDUSTRIES</t>
  </si>
  <si>
    <t>CA4530384086</t>
  </si>
  <si>
    <t>IMO CT</t>
  </si>
  <si>
    <t>IMPERIAL OIL LTD</t>
  </si>
  <si>
    <t>CA87425E1034</t>
  </si>
  <si>
    <t>TLM CT</t>
  </si>
  <si>
    <t>TALISMAN ENERGY INC</t>
  </si>
  <si>
    <t>JP3386450005</t>
  </si>
  <si>
    <t>5020 JT</t>
  </si>
  <si>
    <t>JX HOLDINGS INC</t>
  </si>
  <si>
    <t>US1773761002</t>
  </si>
  <si>
    <t>CTXS UW</t>
  </si>
  <si>
    <t>CITRIX SYSTEMS INC</t>
  </si>
  <si>
    <t>KR7000660001</t>
  </si>
  <si>
    <t>000660 KP</t>
  </si>
  <si>
    <t>HYNIX SEMICONDUCTOR INC</t>
  </si>
  <si>
    <t>GB0007389926</t>
  </si>
  <si>
    <t>OML LN</t>
  </si>
  <si>
    <t>OLD MUTUAL PLC</t>
  </si>
  <si>
    <t>CH0012255151</t>
  </si>
  <si>
    <t>UHR VX</t>
  </si>
  <si>
    <t>SWATCH GROUP AG/THE-BR</t>
  </si>
  <si>
    <t>US5806451093</t>
  </si>
  <si>
    <t>MHP UN</t>
  </si>
  <si>
    <t>MCGRAW-HILL COMPANIES INC</t>
  </si>
  <si>
    <t>US91913Y1001</t>
  </si>
  <si>
    <t>VLO UN</t>
  </si>
  <si>
    <t>VALERO ENERGY CORP</t>
  </si>
  <si>
    <t>US5184391044</t>
  </si>
  <si>
    <t>EL UN</t>
  </si>
  <si>
    <t>ESTEE LAUDER COMPANIES-CL A</t>
  </si>
  <si>
    <t>US7010941042</t>
  </si>
  <si>
    <t>PH UN</t>
  </si>
  <si>
    <t>PARKER HANNIFIN CORP</t>
  </si>
  <si>
    <t>SE0000242455</t>
  </si>
  <si>
    <t>SWEDA SS</t>
  </si>
  <si>
    <t>SWEDBANK AB - A SHARES</t>
  </si>
  <si>
    <t>US0268747849</t>
  </si>
  <si>
    <t>AIG UN</t>
  </si>
  <si>
    <t>AMERICAN INTERNATIONAL GROUP</t>
  </si>
  <si>
    <t>US7908491035</t>
  </si>
  <si>
    <t>STJ UN</t>
  </si>
  <si>
    <t>ST JUDE MEDICAL INC</t>
  </si>
  <si>
    <t>PA1436583006</t>
  </si>
  <si>
    <t>CCL UN</t>
  </si>
  <si>
    <t>CARNIVAL CORP</t>
  </si>
  <si>
    <t>US6819191064</t>
  </si>
  <si>
    <t>OMC UN</t>
  </si>
  <si>
    <t>OMNICOM GROUP</t>
  </si>
  <si>
    <t>US6703461052</t>
  </si>
  <si>
    <t>NUE UN</t>
  </si>
  <si>
    <t>NUCOR CORP</t>
  </si>
  <si>
    <t>US0373891037</t>
  </si>
  <si>
    <t>AON UN</t>
  </si>
  <si>
    <t>AON CORP</t>
  </si>
  <si>
    <t>NL0000009165</t>
  </si>
  <si>
    <t>HEIA NA</t>
  </si>
  <si>
    <t>HEINEKEN NV</t>
  </si>
  <si>
    <t>AU000000QBE9</t>
  </si>
  <si>
    <t>QBE AT</t>
  </si>
  <si>
    <t>QBE INSURANCE GROUP LTD</t>
  </si>
  <si>
    <t>BMG7945E1057</t>
  </si>
  <si>
    <t>SDRL NO</t>
  </si>
  <si>
    <t>SEADRILL LTD</t>
  </si>
  <si>
    <t>BRBRFSACNOR8</t>
  </si>
  <si>
    <t>BRFS3 BS</t>
  </si>
  <si>
    <t>BRF - BRASIL FOODS SA</t>
  </si>
  <si>
    <t>US5010441013</t>
  </si>
  <si>
    <t>KR UN</t>
  </si>
  <si>
    <t>KROGER CO</t>
  </si>
  <si>
    <t>US13342B1052</t>
  </si>
  <si>
    <t>CAM UN</t>
  </si>
  <si>
    <t>CAMERON INTERNATIONAL CORP</t>
  </si>
  <si>
    <t>JP3249600002</t>
  </si>
  <si>
    <t>6971 JT</t>
  </si>
  <si>
    <t>KYOCERA CORP</t>
  </si>
  <si>
    <t>CA8283361076</t>
  </si>
  <si>
    <t>SLW CT</t>
  </si>
  <si>
    <t>SILVER WHEATON CORP</t>
  </si>
  <si>
    <t>US9290421091</t>
  </si>
  <si>
    <t>VNO UN</t>
  </si>
  <si>
    <t>VORNADO REALTY TRUST</t>
  </si>
  <si>
    <t>JP3205800000</t>
  </si>
  <si>
    <t>4452 JT</t>
  </si>
  <si>
    <t>KAO CORP</t>
  </si>
  <si>
    <t>KR7105560007</t>
  </si>
  <si>
    <t>105560 KP</t>
  </si>
  <si>
    <t>KB FINANCIAL GROUP INC</t>
  </si>
  <si>
    <t>CA0089161081</t>
  </si>
  <si>
    <t>AGU CT</t>
  </si>
  <si>
    <t>AGRIUM INC</t>
  </si>
  <si>
    <t>US8168511090</t>
  </si>
  <si>
    <t>SRE UN</t>
  </si>
  <si>
    <t>SEMPRA ENERGY</t>
  </si>
  <si>
    <t>IT0000068525</t>
  </si>
  <si>
    <t>SPM IM</t>
  </si>
  <si>
    <t>SAIPEM SPA</t>
  </si>
  <si>
    <t>NO0010063308</t>
  </si>
  <si>
    <t>TEL NO</t>
  </si>
  <si>
    <t>TELENOR ASA</t>
  </si>
  <si>
    <t>US1252691001</t>
  </si>
  <si>
    <t>CF UN</t>
  </si>
  <si>
    <t>CF INDUSTRIES HOLDINGS INC</t>
  </si>
  <si>
    <t>US4878361082</t>
  </si>
  <si>
    <t>K UN</t>
  </si>
  <si>
    <t>KELLOGG CO</t>
  </si>
  <si>
    <t>US5002551043</t>
  </si>
  <si>
    <t>KSS UN</t>
  </si>
  <si>
    <t>KOHLS CORP</t>
  </si>
  <si>
    <t>IE00B6330302</t>
  </si>
  <si>
    <t>IR UN</t>
  </si>
  <si>
    <t>INGERSOLL-RAND PLC</t>
  </si>
  <si>
    <t>US6698881090</t>
  </si>
  <si>
    <t>NVTK LI</t>
  </si>
  <si>
    <t>NOVATEK OAO-SPONS GDR REG S</t>
  </si>
  <si>
    <t>US8715031089</t>
  </si>
  <si>
    <t>SYMC UW</t>
  </si>
  <si>
    <t>SYMANTEC CORP</t>
  </si>
  <si>
    <t>NL0000009132</t>
  </si>
  <si>
    <t>AKZA NA</t>
  </si>
  <si>
    <t>AKZO NOBEL</t>
  </si>
  <si>
    <t>US03076C1062</t>
  </si>
  <si>
    <t>AMP UN</t>
  </si>
  <si>
    <t>AMERIPRISE FINANCIAL INC</t>
  </si>
  <si>
    <t>BMG5485F1692</t>
  </si>
  <si>
    <t>494 HK</t>
  </si>
  <si>
    <t>LI &amp; FUNG LTD</t>
  </si>
  <si>
    <t>Distributors</t>
  </si>
  <si>
    <t>CA98462Y1007</t>
  </si>
  <si>
    <t>YRI CT</t>
  </si>
  <si>
    <t>YAMANA GOLD INC</t>
  </si>
  <si>
    <t>BRBVMFACNOR3</t>
  </si>
  <si>
    <t>BVMF3 BS</t>
  </si>
  <si>
    <t>BM&amp;FBOVESPA SA</t>
  </si>
  <si>
    <t>DE0005810055</t>
  </si>
  <si>
    <t>DB1 GY</t>
  </si>
  <si>
    <t>DEUTSCHE BOERSE AG</t>
  </si>
  <si>
    <t>FR0000121485</t>
  </si>
  <si>
    <t>PP FP</t>
  </si>
  <si>
    <t>PPR</t>
  </si>
  <si>
    <t>US7433151039</t>
  </si>
  <si>
    <t>PGR UN</t>
  </si>
  <si>
    <t>PROGRESSIVE CORP</t>
  </si>
  <si>
    <t>US2810201077</t>
  </si>
  <si>
    <t>EIX UN</t>
  </si>
  <si>
    <t>EDISON INTERNATIONAL</t>
  </si>
  <si>
    <t>KR7005931001</t>
  </si>
  <si>
    <t>005935 KP</t>
  </si>
  <si>
    <t>SAMSUNG ELECTRONICS-PREF</t>
  </si>
  <si>
    <t>US98389B1008</t>
  </si>
  <si>
    <t>XEL UN</t>
  </si>
  <si>
    <t>XCEL ENERGY INC</t>
  </si>
  <si>
    <t>BROGXPACNOR3</t>
  </si>
  <si>
    <t>OGXP3 BS</t>
  </si>
  <si>
    <t>OGX PETROLEO E GAS PARTICIPA</t>
  </si>
  <si>
    <t>CA8667961053</t>
  </si>
  <si>
    <t>SLF CT</t>
  </si>
  <si>
    <t>SUN LIFE FINANCIAL INC</t>
  </si>
  <si>
    <t>US9182041080</t>
  </si>
  <si>
    <t>VFC UN</t>
  </si>
  <si>
    <t>VF CORP</t>
  </si>
  <si>
    <t>CA13645T1003</t>
  </si>
  <si>
    <t>CP CT</t>
  </si>
  <si>
    <t>CANADIAN PACIFIC RAILWAY LTD</t>
  </si>
  <si>
    <t>KR7009540006</t>
  </si>
  <si>
    <t>009540 KP</t>
  </si>
  <si>
    <t>HYUNDAI HEAVY INDUSTRIES</t>
  </si>
  <si>
    <t>CA6330671034</t>
  </si>
  <si>
    <t>NA CT</t>
  </si>
  <si>
    <t>NATIONAL BANK OF CANADA</t>
  </si>
  <si>
    <t>SG1U68934629</t>
  </si>
  <si>
    <t>KEP SP</t>
  </si>
  <si>
    <t>KEPPEL CORP LTD</t>
  </si>
  <si>
    <t>CA4969024047</t>
  </si>
  <si>
    <t>K CT</t>
  </si>
  <si>
    <t>KINROSS GOLD CORP</t>
  </si>
  <si>
    <t>US5404241086</t>
  </si>
  <si>
    <t>L UN</t>
  </si>
  <si>
    <t>LOEWS CORP</t>
  </si>
  <si>
    <t>NO0010031479</t>
  </si>
  <si>
    <t>DNB NO</t>
  </si>
  <si>
    <t>DNB ASA</t>
  </si>
  <si>
    <t>US1255091092</t>
  </si>
  <si>
    <t>CI UN</t>
  </si>
  <si>
    <t>CIGNA CORP</t>
  </si>
  <si>
    <t>JP3526600006</t>
  </si>
  <si>
    <t>9502 JT</t>
  </si>
  <si>
    <t>CHUBU ELECTRIC POWER CO INC</t>
  </si>
  <si>
    <t>US3167731005</t>
  </si>
  <si>
    <t>FITB UW</t>
  </si>
  <si>
    <t>FIFTH THIRD BANCORP</t>
  </si>
  <si>
    <t>JP3228600007</t>
  </si>
  <si>
    <t>9503 JT</t>
  </si>
  <si>
    <t>KANSAI ELECTRIC POWER CO INC</t>
  </si>
  <si>
    <t>US0214411003</t>
  </si>
  <si>
    <t>ALTR UW</t>
  </si>
  <si>
    <t>ALTERA CORP</t>
  </si>
  <si>
    <t>FR0000121261</t>
  </si>
  <si>
    <t>ML FP</t>
  </si>
  <si>
    <t>MICHELIN (CGDE)</t>
  </si>
  <si>
    <t>US7782961038</t>
  </si>
  <si>
    <t>ROST UW</t>
  </si>
  <si>
    <t>ROSS STORES INC</t>
  </si>
  <si>
    <t>TW0001301000</t>
  </si>
  <si>
    <t>1301 TT</t>
  </si>
  <si>
    <t>FORMOSA PLASTICS CORP</t>
  </si>
  <si>
    <t>JP3566800003</t>
  </si>
  <si>
    <t>9022 JT</t>
  </si>
  <si>
    <t>CENTRAL JAPAN RAILWAY CO</t>
  </si>
  <si>
    <t>JP3475350009</t>
  </si>
  <si>
    <t>4568 JT</t>
  </si>
  <si>
    <t>DAIICHI SANKYO CO LTD</t>
  </si>
  <si>
    <t>NL0009434992</t>
  </si>
  <si>
    <t>LYB UN</t>
  </si>
  <si>
    <t>LYONDELLBASELL INDU-CL A</t>
  </si>
  <si>
    <t>US8679141031</t>
  </si>
  <si>
    <t>STI UN</t>
  </si>
  <si>
    <t>SUNTRUST BANKS INC</t>
  </si>
  <si>
    <t>US3848021040</t>
  </si>
  <si>
    <t>GWW UN</t>
  </si>
  <si>
    <t>WW GRAINGER INC</t>
  </si>
  <si>
    <t>RU000A0J2Q06</t>
  </si>
  <si>
    <t>ROSN RX</t>
  </si>
  <si>
    <t>ROSNEFT OIL COMPANY</t>
  </si>
  <si>
    <t>GB0000595859</t>
  </si>
  <si>
    <t>ARM LN</t>
  </si>
  <si>
    <t>ARM HOLDINGS PLC</t>
  </si>
  <si>
    <t>JP3890310000</t>
  </si>
  <si>
    <t>8725 JT</t>
  </si>
  <si>
    <t>MS&amp;AD INSURANCE GROUP HOLDIN</t>
  </si>
  <si>
    <t>US8545021011</t>
  </si>
  <si>
    <t>SWK UN</t>
  </si>
  <si>
    <t>STANLEY BLACK &amp; DECKER INC</t>
  </si>
  <si>
    <t>US1696561059</t>
  </si>
  <si>
    <t>CMG UN</t>
  </si>
  <si>
    <t>CHIPOTLE MEXICAN GRILL INC</t>
  </si>
  <si>
    <t>AU000000AMP6</t>
  </si>
  <si>
    <t>AMP AT</t>
  </si>
  <si>
    <t>AMP LTD</t>
  </si>
  <si>
    <t>US0534841012</t>
  </si>
  <si>
    <t>AVB UN</t>
  </si>
  <si>
    <t>AVALONBAY COMMUNITIES INC</t>
  </si>
  <si>
    <t>GB0001411924</t>
  </si>
  <si>
    <t>BSY LN</t>
  </si>
  <si>
    <t>BRITISH SKY BROADCASTING GRO</t>
  </si>
  <si>
    <t>US9668371068</t>
  </si>
  <si>
    <t>WFM UW</t>
  </si>
  <si>
    <t>WHOLE FOODS MARKET INC</t>
  </si>
  <si>
    <t>US48203R1041</t>
  </si>
  <si>
    <t>JNPR UN</t>
  </si>
  <si>
    <t>JUNIPER NETWORKS INC</t>
  </si>
  <si>
    <t>JP3914400001</t>
  </si>
  <si>
    <t>6981 JO</t>
  </si>
  <si>
    <t>MURATA MANUFACTURING CO LTD</t>
  </si>
  <si>
    <t>CH0038838394</t>
  </si>
  <si>
    <t>WFT UN</t>
  </si>
  <si>
    <t>WEATHERFORD INTL LTD</t>
  </si>
  <si>
    <t>US30249U1016</t>
  </si>
  <si>
    <t>FTI UN</t>
  </si>
  <si>
    <t>FMC TECHNOLOGIES INC</t>
  </si>
  <si>
    <t>MXP370841019</t>
  </si>
  <si>
    <t>GMEXICOB MM</t>
  </si>
  <si>
    <t>GRUPO MEXICO SAB DE CV-SER B</t>
  </si>
  <si>
    <t>HK0003000038</t>
  </si>
  <si>
    <t>3 HK</t>
  </si>
  <si>
    <t>HONG KONG &amp; CHINA GAS</t>
  </si>
  <si>
    <t>Gas Utilities</t>
  </si>
  <si>
    <t>US2600031080</t>
  </si>
  <si>
    <t>DOV UN</t>
  </si>
  <si>
    <t>DOVER CORP</t>
  </si>
  <si>
    <t>COC04PA00016</t>
  </si>
  <si>
    <t>ECOPETL CX</t>
  </si>
  <si>
    <t>ECOPETROL SA</t>
  </si>
  <si>
    <t>JP3476480003</t>
  </si>
  <si>
    <t>8750 JT</t>
  </si>
  <si>
    <t>DAI-ICHI LIFE INSURANCE</t>
  </si>
  <si>
    <t>FI0009003305</t>
  </si>
  <si>
    <t>SAMAS FH</t>
  </si>
  <si>
    <t>SAMPO OYJ-A SHS</t>
  </si>
  <si>
    <t>JP3877600001</t>
  </si>
  <si>
    <t>8002 JT</t>
  </si>
  <si>
    <t>MARUBENI CORP</t>
  </si>
  <si>
    <t>US80004C1018</t>
  </si>
  <si>
    <t>SNDK UW</t>
  </si>
  <si>
    <t>SANDISK CORP</t>
  </si>
  <si>
    <t>DE0005785604</t>
  </si>
  <si>
    <t>FRE GY</t>
  </si>
  <si>
    <t>FRESENIUS SE &amp; CO KGAA</t>
  </si>
  <si>
    <t>DK0010274414</t>
  </si>
  <si>
    <t>DANSKE DC</t>
  </si>
  <si>
    <t>DANSKE BANK A/S</t>
  </si>
  <si>
    <t>US29364G1031</t>
  </si>
  <si>
    <t>ETR UN</t>
  </si>
  <si>
    <t>ENTERGY CORP</t>
  </si>
  <si>
    <t>JP3814000000</t>
  </si>
  <si>
    <t>4901 JT</t>
  </si>
  <si>
    <t>FUJIFILM HOLDINGS CORP</t>
  </si>
  <si>
    <t>US5327161072</t>
  </si>
  <si>
    <t>LTD UN</t>
  </si>
  <si>
    <t>LIMITED BRANDS INC</t>
  </si>
  <si>
    <t>CA22576C1014</t>
  </si>
  <si>
    <t>CPG CT</t>
  </si>
  <si>
    <t>CRESCENT POINT ENERGY CORP</t>
  </si>
  <si>
    <t>US6267171022</t>
  </si>
  <si>
    <t>MUR UN</t>
  </si>
  <si>
    <t>MURPHY OIL CORP</t>
  </si>
  <si>
    <t>US67103H1077</t>
  </si>
  <si>
    <t>ORLY UW</t>
  </si>
  <si>
    <t>O'REILLY AUTOMOTIVE INC</t>
  </si>
  <si>
    <t>US0326541051</t>
  </si>
  <si>
    <t>ADI UN</t>
  </si>
  <si>
    <t>ANALOG DEVICES INC</t>
  </si>
  <si>
    <t>TW0002002003</t>
  </si>
  <si>
    <t>2002 TT</t>
  </si>
  <si>
    <t>CHINA STEEL CORP</t>
  </si>
  <si>
    <t>TW0002412004</t>
  </si>
  <si>
    <t>2412 TT</t>
  </si>
  <si>
    <t>CHUNGHWA TELECOM CO LTD</t>
  </si>
  <si>
    <t>INE467B01029</t>
  </si>
  <si>
    <t>TCS IS</t>
  </si>
  <si>
    <t>TATA CONSULTANCY SVCS LTD</t>
  </si>
  <si>
    <t>DE0006048432</t>
  </si>
  <si>
    <t>HEN3 GY</t>
  </si>
  <si>
    <t>HENKEL AG &amp; CO KGAA VORZUG</t>
  </si>
  <si>
    <t>CA13643E1051</t>
  </si>
  <si>
    <t>COS CT</t>
  </si>
  <si>
    <t>CANADIAN OIL SANDS LTD</t>
  </si>
  <si>
    <t>AU000000BXB1</t>
  </si>
  <si>
    <t>BXB AT</t>
  </si>
  <si>
    <t>BRAMBLES LTD</t>
  </si>
  <si>
    <t>TW0001303006</t>
  </si>
  <si>
    <t>1303 TT</t>
  </si>
  <si>
    <t>NAN YA PLASTICS CORP</t>
  </si>
  <si>
    <t>US98956P1021</t>
  </si>
  <si>
    <t>ZMH UN</t>
  </si>
  <si>
    <t>ZIMMER HOLDINGS INC</t>
  </si>
  <si>
    <t>MYL1023OO000</t>
  </si>
  <si>
    <t>CIMB MK</t>
  </si>
  <si>
    <t>CIMB GROUP HOLDINGS BHD</t>
  </si>
  <si>
    <t>US9841211033</t>
  </si>
  <si>
    <t>XRX UN</t>
  </si>
  <si>
    <t>XEROX CORP</t>
  </si>
  <si>
    <t>ZAE000018123</t>
  </si>
  <si>
    <t>GFI SJ</t>
  </si>
  <si>
    <t>GOLD FIELDS LTD</t>
  </si>
  <si>
    <t>US7237871071</t>
  </si>
  <si>
    <t>PXD UN</t>
  </si>
  <si>
    <t>PIONEER NATURAL RESOURCES CO</t>
  </si>
  <si>
    <t>US8454671095</t>
  </si>
  <si>
    <t>SWN UN</t>
  </si>
  <si>
    <t>SOUTHWESTERN ENERGY CO</t>
  </si>
  <si>
    <t>US42217K1060</t>
  </si>
  <si>
    <t>HCN UN</t>
  </si>
  <si>
    <t>HEALTH CARE REIT INC</t>
  </si>
  <si>
    <t>JP3266400005</t>
  </si>
  <si>
    <t>6326 JT</t>
  </si>
  <si>
    <t>KUBOTA CORP</t>
  </si>
  <si>
    <t>US7739031091</t>
  </si>
  <si>
    <t>ROK UN</t>
  </si>
  <si>
    <t>ROCKWELL AUTOMATION INC</t>
  </si>
  <si>
    <t>AU000000SUN6</t>
  </si>
  <si>
    <t>SUN AT</t>
  </si>
  <si>
    <t>SUNCORP GROUP LTD</t>
  </si>
  <si>
    <t>US87162M4096</t>
  </si>
  <si>
    <t>SYST VX</t>
  </si>
  <si>
    <t>SYNTHES INC-144A/REGS</t>
  </si>
  <si>
    <t>ZAE000083648</t>
  </si>
  <si>
    <t>IMP SJ</t>
  </si>
  <si>
    <t>IMPALA PLATINUM HOLDINGS LTD</t>
  </si>
  <si>
    <t>GB0005603997</t>
  </si>
  <si>
    <t>LGEN LN</t>
  </si>
  <si>
    <t>LEGAL &amp; GENERAL GROUP PLC</t>
  </si>
  <si>
    <t>US8031111037</t>
  </si>
  <si>
    <t>SLE UN</t>
  </si>
  <si>
    <t>SARA LEE CORP</t>
  </si>
  <si>
    <t>RU0007661302</t>
  </si>
  <si>
    <t>URKA RX</t>
  </si>
  <si>
    <t>URALKALI</t>
  </si>
  <si>
    <t>JP3573000001</t>
  </si>
  <si>
    <t>9531 JT</t>
  </si>
  <si>
    <t>TOKYO GAS CO LTD</t>
  </si>
  <si>
    <t>US6200971058</t>
  </si>
  <si>
    <t>MMI UN</t>
  </si>
  <si>
    <t>MOTOROLA MOBILITY HOLDINGS I</t>
  </si>
  <si>
    <t>US9621661043</t>
  </si>
  <si>
    <t>WY UN</t>
  </si>
  <si>
    <t>WEYERHAEUSER CO</t>
  </si>
  <si>
    <t>US88076W1036</t>
  </si>
  <si>
    <t>TDC UN</t>
  </si>
  <si>
    <t>TERADATA CORP</t>
  </si>
  <si>
    <t>US44107P1049</t>
  </si>
  <si>
    <t>HST UN</t>
  </si>
  <si>
    <t>HOST HOTELS &amp; RESORTS INC</t>
  </si>
  <si>
    <t>BMG491BT1088</t>
  </si>
  <si>
    <t>IVZ UN</t>
  </si>
  <si>
    <t>INVESCO LTD</t>
  </si>
  <si>
    <t>US5770811025</t>
  </si>
  <si>
    <t>MAT UW</t>
  </si>
  <si>
    <t>MATTEL INC</t>
  </si>
  <si>
    <t>Leisure Equipment &amp; Products</t>
  </si>
  <si>
    <t>JE00B3YWCQ29</t>
  </si>
  <si>
    <t>WOS LN</t>
  </si>
  <si>
    <t>WOLSELEY PLC</t>
  </si>
  <si>
    <t>FI0009007132</t>
  </si>
  <si>
    <t>FUM1V FH</t>
  </si>
  <si>
    <t>FORTUM OYJ</t>
  </si>
  <si>
    <t>DE0006231004</t>
  </si>
  <si>
    <t>IFX GY</t>
  </si>
  <si>
    <t>INFINEON TECHNOLOGIES AG</t>
  </si>
  <si>
    <t>JP3802300008</t>
  </si>
  <si>
    <t>9983 JT</t>
  </si>
  <si>
    <t>FAST RETAILING CO LTD</t>
  </si>
  <si>
    <t>US4128221086</t>
  </si>
  <si>
    <t>HOG UN</t>
  </si>
  <si>
    <t>HARLEY-DAVIDSON INC</t>
  </si>
  <si>
    <t>IE00B58JVZ52</t>
  </si>
  <si>
    <t>STX UW</t>
  </si>
  <si>
    <t>SEAGATE TECHNOLOGY</t>
  </si>
  <si>
    <t>CA8849031056</t>
  </si>
  <si>
    <t>TRI CT</t>
  </si>
  <si>
    <t>THOMSON REUTERS CORP</t>
  </si>
  <si>
    <t>CA3359341052</t>
  </si>
  <si>
    <t>FM CT</t>
  </si>
  <si>
    <t>FIRST QUANTUM MINERALS LTD</t>
  </si>
  <si>
    <t>US9598021098</t>
  </si>
  <si>
    <t>WU UN</t>
  </si>
  <si>
    <t>WESTERN UNION CO</t>
  </si>
  <si>
    <t>JP3236200006</t>
  </si>
  <si>
    <t>6861 JT</t>
  </si>
  <si>
    <t>KEYENCE CORP</t>
  </si>
  <si>
    <t>US12541W2098</t>
  </si>
  <si>
    <t>CHRW UW</t>
  </si>
  <si>
    <t>C.H. ROBINSON WORLDWIDE INC</t>
  </si>
  <si>
    <t>US12673P1057</t>
  </si>
  <si>
    <t>CA UW</t>
  </si>
  <si>
    <t>CA INC</t>
  </si>
  <si>
    <t>US2058871029</t>
  </si>
  <si>
    <t>CAG UN</t>
  </si>
  <si>
    <t>CONAGRA FOODS INC</t>
  </si>
  <si>
    <t>FR0000131708</t>
  </si>
  <si>
    <t>TEC FP</t>
  </si>
  <si>
    <t>TECHNIP SA</t>
  </si>
  <si>
    <t>IT0003497168</t>
  </si>
  <si>
    <t>TIT IM</t>
  </si>
  <si>
    <t>TELECOM ITALIA SPA</t>
  </si>
  <si>
    <t>JP3892100003</t>
  </si>
  <si>
    <t>8309 JT</t>
  </si>
  <si>
    <t>SUMITOMO MITSUI TRUST HOLDIN</t>
  </si>
  <si>
    <t>US0138171014</t>
  </si>
  <si>
    <t>AA UN</t>
  </si>
  <si>
    <t>ALCOA INC</t>
  </si>
  <si>
    <t>US2567461080</t>
  </si>
  <si>
    <t>DLTR UW</t>
  </si>
  <si>
    <t>DOLLAR TREE INC</t>
  </si>
  <si>
    <t>CA65334H1029</t>
  </si>
  <si>
    <t>NXY CT</t>
  </si>
  <si>
    <t>NEXEN INC</t>
  </si>
  <si>
    <t>US53071M1045</t>
  </si>
  <si>
    <t>LINTA UW</t>
  </si>
  <si>
    <t>LIBERTY INTERACTIVE CORP-A</t>
  </si>
  <si>
    <t>GB0033195214</t>
  </si>
  <si>
    <t>KGF LN</t>
  </si>
  <si>
    <t>KINGFISHER PLC</t>
  </si>
  <si>
    <t>HK0011000095</t>
  </si>
  <si>
    <t>11 HK</t>
  </si>
  <si>
    <t>HANG SENG BANK LTD</t>
  </si>
  <si>
    <t>AU000000ORI1</t>
  </si>
  <si>
    <t>ORI AT</t>
  </si>
  <si>
    <t>ORICA LTD</t>
  </si>
  <si>
    <t>US7512121010</t>
  </si>
  <si>
    <t>RL UN</t>
  </si>
  <si>
    <t>RALPH LAUREN CORP</t>
  </si>
  <si>
    <t>GB00B2B0DG97</t>
  </si>
  <si>
    <t>REL LN</t>
  </si>
  <si>
    <t>REED ELSEVIER PLC</t>
  </si>
  <si>
    <t>DK0010244508</t>
  </si>
  <si>
    <t>MAERSKB DC</t>
  </si>
  <si>
    <t>AP MOELLER-MAERSK A/S-B</t>
  </si>
  <si>
    <t>Marine</t>
  </si>
  <si>
    <t>HK0000049939</t>
  </si>
  <si>
    <t>762 HK</t>
  </si>
  <si>
    <t>CHINA UNICOM HONG KONG LTD</t>
  </si>
  <si>
    <t>TW0002454006</t>
  </si>
  <si>
    <t>2454 TT</t>
  </si>
  <si>
    <t>MEDIATEK INC</t>
  </si>
  <si>
    <t>US1567821046</t>
  </si>
  <si>
    <t>CERN UW</t>
  </si>
  <si>
    <t>CERNER CORP</t>
  </si>
  <si>
    <t>Health Care Technology</t>
  </si>
  <si>
    <t>SE0000148884</t>
  </si>
  <si>
    <t>SEBA SS</t>
  </si>
  <si>
    <t>SKANDINAVISKA ENSKILDA BAN-A</t>
  </si>
  <si>
    <t>CA05534B7604</t>
  </si>
  <si>
    <t>BCE CT</t>
  </si>
  <si>
    <t>BCE INC</t>
  </si>
  <si>
    <t>US20605P1012</t>
  </si>
  <si>
    <t>CXO UN</t>
  </si>
  <si>
    <t>CONCHO RESOURCES INC</t>
  </si>
  <si>
    <t>GB00B01C3S32</t>
  </si>
  <si>
    <t>RRS LN</t>
  </si>
  <si>
    <t>RANDGOLD RESOURCES LTD</t>
  </si>
  <si>
    <t>US85590A4013</t>
  </si>
  <si>
    <t>HOT UN</t>
  </si>
  <si>
    <t>STARWOOD HOTELS &amp; RESORTS</t>
  </si>
  <si>
    <t>US3434121022</t>
  </si>
  <si>
    <t>FLR UN</t>
  </si>
  <si>
    <t>FLUOR CORP</t>
  </si>
  <si>
    <t>CH0033347318</t>
  </si>
  <si>
    <t>NE UN</t>
  </si>
  <si>
    <t>NOBLE CORP</t>
  </si>
  <si>
    <t>JP3621000003</t>
  </si>
  <si>
    <t>3402 JT</t>
  </si>
  <si>
    <t>TORAY INDUSTRIES INC</t>
  </si>
  <si>
    <t>DE0007500001</t>
  </si>
  <si>
    <t>TKA GY</t>
  </si>
  <si>
    <t>THYSSENKRUPP AG</t>
  </si>
  <si>
    <t>CA5592224011</t>
  </si>
  <si>
    <t>MG CT</t>
  </si>
  <si>
    <t>MAGNA INTERNATIONAL INC</t>
  </si>
  <si>
    <t>HK2388011192</t>
  </si>
  <si>
    <t>2388 HK</t>
  </si>
  <si>
    <t>BOC HONG KONG HOLDINGS LTD</t>
  </si>
  <si>
    <t>HK0006000050</t>
  </si>
  <si>
    <t>6 HK</t>
  </si>
  <si>
    <t>POWER ASSETS HOLDINGS LTD</t>
  </si>
  <si>
    <t>US8550301027</t>
  </si>
  <si>
    <t>SPLS UW</t>
  </si>
  <si>
    <t>STAPLES INC</t>
  </si>
  <si>
    <t>SE0000112724</t>
  </si>
  <si>
    <t>SCAB SS</t>
  </si>
  <si>
    <t>SVENSKA CELLULOSA AB-B SHS</t>
  </si>
  <si>
    <t>CA2849021035</t>
  </si>
  <si>
    <t>ELD CT</t>
  </si>
  <si>
    <t>ELDORADO GOLD CORP</t>
  </si>
  <si>
    <t>JP3734800000</t>
  </si>
  <si>
    <t>6594 JO</t>
  </si>
  <si>
    <t>NIDEC CORP</t>
  </si>
  <si>
    <t>MXP4987V1378</t>
  </si>
  <si>
    <t>TLEVICPO MM</t>
  </si>
  <si>
    <t>GRUPO TELEVISA SAB-SER CPO</t>
  </si>
  <si>
    <t>CA7078871059</t>
  </si>
  <si>
    <t>PWT CT</t>
  </si>
  <si>
    <t>PENN WEST PETROLEUM LTD</t>
  </si>
  <si>
    <t>CH0002497458</t>
  </si>
  <si>
    <t>SGSN VX</t>
  </si>
  <si>
    <t>SGS SA-REG</t>
  </si>
  <si>
    <t>ID1000109507</t>
  </si>
  <si>
    <t>BBCA IJ</t>
  </si>
  <si>
    <t>BANK CENTRAL ASIA TBK PT</t>
  </si>
  <si>
    <t>TH0646010007</t>
  </si>
  <si>
    <t>PTT TB</t>
  </si>
  <si>
    <t>PTT PCL</t>
  </si>
  <si>
    <t>JP3160400002</t>
  </si>
  <si>
    <t>4523 JT</t>
  </si>
  <si>
    <t>EISAI CO LTD</t>
  </si>
  <si>
    <t>US75281A1097</t>
  </si>
  <si>
    <t>RRC UN</t>
  </si>
  <si>
    <t>RANGE RESOURCES CORP</t>
  </si>
  <si>
    <t>SE0000107419</t>
  </si>
  <si>
    <t>INVEB SS</t>
  </si>
  <si>
    <t>INVESTOR AB-B SHS</t>
  </si>
  <si>
    <t>US7043261079</t>
  </si>
  <si>
    <t>PAYX UW</t>
  </si>
  <si>
    <t>PAYCHEX INC</t>
  </si>
  <si>
    <t>FR0000131906</t>
  </si>
  <si>
    <t>RNO FP</t>
  </si>
  <si>
    <t>RENAULT SA</t>
  </si>
  <si>
    <t>JP3818000006</t>
  </si>
  <si>
    <t>6702 JT</t>
  </si>
  <si>
    <t>FUJITSU LTD</t>
  </si>
  <si>
    <t>JP3837800006</t>
  </si>
  <si>
    <t>7741 JT</t>
  </si>
  <si>
    <t>HOYA CORP</t>
  </si>
  <si>
    <t>US4278661081</t>
  </si>
  <si>
    <t>HSY UN</t>
  </si>
  <si>
    <t>HERSHEY CO/THE</t>
  </si>
  <si>
    <t>US45865V1008</t>
  </si>
  <si>
    <t>ICE UN</t>
  </si>
  <si>
    <t>INTERCONTINENTALEXCHANGE INC</t>
  </si>
  <si>
    <t>JP3200450009</t>
  </si>
  <si>
    <t>8591 JT</t>
  </si>
  <si>
    <t>ORIX CORP</t>
  </si>
  <si>
    <t>GB0006043169</t>
  </si>
  <si>
    <t>MRW LN</t>
  </si>
  <si>
    <t>WM MORRISON SUPERMARKETS</t>
  </si>
  <si>
    <t>IE00B40K9117</t>
  </si>
  <si>
    <t>CBE UN</t>
  </si>
  <si>
    <t>COOPER INDUSTRIES PLC</t>
  </si>
  <si>
    <t>US3156161024</t>
  </si>
  <si>
    <t>FFIV UW</t>
  </si>
  <si>
    <t>F5 NETWORKS INC</t>
  </si>
  <si>
    <t>AU000000MQG1</t>
  </si>
  <si>
    <t>MQG AT</t>
  </si>
  <si>
    <t>MACQUARIE GROUP LTD</t>
  </si>
  <si>
    <t>US03073E1055</t>
  </si>
  <si>
    <t>ABC UN</t>
  </si>
  <si>
    <t>AMERISOURCEBERGEN CORP</t>
  </si>
  <si>
    <t>DE000PAH0038</t>
  </si>
  <si>
    <t>PAH3 GY</t>
  </si>
  <si>
    <t>PORSCHE AUTOMOBIL HLDG-PRF</t>
  </si>
  <si>
    <t>US6285301072</t>
  </si>
  <si>
    <t>MYL UW</t>
  </si>
  <si>
    <t>MYLAN INC</t>
  </si>
  <si>
    <t>JP3421800008</t>
  </si>
  <si>
    <t>9735 JT</t>
  </si>
  <si>
    <t>SECOM CO LTD</t>
  </si>
  <si>
    <t>JP3386030005</t>
  </si>
  <si>
    <t>5411 JT</t>
  </si>
  <si>
    <t>JFE HOLDINGS INC</t>
  </si>
  <si>
    <t>US5719032022</t>
  </si>
  <si>
    <t>MAR UN</t>
  </si>
  <si>
    <t>MARRIOTT INTERNATIONAL-CL A</t>
  </si>
  <si>
    <t>KR7096770003</t>
  </si>
  <si>
    <t>096770 KP</t>
  </si>
  <si>
    <t>SK INNOVATION CO LTD</t>
  </si>
  <si>
    <t>SE0000108227</t>
  </si>
  <si>
    <t>SKFB SS</t>
  </si>
  <si>
    <t>SKF AB-B SHARES</t>
  </si>
  <si>
    <t>BMG169621056</t>
  </si>
  <si>
    <t>BG UN</t>
  </si>
  <si>
    <t>BUNGE LTD</t>
  </si>
  <si>
    <t>GB0031743007</t>
  </si>
  <si>
    <t>BRBY LN</t>
  </si>
  <si>
    <t>BURBERRY GROUP PLC</t>
  </si>
  <si>
    <t>JP3407400005</t>
  </si>
  <si>
    <t>5802 JT</t>
  </si>
  <si>
    <t>SUMITOMO ELECTRIC INDUSTRIES</t>
  </si>
  <si>
    <t>US3724601055</t>
  </si>
  <si>
    <t>GPC UN</t>
  </si>
  <si>
    <t>GENUINE PARTS CO</t>
  </si>
  <si>
    <t>MYL1155OO000</t>
  </si>
  <si>
    <t>MAY MK</t>
  </si>
  <si>
    <t>MALAYAN BANKING BHD</t>
  </si>
  <si>
    <t>US9839191015</t>
  </si>
  <si>
    <t>XLNX UW</t>
  </si>
  <si>
    <t>XILINX INC</t>
  </si>
  <si>
    <t>US5303221064</t>
  </si>
  <si>
    <t>LMCA UW</t>
  </si>
  <si>
    <t>LIBERTY MEDIA CORP - LIBER-A</t>
  </si>
  <si>
    <t>CA13321L1085</t>
  </si>
  <si>
    <t>CCO CT</t>
  </si>
  <si>
    <t>CAMECO CORP</t>
  </si>
  <si>
    <t>JP3258000003</t>
  </si>
  <si>
    <t>2503 JT</t>
  </si>
  <si>
    <t>KIRIN HOLDINGS CO LTD</t>
  </si>
  <si>
    <t>US6658591044</t>
  </si>
  <si>
    <t>NTRS UW</t>
  </si>
  <si>
    <t>NORTHERN TRUST CORP</t>
  </si>
  <si>
    <t>SE0000255648</t>
  </si>
  <si>
    <t>ASSAB SS</t>
  </si>
  <si>
    <t>ASSA ABLOY AB-B</t>
  </si>
  <si>
    <t>US9831341071</t>
  </si>
  <si>
    <t>WYNN UW</t>
  </si>
  <si>
    <t>WYNN RESORTS LTD</t>
  </si>
  <si>
    <t>US7565771026</t>
  </si>
  <si>
    <t>RHT UN</t>
  </si>
  <si>
    <t>RED HAT INC</t>
  </si>
  <si>
    <t>JP3571400005</t>
  </si>
  <si>
    <t>8035 JT</t>
  </si>
  <si>
    <t>TOKYO ELECTRON LTD</t>
  </si>
  <si>
    <t>US1011371077</t>
  </si>
  <si>
    <t>BSX UN</t>
  </si>
  <si>
    <t>BOSTON SCIENTIFIC CORP</t>
  </si>
  <si>
    <t>INE154A01025</t>
  </si>
  <si>
    <t>ITC IS</t>
  </si>
  <si>
    <t>ITC LTD</t>
  </si>
  <si>
    <t>US0320951017</t>
  </si>
  <si>
    <t>APH UN</t>
  </si>
  <si>
    <t>AMPHENOL CORP-CL A</t>
  </si>
  <si>
    <t>HK0004000045</t>
  </si>
  <si>
    <t>4 HK</t>
  </si>
  <si>
    <t>WHARF HOLDINGS LTD</t>
  </si>
  <si>
    <t>US7045491047</t>
  </si>
  <si>
    <t>BTU UN</t>
  </si>
  <si>
    <t>PEABODY ENERGY CORP</t>
  </si>
  <si>
    <t>GB00B4WQ2Z29</t>
  </si>
  <si>
    <t>AGK LN</t>
  </si>
  <si>
    <t>AGGREKO PLC</t>
  </si>
  <si>
    <t>AU000000AMC4</t>
  </si>
  <si>
    <t>AMC AT</t>
  </si>
  <si>
    <t>AMCOR LIMITED</t>
  </si>
  <si>
    <t>Containers &amp; Packaging</t>
  </si>
  <si>
    <t>RU0007288411</t>
  </si>
  <si>
    <t>GMKN RX</t>
  </si>
  <si>
    <t>MMC NORILSK NICKEL OJSC</t>
  </si>
  <si>
    <t>US6074091090</t>
  </si>
  <si>
    <t>MBT UN</t>
  </si>
  <si>
    <t>MOBILE TELESYSTEMS-SP ADR</t>
  </si>
  <si>
    <t>RU0009033591</t>
  </si>
  <si>
    <t>TATN RX</t>
  </si>
  <si>
    <t>TATNEFT-CLS</t>
  </si>
  <si>
    <t>US3377381088</t>
  </si>
  <si>
    <t>FISV UW</t>
  </si>
  <si>
    <t>FISERV INC</t>
  </si>
  <si>
    <t>FR0000120537</t>
  </si>
  <si>
    <t>LG FP</t>
  </si>
  <si>
    <t>LAFARGE SA</t>
  </si>
  <si>
    <t>US0533321024</t>
  </si>
  <si>
    <t>AZO UN</t>
  </si>
  <si>
    <t>AUTOZONE INC</t>
  </si>
  <si>
    <t>US8243481061</t>
  </si>
  <si>
    <t>SHW UN</t>
  </si>
  <si>
    <t>SHERWIN-WILLIAMS CO/THE</t>
  </si>
  <si>
    <t>CH0008742519</t>
  </si>
  <si>
    <t>SCMN VX</t>
  </si>
  <si>
    <t>SWISSCOM AG-REG</t>
  </si>
  <si>
    <t>HK0101000591</t>
  </si>
  <si>
    <t>101 HK</t>
  </si>
  <si>
    <t>HANG LUNG PROPERTIES LTD</t>
  </si>
  <si>
    <t>US18683K1016</t>
  </si>
  <si>
    <t>CLF UN</t>
  </si>
  <si>
    <t>CLIFFS NATURAL RESOURCES INC</t>
  </si>
  <si>
    <t>FI0009013403</t>
  </si>
  <si>
    <t>KNEBV FH</t>
  </si>
  <si>
    <t>KONE OYJ-B</t>
  </si>
  <si>
    <t>JP3657400002</t>
  </si>
  <si>
    <t>7731 JT</t>
  </si>
  <si>
    <t>NIKON CORP</t>
  </si>
  <si>
    <t>CA82509W1032</t>
  </si>
  <si>
    <t>SC CT</t>
  </si>
  <si>
    <t>SHOPPERS DRUG MART CORP</t>
  </si>
  <si>
    <t>US3021301094</t>
  </si>
  <si>
    <t>EXPD UW</t>
  </si>
  <si>
    <t>EXPEDITORS INTL WASH INC</t>
  </si>
  <si>
    <t>NO0010208051</t>
  </si>
  <si>
    <t>YAR NO</t>
  </si>
  <si>
    <t>YARA INTERNATIONAL ASA</t>
  </si>
  <si>
    <t>BRBBASACNOR3</t>
  </si>
  <si>
    <t>BBAS3 BS</t>
  </si>
  <si>
    <t>BANCO DO BRASIL S.A.</t>
  </si>
  <si>
    <t>US19122T1097</t>
  </si>
  <si>
    <t>CCE UN</t>
  </si>
  <si>
    <t>COCA-COLA ENTERPRISES</t>
  </si>
  <si>
    <t>US55261F1049</t>
  </si>
  <si>
    <t>MTB UN</t>
  </si>
  <si>
    <t>M &amp; T BANK CORP</t>
  </si>
  <si>
    <t>JP3162600005</t>
  </si>
  <si>
    <t>6273 JT</t>
  </si>
  <si>
    <t>SMC CORP</t>
  </si>
  <si>
    <t>LU0156801721</t>
  </si>
  <si>
    <t>TEN IM</t>
  </si>
  <si>
    <t>TENARIS SA</t>
  </si>
  <si>
    <t>CNE100000Q43</t>
  </si>
  <si>
    <t>1288 HK</t>
  </si>
  <si>
    <t>AGRICULTURAL BANK OF CHINA-H</t>
  </si>
  <si>
    <t>GB0031274896</t>
  </si>
  <si>
    <t>MKS LN</t>
  </si>
  <si>
    <t>MARKS &amp; SPENCER GROUP PLC</t>
  </si>
  <si>
    <t>US6556641008</t>
  </si>
  <si>
    <t>JWN UN</t>
  </si>
  <si>
    <t>NORDSTROM INC</t>
  </si>
  <si>
    <t>US74834L1008</t>
  </si>
  <si>
    <t>DGX UN</t>
  </si>
  <si>
    <t>QUEST DIAGNOSTICS INC</t>
  </si>
  <si>
    <t>US67066G1040</t>
  </si>
  <si>
    <t>NVDA UW</t>
  </si>
  <si>
    <t>NVIDIA CORP</t>
  </si>
  <si>
    <t>US9581021055</t>
  </si>
  <si>
    <t>WDC UN</t>
  </si>
  <si>
    <t>WESTERN DIGITAL CORP</t>
  </si>
  <si>
    <t>US2333311072</t>
  </si>
  <si>
    <t>DTE UN</t>
  </si>
  <si>
    <t>DTE ENERGY COMPANY</t>
  </si>
  <si>
    <t>US4811651086</t>
  </si>
  <si>
    <t>JOY UN</t>
  </si>
  <si>
    <t>JOY GLOBAL INC</t>
  </si>
  <si>
    <t>JP3112000009</t>
  </si>
  <si>
    <t>5201 JT</t>
  </si>
  <si>
    <t>ASAHI GLASS CO LTD</t>
  </si>
  <si>
    <t>SE0000122467</t>
  </si>
  <si>
    <t>ATCOB SS</t>
  </si>
  <si>
    <t>ATLAS COPCO AB-B SHS</t>
  </si>
  <si>
    <t>US50540R4092</t>
  </si>
  <si>
    <t>LH UN</t>
  </si>
  <si>
    <t>LABORATORY CRP OF AMER HLDGS</t>
  </si>
  <si>
    <t>US7743411016</t>
  </si>
  <si>
    <t>COL UN</t>
  </si>
  <si>
    <t>ROCKWELL COLLINS INC</t>
  </si>
  <si>
    <t>US0997241064</t>
  </si>
  <si>
    <t>BWA UN</t>
  </si>
  <si>
    <t>BORGWARNER INC</t>
  </si>
  <si>
    <t>JP3500610005</t>
  </si>
  <si>
    <t>8308 JT</t>
  </si>
  <si>
    <t>RESONA HOLDINGS INC</t>
  </si>
  <si>
    <t>KYG7800X1079</t>
  </si>
  <si>
    <t>1928 HK</t>
  </si>
  <si>
    <t>SANDS CHINA LTD</t>
  </si>
  <si>
    <t>NL0000303709</t>
  </si>
  <si>
    <t>AGN NA</t>
  </si>
  <si>
    <t>AEGON NV</t>
  </si>
  <si>
    <t>ZAE000066304</t>
  </si>
  <si>
    <t>FSR SJ</t>
  </si>
  <si>
    <t>FIRSTRAND LTD</t>
  </si>
  <si>
    <t>US00130H1059</t>
  </si>
  <si>
    <t>AES UN</t>
  </si>
  <si>
    <t>AES CORP</t>
  </si>
  <si>
    <t>Independent Power Producers &amp;</t>
  </si>
  <si>
    <t>DE0008032004</t>
  </si>
  <si>
    <t>CBK GY</t>
  </si>
  <si>
    <t>COMMERZBANK AG</t>
  </si>
  <si>
    <t>CA4480551031</t>
  </si>
  <si>
    <t>HSE CT</t>
  </si>
  <si>
    <t>HUSKY ENERGY INC</t>
  </si>
  <si>
    <t>CNE1000002M1</t>
  </si>
  <si>
    <t>3968 HK</t>
  </si>
  <si>
    <t>CHINA MERCHANTS BANK-H</t>
  </si>
  <si>
    <t>US3647601083</t>
  </si>
  <si>
    <t>GPS UN</t>
  </si>
  <si>
    <t>GAP INC/THE</t>
  </si>
  <si>
    <t>BRGGBRACNPR8</t>
  </si>
  <si>
    <t>GGBR4 BS</t>
  </si>
  <si>
    <t>GERDAU SA-PREF</t>
  </si>
  <si>
    <t>US7607591002</t>
  </si>
  <si>
    <t>RSG UN</t>
  </si>
  <si>
    <t>REPUBLIC SERVICES INC</t>
  </si>
  <si>
    <t>FR0010220475</t>
  </si>
  <si>
    <t>ALO FP</t>
  </si>
  <si>
    <t>ALSTOM</t>
  </si>
  <si>
    <t>US3458381064</t>
  </si>
  <si>
    <t>FRX UN</t>
  </si>
  <si>
    <t>FOREST LABORATORIES INC</t>
  </si>
  <si>
    <t>US1890541097</t>
  </si>
  <si>
    <t>CLX UN</t>
  </si>
  <si>
    <t>CLOROX COMPANY</t>
  </si>
  <si>
    <t>TW0001326007</t>
  </si>
  <si>
    <t>1326 TT</t>
  </si>
  <si>
    <t>FORMOSA CHEMICALS &amp; FIBRE</t>
  </si>
  <si>
    <t>US65248E2037</t>
  </si>
  <si>
    <t>NWS UW</t>
  </si>
  <si>
    <t>NEWS CORP-B</t>
  </si>
  <si>
    <t>BRVIVTACNPR7</t>
  </si>
  <si>
    <t>VIVT4 BS</t>
  </si>
  <si>
    <t>TELEFONICA BRASIL S.A.-PREF</t>
  </si>
  <si>
    <t>CA7392391016</t>
  </si>
  <si>
    <t>POW CT</t>
  </si>
  <si>
    <t>POWER CORP OF CANADA</t>
  </si>
  <si>
    <t>BRCMIGACNPR3</t>
  </si>
  <si>
    <t>CMIG4 BS</t>
  </si>
  <si>
    <t>CIA ENERGETICA MINAS GER-PRF</t>
  </si>
  <si>
    <t>GB0009223206</t>
  </si>
  <si>
    <t>SN/ LN</t>
  </si>
  <si>
    <t>SMITH &amp; NEPHEW PLC</t>
  </si>
  <si>
    <t>BRCIELACNOR3</t>
  </si>
  <si>
    <t>CIEL3 BS</t>
  </si>
  <si>
    <t>CIELO SA</t>
  </si>
  <si>
    <t>JP3165000005</t>
  </si>
  <si>
    <t>8630 JT</t>
  </si>
  <si>
    <t>NKSJ HOLDINGS INC</t>
  </si>
  <si>
    <t>US7766961061</t>
  </si>
  <si>
    <t>ROP UN</t>
  </si>
  <si>
    <t>ROPER INDUSTRIES INC</t>
  </si>
  <si>
    <t>US4165151048</t>
  </si>
  <si>
    <t>HIG UN</t>
  </si>
  <si>
    <t>HARTFORD FINANCIAL SVCS GRP</t>
  </si>
  <si>
    <t>US8265521018</t>
  </si>
  <si>
    <t>SIAL UW</t>
  </si>
  <si>
    <t>SIGMA-ALDRICH</t>
  </si>
  <si>
    <t>MYL4197OO009</t>
  </si>
  <si>
    <t>SIME MK</t>
  </si>
  <si>
    <t>SIME DARBY BERHAD</t>
  </si>
  <si>
    <t>CA87971M2022</t>
  </si>
  <si>
    <t>T/A CT</t>
  </si>
  <si>
    <t>TELUS CORPORATION -NON VOTE</t>
  </si>
  <si>
    <t>CA88706M1032</t>
  </si>
  <si>
    <t>THI CT</t>
  </si>
  <si>
    <t>TIM HORTONS INC</t>
  </si>
  <si>
    <t>US0527691069</t>
  </si>
  <si>
    <t>ADSK UW</t>
  </si>
  <si>
    <t>AUTODESK INC</t>
  </si>
  <si>
    <t>US74251V1026</t>
  </si>
  <si>
    <t>PFG UN</t>
  </si>
  <si>
    <t>PRINCIPAL FINANCIAL GROUP</t>
  </si>
  <si>
    <t>DE000KSAG888</t>
  </si>
  <si>
    <t>SDF GY</t>
  </si>
  <si>
    <t>K+S AG-REG</t>
  </si>
  <si>
    <t>GB00B16KPT44</t>
  </si>
  <si>
    <t>SL/ LN</t>
  </si>
  <si>
    <t>STANDARD LIFE PLC</t>
  </si>
  <si>
    <t>US8326964058</t>
  </si>
  <si>
    <t>SJM UN</t>
  </si>
  <si>
    <t>JM SMUCKER CO/THE</t>
  </si>
  <si>
    <t>NL0000009827</t>
  </si>
  <si>
    <t>DSM NA</t>
  </si>
  <si>
    <t>KONINKLIJKE DSM NV</t>
  </si>
  <si>
    <t>SE0001174970</t>
  </si>
  <si>
    <t>MIC SS</t>
  </si>
  <si>
    <t>MILLICOM INTL CELLULAR-SDR</t>
  </si>
  <si>
    <t>US6117401017</t>
  </si>
  <si>
    <t>MNST UW</t>
  </si>
  <si>
    <t>MONSTER BEVERAGE CORP</t>
  </si>
  <si>
    <t>US7142901039</t>
  </si>
  <si>
    <t>PRGO UW</t>
  </si>
  <si>
    <t>PERRIGO CO</t>
  </si>
  <si>
    <t>KR7000830000</t>
  </si>
  <si>
    <t>000830 KP</t>
  </si>
  <si>
    <t>SAMSUNG C&amp;T CORP</t>
  </si>
  <si>
    <t>HK0688002218</t>
  </si>
  <si>
    <t>688 HK</t>
  </si>
  <si>
    <t>CHINA OVERSEAS LAND &amp; INVEST</t>
  </si>
  <si>
    <t>US53217V1098</t>
  </si>
  <si>
    <t>LIFE UW</t>
  </si>
  <si>
    <t>LIFE TECHNOLOGIES CORP</t>
  </si>
  <si>
    <t>KR7035420009</t>
  </si>
  <si>
    <t>035420 KP</t>
  </si>
  <si>
    <t>NHN CORP</t>
  </si>
  <si>
    <t>NL0006144495</t>
  </si>
  <si>
    <t>REN NA</t>
  </si>
  <si>
    <t>REED ELSEVIER NV</t>
  </si>
  <si>
    <t>JP3116000005</t>
  </si>
  <si>
    <t>2502 JT</t>
  </si>
  <si>
    <t>ASAHI GROUP HOLDINGS LTD</t>
  </si>
  <si>
    <t>FR0000130403</t>
  </si>
  <si>
    <t>CDI FP</t>
  </si>
  <si>
    <t>CHRISTIAN DIOR</t>
  </si>
  <si>
    <t>CNE1000002V2</t>
  </si>
  <si>
    <t>728 HK</t>
  </si>
  <si>
    <t>CHINA TELECOM CORP LTD-H</t>
  </si>
  <si>
    <t>US82967N1081</t>
  </si>
  <si>
    <t>SIRI UW</t>
  </si>
  <si>
    <t>SIRIUS XM RADIO INC</t>
  </si>
  <si>
    <t>US9285634021</t>
  </si>
  <si>
    <t>VMW UN</t>
  </si>
  <si>
    <t>VMWARE INC-CLASS A</t>
  </si>
  <si>
    <t>DK0010181759</t>
  </si>
  <si>
    <t>CARLB DC</t>
  </si>
  <si>
    <t>CARLSBERG AS-B</t>
  </si>
  <si>
    <t>CH0030170408</t>
  </si>
  <si>
    <t>GEBN VX</t>
  </si>
  <si>
    <t>GEBERIT AG-REG</t>
  </si>
  <si>
    <t>US3931221069</t>
  </si>
  <si>
    <t>GMCR UW</t>
  </si>
  <si>
    <t>GREEN MOUNTAIN COFFEE ROASTE</t>
  </si>
  <si>
    <t>GB0006320161</t>
  </si>
  <si>
    <t>IPR LN</t>
  </si>
  <si>
    <t>INTERNATIONAL POWER PLC</t>
  </si>
  <si>
    <t>HK0823032773</t>
  </si>
  <si>
    <t>823 HK</t>
  </si>
  <si>
    <t>LINK REIT</t>
  </si>
  <si>
    <t>ID1000118201</t>
  </si>
  <si>
    <t>BBRI IJ</t>
  </si>
  <si>
    <t>BANK RAKYAT INDONESIA PERSER</t>
  </si>
  <si>
    <t>US28176E1082</t>
  </si>
  <si>
    <t>EW UN</t>
  </si>
  <si>
    <t>EDWARDS LIFESCIENCES CORP</t>
  </si>
  <si>
    <t>GB0000456144</t>
  </si>
  <si>
    <t>ANTO LN</t>
  </si>
  <si>
    <t>ANTOFAGASTA PLC</t>
  </si>
  <si>
    <t>GB0031809436</t>
  </si>
  <si>
    <t>LAND LN</t>
  </si>
  <si>
    <t>LAND SECURITIES GROUP PLC</t>
  </si>
  <si>
    <t>JP3409000001</t>
  </si>
  <si>
    <t>8830 JT</t>
  </si>
  <si>
    <t>SUMITOMO REALTY &amp; DEVELOPMNT</t>
  </si>
  <si>
    <t>SG9999006241</t>
  </si>
  <si>
    <t>AVGO UW</t>
  </si>
  <si>
    <t>AVAGO TECHNOLOGIES LTD</t>
  </si>
  <si>
    <t>BMG2519Y1084</t>
  </si>
  <si>
    <t>BAP UN</t>
  </si>
  <si>
    <t>CREDICORP LTD</t>
  </si>
  <si>
    <t>INE155A01022</t>
  </si>
  <si>
    <t>TTMT IS</t>
  </si>
  <si>
    <t>TATA MOTORS LTD</t>
  </si>
  <si>
    <t>US26138E1091</t>
  </si>
  <si>
    <t>DPS UN</t>
  </si>
  <si>
    <t>DR PEPPER SNAPPLE GROUP INC</t>
  </si>
  <si>
    <t>CA3039011026</t>
  </si>
  <si>
    <t>FFH CT</t>
  </si>
  <si>
    <t>FAIRFAX FINANCIAL HLDGS LTD</t>
  </si>
  <si>
    <t>HK0019000162</t>
  </si>
  <si>
    <t>19 HK</t>
  </si>
  <si>
    <t>SWIRE PACIFIC LTD-A</t>
  </si>
  <si>
    <t>US57772K1016</t>
  </si>
  <si>
    <t>MXIM UW</t>
  </si>
  <si>
    <t>MAXIM INTEGRATED PRODUCTS</t>
  </si>
  <si>
    <t>IT0004644743</t>
  </si>
  <si>
    <t>FI IM</t>
  </si>
  <si>
    <t>FIAT INDUSTRIAL</t>
  </si>
  <si>
    <t>SE0000310336</t>
  </si>
  <si>
    <t>SWMA SS</t>
  </si>
  <si>
    <t>SWEDISH MATCH AB</t>
  </si>
  <si>
    <t>US9418481035</t>
  </si>
  <si>
    <t>WAT UN</t>
  </si>
  <si>
    <t>WATERS CORP</t>
  </si>
  <si>
    <t>FR0010307819</t>
  </si>
  <si>
    <t>LR FP</t>
  </si>
  <si>
    <t>LEGRAND SA</t>
  </si>
  <si>
    <t>AU000000SGP0</t>
  </si>
  <si>
    <t>SGP AT</t>
  </si>
  <si>
    <t>STOCKLAND</t>
  </si>
  <si>
    <t>JP3546800008</t>
  </si>
  <si>
    <t>4543 JT</t>
  </si>
  <si>
    <t>TERUMO CORP</t>
  </si>
  <si>
    <t>US20854P1093</t>
  </si>
  <si>
    <t>CNX UN</t>
  </si>
  <si>
    <t>CONSOL ENERGY INC</t>
  </si>
  <si>
    <t>CH0102484968</t>
  </si>
  <si>
    <t>BAER VX</t>
  </si>
  <si>
    <t>JULIUS BAER GROUP LTD</t>
  </si>
  <si>
    <t>US6826801036</t>
  </si>
  <si>
    <t>OKE UN</t>
  </si>
  <si>
    <t>ONEOK INC</t>
  </si>
  <si>
    <t>US0673831097</t>
  </si>
  <si>
    <t>BCR UN</t>
  </si>
  <si>
    <t>CR BARD INC</t>
  </si>
  <si>
    <t>US78442P1066</t>
  </si>
  <si>
    <t>SLM UW</t>
  </si>
  <si>
    <t>SLM CORP</t>
  </si>
  <si>
    <t>US92532F1003</t>
  </si>
  <si>
    <t>VRTX UW</t>
  </si>
  <si>
    <t>VERTEX PHARMACEUTICALS INC</t>
  </si>
  <si>
    <t>US23918K1088</t>
  </si>
  <si>
    <t>DVA UN</t>
  </si>
  <si>
    <t>DAVITA INC</t>
  </si>
  <si>
    <t>US4824801009</t>
  </si>
  <si>
    <t>KLAC UW</t>
  </si>
  <si>
    <t>KLA-TENCOR CORPORATION</t>
  </si>
  <si>
    <t>US0543031027</t>
  </si>
  <si>
    <t>AVP UN</t>
  </si>
  <si>
    <t>AVON PRODUCTS INC</t>
  </si>
  <si>
    <t>JP3111200006</t>
  </si>
  <si>
    <t>3407 JT</t>
  </si>
  <si>
    <t>ASAHI KASEI CORP</t>
  </si>
  <si>
    <t>US2479162081</t>
  </si>
  <si>
    <t>DNR UN</t>
  </si>
  <si>
    <t>DENBURY RESOURCES INC</t>
  </si>
  <si>
    <t>JP3397200001</t>
  </si>
  <si>
    <t>7269 JT</t>
  </si>
  <si>
    <t>SUZUKI MOTOR CORP</t>
  </si>
  <si>
    <t>TRAGARAN91N1</t>
  </si>
  <si>
    <t>GARAN TI</t>
  </si>
  <si>
    <t>TURKIYE GARANTI BANKASI</t>
  </si>
  <si>
    <t>FR0000120354</t>
  </si>
  <si>
    <t>VK FP</t>
  </si>
  <si>
    <t>VALLOUREC</t>
  </si>
  <si>
    <t>US6153691059</t>
  </si>
  <si>
    <t>MCO UN</t>
  </si>
  <si>
    <t>MOODY'S CORP</t>
  </si>
  <si>
    <t>US9766571064</t>
  </si>
  <si>
    <t>WEC UN</t>
  </si>
  <si>
    <t>WISCONSIN ENERGY CORP</t>
  </si>
  <si>
    <t>TW0002882008</t>
  </si>
  <si>
    <t>2882 TT</t>
  </si>
  <si>
    <t>CATHAY FINANCIAL HOLDING CO</t>
  </si>
  <si>
    <t>GB0007547838</t>
  </si>
  <si>
    <t>RBS LN</t>
  </si>
  <si>
    <t>ROYAL BANK OF SCOTLAND GROUP</t>
  </si>
  <si>
    <t>GB0043620292</t>
  </si>
  <si>
    <t>GENS SP</t>
  </si>
  <si>
    <t>GENTING SINGAPORE PLC</t>
  </si>
  <si>
    <t>CA45823T1066</t>
  </si>
  <si>
    <t>IFC CT</t>
  </si>
  <si>
    <t>INTACT FINANCIAL CORP</t>
  </si>
  <si>
    <t>GB0004764071</t>
  </si>
  <si>
    <t>JMAT LN</t>
  </si>
  <si>
    <t>JOHNSON MATTHEY PLC</t>
  </si>
  <si>
    <t>FR0000130577</t>
  </si>
  <si>
    <t>PUB FP</t>
  </si>
  <si>
    <t>PUBLICIS GROUPE</t>
  </si>
  <si>
    <t>AU000000TCL6</t>
  </si>
  <si>
    <t>TCL AT</t>
  </si>
  <si>
    <t>TRANSURBAN GROUP</t>
  </si>
  <si>
    <t>Transportation Infrastructure</t>
  </si>
  <si>
    <t>JP3119600009</t>
  </si>
  <si>
    <t>2802 JT</t>
  </si>
  <si>
    <t>AJINOMOTO CO INC</t>
  </si>
  <si>
    <t>US15189T1079</t>
  </si>
  <si>
    <t>CNP UN</t>
  </si>
  <si>
    <t>CENTERPOINT ENERGY INC</t>
  </si>
  <si>
    <t>CH0010645932</t>
  </si>
  <si>
    <t>GIVN VX</t>
  </si>
  <si>
    <t>GIVAUDAN-REG</t>
  </si>
  <si>
    <t>INE090A01013</t>
  </si>
  <si>
    <t>ICICIBC IS</t>
  </si>
  <si>
    <t>ICICI BANK LTD</t>
  </si>
  <si>
    <t>ID1000099104</t>
  </si>
  <si>
    <t>TLKM IJ</t>
  </si>
  <si>
    <t>TELEKOMUNIKASI INDONESIA TBK</t>
  </si>
  <si>
    <t>AU000000WRT1</t>
  </si>
  <si>
    <t>WRT AT</t>
  </si>
  <si>
    <t>WESTFIELD RETAIL TRUST</t>
  </si>
  <si>
    <t>SG1T56930848</t>
  </si>
  <si>
    <t>WIL SP</t>
  </si>
  <si>
    <t>WILMAR INTERNATIONAL LTD</t>
  </si>
  <si>
    <t>US0865161014</t>
  </si>
  <si>
    <t>BBY UN</t>
  </si>
  <si>
    <t>BEST BUY CO INC</t>
  </si>
  <si>
    <t>KYG4412G1010</t>
  </si>
  <si>
    <t>HLF UN</t>
  </si>
  <si>
    <t>HERBALIFE LTD</t>
  </si>
  <si>
    <t>KR7066570003</t>
  </si>
  <si>
    <t>066570 KP</t>
  </si>
  <si>
    <t>LG ELECTRONICS INC</t>
  </si>
  <si>
    <t>JP3897700005</t>
  </si>
  <si>
    <t>4188 JT</t>
  </si>
  <si>
    <t>MITSUBISHI CHEMICAL HOLDINGS</t>
  </si>
  <si>
    <t>US8865471085</t>
  </si>
  <si>
    <t>TIF UN</t>
  </si>
  <si>
    <t>TIFFANY &amp; CO</t>
  </si>
  <si>
    <t>MXP225611567</t>
  </si>
  <si>
    <t>CEMEXCPO MM</t>
  </si>
  <si>
    <t>CEMEX SAB-CPO</t>
  </si>
  <si>
    <t>CLP7847L1080</t>
  </si>
  <si>
    <t>COPEC CC</t>
  </si>
  <si>
    <t>EMPRESAS COPEC SA</t>
  </si>
  <si>
    <t>IT0003153415</t>
  </si>
  <si>
    <t>SRG IM</t>
  </si>
  <si>
    <t>SNAM SPA</t>
  </si>
  <si>
    <t>US9426831031</t>
  </si>
  <si>
    <t>WPI UN</t>
  </si>
  <si>
    <t>WATSON PHARMACEUTICALS INC</t>
  </si>
  <si>
    <t>BMG5876H1051</t>
  </si>
  <si>
    <t>MRVL UW</t>
  </si>
  <si>
    <t>MARVELL TECHNOLOGY GROUP LTD</t>
  </si>
  <si>
    <t>US6294911010</t>
  </si>
  <si>
    <t>NYX UN</t>
  </si>
  <si>
    <t>NYSE EURONEXT</t>
  </si>
  <si>
    <t>JP3402600005</t>
  </si>
  <si>
    <t>5713 JT</t>
  </si>
  <si>
    <t>SUMITOMO METAL MINING CO LTD</t>
  </si>
  <si>
    <t>US0236081024</t>
  </si>
  <si>
    <t>AEE UN</t>
  </si>
  <si>
    <t>AMEREN CORPORATION</t>
  </si>
  <si>
    <t>US1255818015</t>
  </si>
  <si>
    <t>CIT UN</t>
  </si>
  <si>
    <t>CIT GROUP INC</t>
  </si>
  <si>
    <t>US31620M1062</t>
  </si>
  <si>
    <t>FIS UN</t>
  </si>
  <si>
    <t>FIDELITY NATIONAL INFORMATIO</t>
  </si>
  <si>
    <t>US5951121038</t>
  </si>
  <si>
    <t>MU UW</t>
  </si>
  <si>
    <t>MICRON TECHNOLOGY INC</t>
  </si>
  <si>
    <t>ZAE000026480</t>
  </si>
  <si>
    <t>REM SJ</t>
  </si>
  <si>
    <t>REMGRO LTD</t>
  </si>
  <si>
    <t>KR7086790003</t>
  </si>
  <si>
    <t>086790 KP</t>
  </si>
  <si>
    <t>HANA FINANCIAL GROUP</t>
  </si>
  <si>
    <t>US4932671088</t>
  </si>
  <si>
    <t>KEY UN</t>
  </si>
  <si>
    <t>KEYCORP</t>
  </si>
  <si>
    <t>US0311001004</t>
  </si>
  <si>
    <t>AME UN</t>
  </si>
  <si>
    <t>AMETEK INC</t>
  </si>
  <si>
    <t>KYG097021045</t>
  </si>
  <si>
    <t>1880 HK</t>
  </si>
  <si>
    <t>BELLE INTERNATIONAL HOLDINGS</t>
  </si>
  <si>
    <t>CA82028K2002</t>
  </si>
  <si>
    <t>SJR/B CT</t>
  </si>
  <si>
    <t>SHAW COMMUNICATIONS INC-B</t>
  </si>
  <si>
    <t>JP3388200002</t>
  </si>
  <si>
    <t>8267 JT</t>
  </si>
  <si>
    <t>AEON CO LTD</t>
  </si>
  <si>
    <t>US0737301038</t>
  </si>
  <si>
    <t>BEAM UN</t>
  </si>
  <si>
    <t>BEAM INC</t>
  </si>
  <si>
    <t>US2044481040</t>
  </si>
  <si>
    <t>BVN UN</t>
  </si>
  <si>
    <t>CIA DE MINAS BUENAVENTUR-ADR</t>
  </si>
  <si>
    <t>US4851703029</t>
  </si>
  <si>
    <t>KSU UN</t>
  </si>
  <si>
    <t>KANSAS CITY SOUTHERN</t>
  </si>
  <si>
    <t>US5341871094</t>
  </si>
  <si>
    <t>LNC UN</t>
  </si>
  <si>
    <t>LINCOLN NATIONAL CORP</t>
  </si>
  <si>
    <t>GB0032089863</t>
  </si>
  <si>
    <t>NXT LN</t>
  </si>
  <si>
    <t>NEXT PLC</t>
  </si>
  <si>
    <t>US92220P1057</t>
  </si>
  <si>
    <t>VAR UN</t>
  </si>
  <si>
    <t>VARIAN MEDICAL SYSTEMS INC</t>
  </si>
  <si>
    <t>US5356781063</t>
  </si>
  <si>
    <t>LLTC UW</t>
  </si>
  <si>
    <t>LINEAR TECHNOLOGY CORP</t>
  </si>
  <si>
    <t>US8832031012</t>
  </si>
  <si>
    <t>TXT UN</t>
  </si>
  <si>
    <t>TEXTRON INC</t>
  </si>
  <si>
    <t>US2774321002</t>
  </si>
  <si>
    <t>EMN UN</t>
  </si>
  <si>
    <t>EASTMAN CHEMICAL CO</t>
  </si>
  <si>
    <t>DE0006047004</t>
  </si>
  <si>
    <t>HEI GY</t>
  </si>
  <si>
    <t>HEIDELBERGCEMENT AG</t>
  </si>
  <si>
    <t>AU000000ILU1</t>
  </si>
  <si>
    <t>ILU AT</t>
  </si>
  <si>
    <t>ILUKA RESOURCES LTD</t>
  </si>
  <si>
    <t>US26884L1098</t>
  </si>
  <si>
    <t>EQT UN</t>
  </si>
  <si>
    <t>EQT CORP</t>
  </si>
  <si>
    <t>CA69480U2065</t>
  </si>
  <si>
    <t>PRE CT</t>
  </si>
  <si>
    <t>PACIFIC RUBIALES ENERGY CORP</t>
  </si>
  <si>
    <t>US92769L1017</t>
  </si>
  <si>
    <t>VMED UW</t>
  </si>
  <si>
    <t>VIRGIN MEDIA INC</t>
  </si>
  <si>
    <t>GB00B23K0M20</t>
  </si>
  <si>
    <t>CPI LN</t>
  </si>
  <si>
    <t>CAPITA PLC</t>
  </si>
  <si>
    <t>AU000000FMG4</t>
  </si>
  <si>
    <t>FMG AT</t>
  </si>
  <si>
    <t>FORTESCUE METALS GROUP LTD</t>
  </si>
  <si>
    <t>US7865142084</t>
  </si>
  <si>
    <t>SWY UN</t>
  </si>
  <si>
    <t>SAFEWAY INC</t>
  </si>
  <si>
    <t>US49446R1095</t>
  </si>
  <si>
    <t>KIM UN</t>
  </si>
  <si>
    <t>KIMCO REALTY CORP</t>
  </si>
  <si>
    <t>CA00208D4084</t>
  </si>
  <si>
    <t>ARX CT</t>
  </si>
  <si>
    <t>ARC RESOURCES LTD</t>
  </si>
  <si>
    <t>US1508701034</t>
  </si>
  <si>
    <t>CE UN</t>
  </si>
  <si>
    <t>CELANESE CORP-SERIES A</t>
  </si>
  <si>
    <t>BRCSNAACNOR6</t>
  </si>
  <si>
    <t>CSNA3 BS</t>
  </si>
  <si>
    <t>CIA SIDERURGICA NACIONAL SA</t>
  </si>
  <si>
    <t>AU000000IAG3</t>
  </si>
  <si>
    <t>IAG AT</t>
  </si>
  <si>
    <t>INSURANCE AUSTRALIA GROUP</t>
  </si>
  <si>
    <t>ZAE000012084</t>
  </si>
  <si>
    <t>SHP SJ</t>
  </si>
  <si>
    <t>SHOPRITE HOLDINGS LTD</t>
  </si>
  <si>
    <t>RU0008926258</t>
  </si>
  <si>
    <t>SNGS RX</t>
  </si>
  <si>
    <t>SURGUTNEFTEGAS</t>
  </si>
  <si>
    <t>BRUGPAACNOR8</t>
  </si>
  <si>
    <t>UGPA3 BS</t>
  </si>
  <si>
    <t>ULTRAPAR PARTICIPACOES SA</t>
  </si>
  <si>
    <t>US5024241045</t>
  </si>
  <si>
    <t>LLL UN</t>
  </si>
  <si>
    <t>L-3 COMMUNICATIONS HOLDINGS</t>
  </si>
  <si>
    <t>US6964293079</t>
  </si>
  <si>
    <t>PLL UN</t>
  </si>
  <si>
    <t>PALL CORP</t>
  </si>
  <si>
    <t>ZAE000070660</t>
  </si>
  <si>
    <t>SLM SJ</t>
  </si>
  <si>
    <t>SANLAM LTD</t>
  </si>
  <si>
    <t>US8520611000</t>
  </si>
  <si>
    <t>S UN</t>
  </si>
  <si>
    <t>SPRINT NEXTEL CORP</t>
  </si>
  <si>
    <t>AU000000CCL2</t>
  </si>
  <si>
    <t>CCL AT</t>
  </si>
  <si>
    <t>COCA-COLA AMATIL LTD</t>
  </si>
  <si>
    <t>ZAE000117321</t>
  </si>
  <si>
    <t>BVT SJ</t>
  </si>
  <si>
    <t>BIDVEST GROUP LTD</t>
  </si>
  <si>
    <t>DE0005937007</t>
  </si>
  <si>
    <t>MAN GY</t>
  </si>
  <si>
    <t>MAN SE</t>
  </si>
  <si>
    <t>SE0000113250</t>
  </si>
  <si>
    <t>SKAB SS</t>
  </si>
  <si>
    <t>SKANSKA AB-B SHS</t>
  </si>
  <si>
    <t>BE0003470755</t>
  </si>
  <si>
    <t>SOLB BB</t>
  </si>
  <si>
    <t>SOLVAY SA</t>
  </si>
  <si>
    <t>DE0005439004</t>
  </si>
  <si>
    <t>CON GY</t>
  </si>
  <si>
    <t>CONTINENTAL AG</t>
  </si>
  <si>
    <t>US1270971039</t>
  </si>
  <si>
    <t>COG UN</t>
  </si>
  <si>
    <t>CABOT OIL &amp; GAS CORP</t>
  </si>
  <si>
    <t>FR0000121220</t>
  </si>
  <si>
    <t>SW FP</t>
  </si>
  <si>
    <t>SODEXO</t>
  </si>
  <si>
    <t>FI0009005987</t>
  </si>
  <si>
    <t>UPM1V FH</t>
  </si>
  <si>
    <t>UPM-KYMMENE OYJ</t>
  </si>
  <si>
    <t>JP3967200001</t>
  </si>
  <si>
    <t>4755 JQ</t>
  </si>
  <si>
    <t>RAKUTEN INC</t>
  </si>
  <si>
    <t>US7591EP1005</t>
  </si>
  <si>
    <t>RF UN</t>
  </si>
  <si>
    <t>REGIONS FINANCIAL CORP</t>
  </si>
  <si>
    <t>LU0088087324</t>
  </si>
  <si>
    <t>SESG FP</t>
  </si>
  <si>
    <t>SES</t>
  </si>
  <si>
    <t>MYL3182OO002</t>
  </si>
  <si>
    <t>GENT MK</t>
  </si>
  <si>
    <t>GENTING BHD</t>
  </si>
  <si>
    <t>JP3180400008</t>
  </si>
  <si>
    <t>9532 JT</t>
  </si>
  <si>
    <t>OSAKA GAS CO LTD</t>
  </si>
  <si>
    <t>AU000000QRN6</t>
  </si>
  <si>
    <t>QRN AT</t>
  </si>
  <si>
    <t>QR NATIONAL LTD</t>
  </si>
  <si>
    <t>US2538681030</t>
  </si>
  <si>
    <t>DLR UN</t>
  </si>
  <si>
    <t>DIGITAL REALTY TRUST INC</t>
  </si>
  <si>
    <t>KR7033780008</t>
  </si>
  <si>
    <t>033780 KP</t>
  </si>
  <si>
    <t>KT&amp;G CORP</t>
  </si>
  <si>
    <t>US5305551013</t>
  </si>
  <si>
    <t>LBTYA UW</t>
  </si>
  <si>
    <t>LIBERTY GLOBAL INC-A</t>
  </si>
  <si>
    <t>US60871R2094</t>
  </si>
  <si>
    <t>TAP UN</t>
  </si>
  <si>
    <t>MOLSON COORS BREWING CO -B</t>
  </si>
  <si>
    <t>CH0025238863</t>
  </si>
  <si>
    <t>KNIN VX</t>
  </si>
  <si>
    <t>KUEHNE &amp; NAGEL INTL AG-REG</t>
  </si>
  <si>
    <t>US5543821012</t>
  </si>
  <si>
    <t>MAC UN</t>
  </si>
  <si>
    <t>MACERICH CO/THE</t>
  </si>
  <si>
    <t>US2566771059</t>
  </si>
  <si>
    <t>DG UN</t>
  </si>
  <si>
    <t>DOLLAR GENERAL CORP</t>
  </si>
  <si>
    <t>US3024913036</t>
  </si>
  <si>
    <t>FMC UN</t>
  </si>
  <si>
    <t>FMC CORP</t>
  </si>
  <si>
    <t>DE0006048408</t>
  </si>
  <si>
    <t>HEN GY</t>
  </si>
  <si>
    <t>HENKEL AG &amp; CO KGAA</t>
  </si>
  <si>
    <t>US8589121081</t>
  </si>
  <si>
    <t>SRCL UW</t>
  </si>
  <si>
    <t>STERICYCLE INC</t>
  </si>
  <si>
    <t>GB0009465807</t>
  </si>
  <si>
    <t>WEIR LN</t>
  </si>
  <si>
    <t>WEIR GROUP PLC/THE</t>
  </si>
  <si>
    <t>US3700231034</t>
  </si>
  <si>
    <t>GGP UN</t>
  </si>
  <si>
    <t>GENERAL GROWTH PROPERTIES</t>
  </si>
  <si>
    <t>US49455U1007</t>
  </si>
  <si>
    <t>KMR UN</t>
  </si>
  <si>
    <t>KINDER MORGAN MANAGEMENT LLC</t>
  </si>
  <si>
    <t>JP3188220002</t>
  </si>
  <si>
    <t>4578 JT</t>
  </si>
  <si>
    <t>OTSUKA HOLDINGS CO LTD</t>
  </si>
  <si>
    <t>TH0355A10Z04</t>
  </si>
  <si>
    <t>PTTEP TB</t>
  </si>
  <si>
    <t>PTT EXPLOR &amp; PROD PUBLIC CO</t>
  </si>
  <si>
    <t>JP3359600008</t>
  </si>
  <si>
    <t>6753 JT</t>
  </si>
  <si>
    <t>SHARP CORP</t>
  </si>
  <si>
    <t>BRCCROACNOR2</t>
  </si>
  <si>
    <t>CCRO3 BS</t>
  </si>
  <si>
    <t>CCR SA</t>
  </si>
  <si>
    <t>US97381W1045</t>
  </si>
  <si>
    <t>WIN UW</t>
  </si>
  <si>
    <t>WINDSTREAM CORP</t>
  </si>
  <si>
    <t>JP3402200004</t>
  </si>
  <si>
    <t>5405 JT</t>
  </si>
  <si>
    <t>SUMITOMO METAL INDUSTRIES</t>
  </si>
  <si>
    <t>SE0000695876</t>
  </si>
  <si>
    <t>ALFA SS</t>
  </si>
  <si>
    <t>ALFA LAVAL AB</t>
  </si>
  <si>
    <t>BRSANBCDAM13</t>
  </si>
  <si>
    <t>SANB11 BS</t>
  </si>
  <si>
    <t>BANCO SANTANDER (BRASIL-UNIT</t>
  </si>
  <si>
    <t>CZ0005112300</t>
  </si>
  <si>
    <t>CEZ CD</t>
  </si>
  <si>
    <t>CEZ AS</t>
  </si>
  <si>
    <t>JP3481800005</t>
  </si>
  <si>
    <t>6367 JT</t>
  </si>
  <si>
    <t>DAIKIN INDUSTRIES LTD</t>
  </si>
  <si>
    <t>BRRDCDACNOR3</t>
  </si>
  <si>
    <t>RDCD3 BS</t>
  </si>
  <si>
    <t>REDECARD SA</t>
  </si>
  <si>
    <t>US91529Y1064</t>
  </si>
  <si>
    <t>UNM UN</t>
  </si>
  <si>
    <t>UNUM GROUP</t>
  </si>
  <si>
    <t>AU000000AGK9</t>
  </si>
  <si>
    <t>AGK AT</t>
  </si>
  <si>
    <t>AGL ENERGY LTD</t>
  </si>
  <si>
    <t>JP3659000008</t>
  </si>
  <si>
    <t>9021 JT</t>
  </si>
  <si>
    <t>WEST JAPAN RAILWAY CO</t>
  </si>
  <si>
    <t>CA0977512007</t>
  </si>
  <si>
    <t>BBD/B CT</t>
  </si>
  <si>
    <t>BOMBARDIER INC-B</t>
  </si>
  <si>
    <t>US1431301027</t>
  </si>
  <si>
    <t>KMX UN</t>
  </si>
  <si>
    <t>CARMAX INC</t>
  </si>
  <si>
    <t>US2103711006</t>
  </si>
  <si>
    <t>CEG UN</t>
  </si>
  <si>
    <t>CONSTELLATION ENERGY GROUP</t>
  </si>
  <si>
    <t>MXP554091415</t>
  </si>
  <si>
    <t>PE&amp;OLES* MM</t>
  </si>
  <si>
    <t>INDUSTRIAS PENOLES SAB DE CV</t>
  </si>
  <si>
    <t>US1717981013</t>
  </si>
  <si>
    <t>XEC UN</t>
  </si>
  <si>
    <t>CIMAREX ENERGY CO</t>
  </si>
  <si>
    <t>JP3502200003</t>
  </si>
  <si>
    <t>8601 JT</t>
  </si>
  <si>
    <t>DAIWA SECURITIES GROUP INC</t>
  </si>
  <si>
    <t>PLPKO0000016</t>
  </si>
  <si>
    <t>PKO PW</t>
  </si>
  <si>
    <t>PKO BANK POLSKI SA</t>
  </si>
  <si>
    <t>CA73927C1005</t>
  </si>
  <si>
    <t>PWF CT</t>
  </si>
  <si>
    <t>POWER FINANCIAL CORP</t>
  </si>
  <si>
    <t>TW0002891009</t>
  </si>
  <si>
    <t>2891 TT</t>
  </si>
  <si>
    <t>CHINATRUST FINANCIAL HOLDING</t>
  </si>
  <si>
    <t>INE030A01027</t>
  </si>
  <si>
    <t>HUVR IS</t>
  </si>
  <si>
    <t>HINDUSTAN UNILEVER LTD</t>
  </si>
  <si>
    <t>US5950171042</t>
  </si>
  <si>
    <t>MCHP UW</t>
  </si>
  <si>
    <t>MICROCHIP TECHNOLOGY INC</t>
  </si>
  <si>
    <t>DK0060336014</t>
  </si>
  <si>
    <t>NZYMB DC</t>
  </si>
  <si>
    <t>NOVOZYMES A/S-B SHARES</t>
  </si>
  <si>
    <t>US9663871021</t>
  </si>
  <si>
    <t>WLL UN</t>
  </si>
  <si>
    <t>WHITING PETROLEUM CORP</t>
  </si>
  <si>
    <t>US1156372096</t>
  </si>
  <si>
    <t>BF/B UN</t>
  </si>
  <si>
    <t>BROWN-FORMAN CORP-CLASS B</t>
  </si>
  <si>
    <t>US1713401024</t>
  </si>
  <si>
    <t>CHD UN</t>
  </si>
  <si>
    <t>CHURCH &amp; DWIGHT CO INC</t>
  </si>
  <si>
    <t>US2371941053</t>
  </si>
  <si>
    <t>DRI UN</t>
  </si>
  <si>
    <t>DARDEN RESTAURANTS INC</t>
  </si>
  <si>
    <t>US8064071025</t>
  </si>
  <si>
    <t>HSIC UW</t>
  </si>
  <si>
    <t>HENRY SCHEIN INC</t>
  </si>
  <si>
    <t>JP3401400001</t>
  </si>
  <si>
    <t>4005 JT</t>
  </si>
  <si>
    <t>SUMITOMO CHEMICAL CO LTD</t>
  </si>
  <si>
    <t>GB0006731235</t>
  </si>
  <si>
    <t>ABF LN</t>
  </si>
  <si>
    <t>ASSOCIATED BRITISH FOODS PLC</t>
  </si>
  <si>
    <t>US4361061082</t>
  </si>
  <si>
    <t>HFC UN</t>
  </si>
  <si>
    <t>HOLLYFRONTIER CORP</t>
  </si>
  <si>
    <t>JP3684000007</t>
  </si>
  <si>
    <t>6988 JT</t>
  </si>
  <si>
    <t>NITTO DENKO CORP</t>
  </si>
  <si>
    <t>GB00B1WY2338</t>
  </si>
  <si>
    <t>SMIN LN</t>
  </si>
  <si>
    <t>SMITHS GROUP PLC</t>
  </si>
  <si>
    <t>LU0075646355</t>
  </si>
  <si>
    <t>SUBC NO</t>
  </si>
  <si>
    <t>SUBSEA 7 SA</t>
  </si>
  <si>
    <t>JP3539220008</t>
  </si>
  <si>
    <t>8795 JT</t>
  </si>
  <si>
    <t>T&amp;D HOLDINGS INC</t>
  </si>
  <si>
    <t>JP3102000001</t>
  </si>
  <si>
    <t>7259 JT</t>
  </si>
  <si>
    <t>AISIN SEIKI CO LTD</t>
  </si>
  <si>
    <t>CA07317Q1054</t>
  </si>
  <si>
    <t>BTE CT</t>
  </si>
  <si>
    <t>BAYTEX ENERGY CORP</t>
  </si>
  <si>
    <t>JP3137200006</t>
  </si>
  <si>
    <t>7202 JT</t>
  </si>
  <si>
    <t>ISUZU MOTORS LTD</t>
  </si>
  <si>
    <t>US5500211090</t>
  </si>
  <si>
    <t>LULU UW</t>
  </si>
  <si>
    <t>LULULEMON ATHLETICA INC</t>
  </si>
  <si>
    <t>US65473P1057</t>
  </si>
  <si>
    <t>NI UN</t>
  </si>
  <si>
    <t>NISOURCE INC</t>
  </si>
  <si>
    <t>KYG4402L1510</t>
  </si>
  <si>
    <t>1044 HK</t>
  </si>
  <si>
    <t>HENGAN INTL GROUP CO LTD</t>
  </si>
  <si>
    <t>PLKGHM000017</t>
  </si>
  <si>
    <t>KGH PW</t>
  </si>
  <si>
    <t>KGHM POLSKA MIEDZ SA</t>
  </si>
  <si>
    <t>DE0006599905</t>
  </si>
  <si>
    <t>MRK GY</t>
  </si>
  <si>
    <t>MERCK KGAA</t>
  </si>
  <si>
    <t>CA7609751028</t>
  </si>
  <si>
    <t>RIM CT</t>
  </si>
  <si>
    <t>RESEARCH IN MOTION</t>
  </si>
  <si>
    <t>KR7000810002</t>
  </si>
  <si>
    <t>000810 KP</t>
  </si>
  <si>
    <t>SAMSUNG FIRE &amp; MARINE INS</t>
  </si>
  <si>
    <t>TH0015010000</t>
  </si>
  <si>
    <t>SCB TB</t>
  </si>
  <si>
    <t>SIAM COMMERCIAL BANK PUB CO</t>
  </si>
  <si>
    <t>CH0012138605</t>
  </si>
  <si>
    <t>ADEN VX</t>
  </si>
  <si>
    <t>ADECCO SA-REG</t>
  </si>
  <si>
    <t>MXP370711014</t>
  </si>
  <si>
    <t>GFNORTEO MM</t>
  </si>
  <si>
    <t>GRUPO FINANCIERO BANORTE-O</t>
  </si>
  <si>
    <t>RU0008943394</t>
  </si>
  <si>
    <t>RTKM RX</t>
  </si>
  <si>
    <t>ROSTELECOM</t>
  </si>
  <si>
    <t>ES0111845014</t>
  </si>
  <si>
    <t>ABE SQ</t>
  </si>
  <si>
    <t>ABERTIS INFRAESTRUCTURAS SA</t>
  </si>
  <si>
    <t>US00971T1016</t>
  </si>
  <si>
    <t>AKAM UW</t>
  </si>
  <si>
    <t>AKAMAI TECHNOLOGIES INC</t>
  </si>
  <si>
    <t>CA39138C1068</t>
  </si>
  <si>
    <t>GWO CT</t>
  </si>
  <si>
    <t>GREAT-WEST LIFECO INC</t>
  </si>
  <si>
    <t>GB00B1WQCS47</t>
  </si>
  <si>
    <t>IHG LN</t>
  </si>
  <si>
    <t>INTERCONTINENTAL HOTELS GROU</t>
  </si>
  <si>
    <t>GB00B39J2M42</t>
  </si>
  <si>
    <t>UU/ LN</t>
  </si>
  <si>
    <t>UNITED UTILITIES GROUP PLC</t>
  </si>
  <si>
    <t>Water Utilities</t>
  </si>
  <si>
    <t>ID1000095003</t>
  </si>
  <si>
    <t>BMRI IJ</t>
  </si>
  <si>
    <t>BANK MANDIRI PERSERO TBK PT</t>
  </si>
  <si>
    <t>US34354P1057</t>
  </si>
  <si>
    <t>FLS UN</t>
  </si>
  <si>
    <t>FLOWSERVE CORP</t>
  </si>
  <si>
    <t>GB00B0H2K534</t>
  </si>
  <si>
    <t>PFC LN</t>
  </si>
  <si>
    <t>PETROFAC LTD</t>
  </si>
  <si>
    <t>US0559211000</t>
  </si>
  <si>
    <t>BMC UW</t>
  </si>
  <si>
    <t>BMC SOFTWARE INC</t>
  </si>
  <si>
    <t>US25470F1049</t>
  </si>
  <si>
    <t>DISCA UW</t>
  </si>
  <si>
    <t>DISCOVERY COMMUNICATIONS-A</t>
  </si>
  <si>
    <t>US4234521015</t>
  </si>
  <si>
    <t>HP UN</t>
  </si>
  <si>
    <t>HELMERICH &amp; PAYNE</t>
  </si>
  <si>
    <t>US55953Q2021</t>
  </si>
  <si>
    <t>MGNT LI</t>
  </si>
  <si>
    <t>MAGNIT OJSC-SPON GDR REGS</t>
  </si>
  <si>
    <t>GB0008021650</t>
  </si>
  <si>
    <t>SGE LN</t>
  </si>
  <si>
    <t>SAGE GROUP PLC/THE</t>
  </si>
  <si>
    <t>TW0002303005</t>
  </si>
  <si>
    <t>2303 TT</t>
  </si>
  <si>
    <t>UNITED MICROELECTRONICS CORP</t>
  </si>
  <si>
    <t>FR0000125338</t>
  </si>
  <si>
    <t>CAP FP</t>
  </si>
  <si>
    <t>CAP GEMINI</t>
  </si>
  <si>
    <t>US3498821004</t>
  </si>
  <si>
    <t>FOSL UW</t>
  </si>
  <si>
    <t>FOSSIL INC</t>
  </si>
  <si>
    <t>US3070001090</t>
  </si>
  <si>
    <t>FDO UN</t>
  </si>
  <si>
    <t>FAMILY DOLLAR STORES</t>
  </si>
  <si>
    <t>GB00B01FLG62</t>
  </si>
  <si>
    <t>GFS LN</t>
  </si>
  <si>
    <t>G4S PLC</t>
  </si>
  <si>
    <t>SE0000314312</t>
  </si>
  <si>
    <t>TEL2B SS</t>
  </si>
  <si>
    <t>TELE2 AB-B SHS</t>
  </si>
  <si>
    <t>RU000A0JP5V6</t>
  </si>
  <si>
    <t>VTBR RX</t>
  </si>
  <si>
    <t>VTB BANK OJSC</t>
  </si>
  <si>
    <t>NO0003733800</t>
  </si>
  <si>
    <t>ORK NO</t>
  </si>
  <si>
    <t>ORKLA ASA</t>
  </si>
  <si>
    <t>SE0000308280</t>
  </si>
  <si>
    <t>SCVB SS</t>
  </si>
  <si>
    <t>SCANIA AB-B SHS</t>
  </si>
  <si>
    <t>JP3538800008</t>
  </si>
  <si>
    <t>6762 JT</t>
  </si>
  <si>
    <t>TDK CORP</t>
  </si>
  <si>
    <t>US1344291091</t>
  </si>
  <si>
    <t>CPB UN</t>
  </si>
  <si>
    <t>CAMPBELL SOUP CO</t>
  </si>
  <si>
    <t>FR0000045072</t>
  </si>
  <si>
    <t>ACA FP</t>
  </si>
  <si>
    <t>CREDIT AGRICOLE SA</t>
  </si>
  <si>
    <t>JP3486800000</t>
  </si>
  <si>
    <t>1878 JT</t>
  </si>
  <si>
    <t>DAITO TRUST CONSTRUCT CO LTD</t>
  </si>
  <si>
    <t>TW0002357001</t>
  </si>
  <si>
    <t>2357 TT</t>
  </si>
  <si>
    <t>ASUSTEK COMPUTER INC</t>
  </si>
  <si>
    <t>US4523271090</t>
  </si>
  <si>
    <t>ILMN UW</t>
  </si>
  <si>
    <t>ILLUMINA INC</t>
  </si>
  <si>
    <t>US6643971061</t>
  </si>
  <si>
    <t>NU UN</t>
  </si>
  <si>
    <t>NORTHEAST UTILITIES</t>
  </si>
  <si>
    <t>DE0005200000</t>
  </si>
  <si>
    <t>BEI GY</t>
  </si>
  <si>
    <t>BEIERSDORF AG</t>
  </si>
  <si>
    <t>GB0001367019</t>
  </si>
  <si>
    <t>BLND LN</t>
  </si>
  <si>
    <t>BRITISH LAND CO PLC</t>
  </si>
  <si>
    <t>SG1J27887962</t>
  </si>
  <si>
    <t>CAPL SP</t>
  </si>
  <si>
    <t>CAPITALAND LTD</t>
  </si>
  <si>
    <t>MX01EL000003</t>
  </si>
  <si>
    <t>ELEKTRA* MM</t>
  </si>
  <si>
    <t>GRUPO ELEKTRA SA</t>
  </si>
  <si>
    <t>US7081601061</t>
  </si>
  <si>
    <t>JCP UN</t>
  </si>
  <si>
    <t>J.C. PENNEY CO INC</t>
  </si>
  <si>
    <t>US67020Y1001</t>
  </si>
  <si>
    <t>NUAN UW</t>
  </si>
  <si>
    <t>NUANCE COMMUNICATIONS INC</t>
  </si>
  <si>
    <t>US7292511083</t>
  </si>
  <si>
    <t>PCL UN</t>
  </si>
  <si>
    <t>PLUM CREEK TIMBER CO</t>
  </si>
  <si>
    <t>KR7028050003</t>
  </si>
  <si>
    <t>028050 KP</t>
  </si>
  <si>
    <t>SAMSUNG ENGINEERING CO LTD</t>
  </si>
  <si>
    <t>US00751Y1064</t>
  </si>
  <si>
    <t>AAP UN</t>
  </si>
  <si>
    <t>ADVANCE AUTO PARTS INC</t>
  </si>
  <si>
    <t>JP3940000007</t>
  </si>
  <si>
    <t>9064 JT</t>
  </si>
  <si>
    <t>YAMATO HOLDINGS CO LTD</t>
  </si>
  <si>
    <t>IE0003072950</t>
  </si>
  <si>
    <t>ELN ID</t>
  </si>
  <si>
    <t>ELAN CORP PLC</t>
  </si>
  <si>
    <t>US7167681060</t>
  </si>
  <si>
    <t>PETM UW</t>
  </si>
  <si>
    <t>PETSMART INC</t>
  </si>
  <si>
    <t>JP3351600006</t>
  </si>
  <si>
    <t>4911 JT</t>
  </si>
  <si>
    <t>SHISEIDO CO LTD</t>
  </si>
  <si>
    <t>CNE1000009Q7</t>
  </si>
  <si>
    <t>2601 HK</t>
  </si>
  <si>
    <t>CHINA PACIFIC INSURANCE GR-H</t>
  </si>
  <si>
    <t>DE0005470405</t>
  </si>
  <si>
    <t>LXS GY</t>
  </si>
  <si>
    <t>LANXESS AG</t>
  </si>
  <si>
    <t>BMG6359F1032</t>
  </si>
  <si>
    <t>NBR UN</t>
  </si>
  <si>
    <t>NABORS INDUSTRIES LTD</t>
  </si>
  <si>
    <t>US0584981064</t>
  </si>
  <si>
    <t>BLL UN</t>
  </si>
  <si>
    <t>BALL CORP</t>
  </si>
  <si>
    <t>HK0023000190</t>
  </si>
  <si>
    <t>23 HK</t>
  </si>
  <si>
    <t>BANK OF EAST ASIA</t>
  </si>
  <si>
    <t>JP3505000004</t>
  </si>
  <si>
    <t>1925 JT</t>
  </si>
  <si>
    <t>DAIWA HOUSE INDUSTRY CO LTD</t>
  </si>
  <si>
    <t>JP3260800002</t>
  </si>
  <si>
    <t>9041 JT</t>
  </si>
  <si>
    <t>KINTETSU CORP</t>
  </si>
  <si>
    <t>US7265051000</t>
  </si>
  <si>
    <t>PXP UN</t>
  </si>
  <si>
    <t>PLAINS EXPLORATION &amp; PRODUCT</t>
  </si>
  <si>
    <t>US0185811082</t>
  </si>
  <si>
    <t>ADS UN</t>
  </si>
  <si>
    <t>ALLIANCE DATA SYSTEMS CORP</t>
  </si>
  <si>
    <t>JP3973400009</t>
  </si>
  <si>
    <t>7752 JT</t>
  </si>
  <si>
    <t>RICOH CO LTD</t>
  </si>
  <si>
    <t>IE00B5LRLL25</t>
  </si>
  <si>
    <t>XL UN</t>
  </si>
  <si>
    <t>XL GROUP PLC</t>
  </si>
  <si>
    <t>ZAE000067237</t>
  </si>
  <si>
    <t>ASA SJ</t>
  </si>
  <si>
    <t>ABSA GROUP LTD</t>
  </si>
  <si>
    <t>CA0084741085</t>
  </si>
  <si>
    <t>AEM CT</t>
  </si>
  <si>
    <t>AGNICO-EAGLE MINES LTD</t>
  </si>
  <si>
    <t>CA3495531079</t>
  </si>
  <si>
    <t>FTS CT</t>
  </si>
  <si>
    <t>FORTIS INC</t>
  </si>
  <si>
    <t>ZAE000085346</t>
  </si>
  <si>
    <t>KIO SJ</t>
  </si>
  <si>
    <t>KUMBA IRON ORE LTD</t>
  </si>
  <si>
    <t>KR7034220004</t>
  </si>
  <si>
    <t>034220 KP</t>
  </si>
  <si>
    <t>LG DISPLAY CO LTD</t>
  </si>
  <si>
    <t>TW0002886009</t>
  </si>
  <si>
    <t>2886 TT</t>
  </si>
  <si>
    <t>MEGA FINANCIAL HOLDING CO LT</t>
  </si>
  <si>
    <t>TW0002382009</t>
  </si>
  <si>
    <t>2382 TT</t>
  </si>
  <si>
    <t>QUANTA COMPUTER INC</t>
  </si>
  <si>
    <t>GB0006616899</t>
  </si>
  <si>
    <t>RSA LN</t>
  </si>
  <si>
    <t>RSA INSURANCE GROUP PLC</t>
  </si>
  <si>
    <t>US00507V1098</t>
  </si>
  <si>
    <t>ATVI UW</t>
  </si>
  <si>
    <t>ACTIVISION BLIZZARD INC</t>
  </si>
  <si>
    <t>GG00B62W2327</t>
  </si>
  <si>
    <t>RSL LN</t>
  </si>
  <si>
    <t>RESOLUTION LTD</t>
  </si>
  <si>
    <t>AU000000WOR2</t>
  </si>
  <si>
    <t>WOR AT</t>
  </si>
  <si>
    <t>WORLEYPARSONS LTD</t>
  </si>
  <si>
    <t>FI0009007835</t>
  </si>
  <si>
    <t>MEO1V FH</t>
  </si>
  <si>
    <t>METSO OYJ</t>
  </si>
  <si>
    <t>AT0000743059</t>
  </si>
  <si>
    <t>OMV AV</t>
  </si>
  <si>
    <t>OMV AG</t>
  </si>
  <si>
    <t>PLPZU0000011</t>
  </si>
  <si>
    <t>PZU PW</t>
  </si>
  <si>
    <t>POWSZECHNY ZAKLAD UBEZPIECZE</t>
  </si>
  <si>
    <t>BE0003797140</t>
  </si>
  <si>
    <t>GBLB BB</t>
  </si>
  <si>
    <t>GROUPE BRUXELLES LAMBERT SA</t>
  </si>
  <si>
    <t>US25470M1099</t>
  </si>
  <si>
    <t>DISH UW</t>
  </si>
  <si>
    <t>DISH NETWORK CORP-A</t>
  </si>
  <si>
    <t>FR0010242511</t>
  </si>
  <si>
    <t>EDF FP</t>
  </si>
  <si>
    <t>EDF</t>
  </si>
  <si>
    <t>US5797802064</t>
  </si>
  <si>
    <t>MKC UN</t>
  </si>
  <si>
    <t>MCCORMICK &amp; CO-NON VTG SHRS</t>
  </si>
  <si>
    <t>US74733V1008</t>
  </si>
  <si>
    <t>QEP UN</t>
  </si>
  <si>
    <t>QEP RESOURCES INC</t>
  </si>
  <si>
    <t>US0304201033</t>
  </si>
  <si>
    <t>AWK UN</t>
  </si>
  <si>
    <t>AMERICAN WATER WORKS CO INC</t>
  </si>
  <si>
    <t>CNE100000205</t>
  </si>
  <si>
    <t>3328 HK</t>
  </si>
  <si>
    <t>BANK OF COMMUNICATIONS CO-H</t>
  </si>
  <si>
    <t>FR0000120503</t>
  </si>
  <si>
    <t>EN FP</t>
  </si>
  <si>
    <t>BOUYGUES SA</t>
  </si>
  <si>
    <t>JP3667600005</t>
  </si>
  <si>
    <t>1963 JT</t>
  </si>
  <si>
    <t>JGC CORP</t>
  </si>
  <si>
    <t>IE0004906560</t>
  </si>
  <si>
    <t>KYG ID</t>
  </si>
  <si>
    <t>KERRY GROUP PLC-A</t>
  </si>
  <si>
    <t>CH0024638196</t>
  </si>
  <si>
    <t>SCHP VX</t>
  </si>
  <si>
    <t>SCHINDLER HOLDING-PART CERT</t>
  </si>
  <si>
    <t>ES0109067019</t>
  </si>
  <si>
    <t>AMS SQ</t>
  </si>
  <si>
    <t>AMADEUS IT HOLDING SA-A SHS</t>
  </si>
  <si>
    <t>US3137472060</t>
  </si>
  <si>
    <t>FRT UN</t>
  </si>
  <si>
    <t>FEDERAL REALTY INVS TRUST</t>
  </si>
  <si>
    <t>JP3196000008</t>
  </si>
  <si>
    <t>9007 JT</t>
  </si>
  <si>
    <t>ODAKYU ELECTRIC RAILWAY CO</t>
  </si>
  <si>
    <t>US2003401070</t>
  </si>
  <si>
    <t>CMA UN</t>
  </si>
  <si>
    <t>COMERICA INC</t>
  </si>
  <si>
    <t>JP3246400000</t>
  </si>
  <si>
    <t>9508 JT</t>
  </si>
  <si>
    <t>KYUSHU ELECTRIC POWER CO INC</t>
  </si>
  <si>
    <t>GB00B1FH8J72</t>
  </si>
  <si>
    <t>SVT LN</t>
  </si>
  <si>
    <t>SEVERN TRENT PLC</t>
  </si>
  <si>
    <t>BE0003884047</t>
  </si>
  <si>
    <t>UMI BB</t>
  </si>
  <si>
    <t>UMICORE</t>
  </si>
  <si>
    <t>US0528001094</t>
  </si>
  <si>
    <t>ALV UN</t>
  </si>
  <si>
    <t>AUTOLIV INC</t>
  </si>
  <si>
    <t>JP3955400001</t>
  </si>
  <si>
    <t>8332 JT</t>
  </si>
  <si>
    <t>BANK OF YOKOHAMA LTD/THE</t>
  </si>
  <si>
    <t>PLPEKAO00016</t>
  </si>
  <si>
    <t>PEO PW</t>
  </si>
  <si>
    <t>BANK PEKAO SA</t>
  </si>
  <si>
    <t>DE0006602006</t>
  </si>
  <si>
    <t>G1A GY</t>
  </si>
  <si>
    <t>GEA GROUP AG</t>
  </si>
  <si>
    <t>HK0010000088</t>
  </si>
  <si>
    <t>10 HK</t>
  </si>
  <si>
    <t>HANG LUNG GROUP LTD</t>
  </si>
  <si>
    <t>HK0012000102</t>
  </si>
  <si>
    <t>12 HK</t>
  </si>
  <si>
    <t>HENDERSON LAND DEVELOPMENT</t>
  </si>
  <si>
    <t>GB0031638363</t>
  </si>
  <si>
    <t>ITRK LN</t>
  </si>
  <si>
    <t>INTERTEK GROUP PLC</t>
  </si>
  <si>
    <t>US5272881047</t>
  </si>
  <si>
    <t>LUK UN</t>
  </si>
  <si>
    <t>LEUCADIA NATIONAL CORP</t>
  </si>
  <si>
    <t>KR7003550001</t>
  </si>
  <si>
    <t>003550 KP</t>
  </si>
  <si>
    <t>LG CORP</t>
  </si>
  <si>
    <t>CA8029121057</t>
  </si>
  <si>
    <t>SAP CT</t>
  </si>
  <si>
    <t>SAPUTO INC</t>
  </si>
  <si>
    <t>JP3351200005</t>
  </si>
  <si>
    <t>8355 JT</t>
  </si>
  <si>
    <t>SHIZUOKA BANK LTD/THE</t>
  </si>
  <si>
    <t>KYG9431R1039</t>
  </si>
  <si>
    <t>151 HK</t>
  </si>
  <si>
    <t>WANT WANT CHINA HOLDINGS LTD</t>
  </si>
  <si>
    <t>US0093631028</t>
  </si>
  <si>
    <t>ARG UN</t>
  </si>
  <si>
    <t>AIRGAS INC</t>
  </si>
  <si>
    <t>CL0000000100</t>
  </si>
  <si>
    <t>CENCOSUD CC</t>
  </si>
  <si>
    <t>CENCOSUD SA</t>
  </si>
  <si>
    <t>ES0116870314</t>
  </si>
  <si>
    <t>GAS SQ</t>
  </si>
  <si>
    <t>GAS NATURAL SDG SA</t>
  </si>
  <si>
    <t>AU000000GPT8</t>
  </si>
  <si>
    <t>GPT AT</t>
  </si>
  <si>
    <t>GPT GROUP</t>
  </si>
  <si>
    <t>US4698141078</t>
  </si>
  <si>
    <t>JEC UN</t>
  </si>
  <si>
    <t>JACOBS ENGINEERING GROUP INC</t>
  </si>
  <si>
    <t>JP3951600000</t>
  </si>
  <si>
    <t>8113 JT</t>
  </si>
  <si>
    <t>UNICHARM CORP</t>
  </si>
  <si>
    <t>TW0001216000</t>
  </si>
  <si>
    <t>1216 TT</t>
  </si>
  <si>
    <t>UNI-PRESIDENT ENTERPRISES CO</t>
  </si>
  <si>
    <t>IE00B4XGY116</t>
  </si>
  <si>
    <t>WSH UN</t>
  </si>
  <si>
    <t>WILLIS GROUP HOLDINGS PLC</t>
  </si>
  <si>
    <t>GB0000282623</t>
  </si>
  <si>
    <t>AMEC LN</t>
  </si>
  <si>
    <t>AMEC PLC</t>
  </si>
  <si>
    <t>US4410601003</t>
  </si>
  <si>
    <t>HSP UN</t>
  </si>
  <si>
    <t>HOSPIRA INC</t>
  </si>
  <si>
    <t>KR7010140002</t>
  </si>
  <si>
    <t>010140 KP</t>
  </si>
  <si>
    <t>SAMSUNG HEAVY INDUSTRIES</t>
  </si>
  <si>
    <t>FR0000130007</t>
  </si>
  <si>
    <t>ALU FP</t>
  </si>
  <si>
    <t>ALCATEL-LUCENT</t>
  </si>
  <si>
    <t>AU000000ASX7</t>
  </si>
  <si>
    <t>ASX AT</t>
  </si>
  <si>
    <t>ASX LTD</t>
  </si>
  <si>
    <t>JP3027670003</t>
  </si>
  <si>
    <t>8951 JT</t>
  </si>
  <si>
    <t>NIPPON BUILDING FUND INC</t>
  </si>
  <si>
    <t>US92343E1029</t>
  </si>
  <si>
    <t>VRSN UW</t>
  </si>
  <si>
    <t>VERISIGN INC</t>
  </si>
  <si>
    <t>CA1367178326</t>
  </si>
  <si>
    <t>CU CT</t>
  </si>
  <si>
    <t>CANADIAN UTILITIES LTD-A</t>
  </si>
  <si>
    <t>TW0002881000</t>
  </si>
  <si>
    <t>2881 TT</t>
  </si>
  <si>
    <t>FUBON FINANCIAL HOLDING CO</t>
  </si>
  <si>
    <t>US64110L1061</t>
  </si>
  <si>
    <t>NFLX UW</t>
  </si>
  <si>
    <t>NETFLIX INC</t>
  </si>
  <si>
    <t>GB0004250451</t>
  </si>
  <si>
    <t>REX LN</t>
  </si>
  <si>
    <t>REXAM PLC</t>
  </si>
  <si>
    <t>GB00B019KW72</t>
  </si>
  <si>
    <t>SBRY LN</t>
  </si>
  <si>
    <t>SAINSBURY (J) PLC</t>
  </si>
  <si>
    <t>INE062A01012</t>
  </si>
  <si>
    <t>SBIN IS</t>
  </si>
  <si>
    <t>STATE BANK OF INDIA</t>
  </si>
  <si>
    <t>KYG8878S1030</t>
  </si>
  <si>
    <t>322 HK</t>
  </si>
  <si>
    <t>TINGYI (CAYMAN ISLN) HLDG CO</t>
  </si>
  <si>
    <t>JP3493800001</t>
  </si>
  <si>
    <t>7912 JT</t>
  </si>
  <si>
    <t>DAI NIPPON PRINTING CO LTD</t>
  </si>
  <si>
    <t>CLP3710M1090</t>
  </si>
  <si>
    <t>ENDESA CC</t>
  </si>
  <si>
    <t>EMPRESA NACIONAL DE ELECTRIC</t>
  </si>
  <si>
    <t>CA3518581051</t>
  </si>
  <si>
    <t>FNV CT</t>
  </si>
  <si>
    <t>FRANCO-NEVADA CORP</t>
  </si>
  <si>
    <t>MYL1961OO001</t>
  </si>
  <si>
    <t>IOI MK</t>
  </si>
  <si>
    <t>IOI CORPORATION BHD</t>
  </si>
  <si>
    <t>FI0009003727</t>
  </si>
  <si>
    <t>WRT1V FH</t>
  </si>
  <si>
    <t>WARTSILA OYJ ABP</t>
  </si>
  <si>
    <t>US14170T1016</t>
  </si>
  <si>
    <t>CFN UN</t>
  </si>
  <si>
    <t>CAREFUSION CORP</t>
  </si>
  <si>
    <t>SE0000202624</t>
  </si>
  <si>
    <t>GETIB SS</t>
  </si>
  <si>
    <t>GETINGE AB-B SHS</t>
  </si>
  <si>
    <t>TH0016010017</t>
  </si>
  <si>
    <t>KBANK/F TB</t>
  </si>
  <si>
    <t>KASIKORNBANK PCL-FOREIGN</t>
  </si>
  <si>
    <t>KR7015760002</t>
  </si>
  <si>
    <t>015760 KP</t>
  </si>
  <si>
    <t>KOREA ELECTRIC POWER CORP</t>
  </si>
  <si>
    <t>CLP8716X1082</t>
  </si>
  <si>
    <t>SQM/B CC</t>
  </si>
  <si>
    <t>SOC QUIMICA Y MINERA CHILE-B</t>
  </si>
  <si>
    <t>US9024941034</t>
  </si>
  <si>
    <t>TSN UN</t>
  </si>
  <si>
    <t>TYSON FOODS INC-CL A</t>
  </si>
  <si>
    <t>US9291601097</t>
  </si>
  <si>
    <t>VMC UN</t>
  </si>
  <si>
    <t>VULCAN MATERIALS CO</t>
  </si>
  <si>
    <t>US9633201069</t>
  </si>
  <si>
    <t>WHR UN</t>
  </si>
  <si>
    <t>WHIRLPOOL CORP</t>
  </si>
  <si>
    <t>JE00B4T3BW64</t>
  </si>
  <si>
    <t>GLEN LN</t>
  </si>
  <si>
    <t>GLENCORE INTERNATIONAL PLC</t>
  </si>
  <si>
    <t>AU000000IPL1</t>
  </si>
  <si>
    <t>IPL AT</t>
  </si>
  <si>
    <t>INCITEC PIVOT LTD</t>
  </si>
  <si>
    <t>CA78460T1057</t>
  </si>
  <si>
    <t>SNC CT</t>
  </si>
  <si>
    <t>SNC-LAVALIN GROUP INC</t>
  </si>
  <si>
    <t>BRCRUZACNOR0</t>
  </si>
  <si>
    <t>CRUZ3 BS</t>
  </si>
  <si>
    <t>SOUZA CRUZ SA</t>
  </si>
  <si>
    <t>IT0003497176</t>
  </si>
  <si>
    <t>TITR IM</t>
  </si>
  <si>
    <t>TELECOM ITALIA-RSP</t>
  </si>
  <si>
    <t>CA4509131088</t>
  </si>
  <si>
    <t>IMG CT</t>
  </si>
  <si>
    <t>IAMGOLD CORP</t>
  </si>
  <si>
    <t>MYL5347OO009</t>
  </si>
  <si>
    <t>TNB MK</t>
  </si>
  <si>
    <t>TENAGA NASIONAL BHD</t>
  </si>
  <si>
    <t>KR7004020004</t>
  </si>
  <si>
    <t>004020 KP</t>
  </si>
  <si>
    <t>HYUNDAI STEEL CO</t>
  </si>
  <si>
    <t>US4628461067</t>
  </si>
  <si>
    <t>IRM UN</t>
  </si>
  <si>
    <t>IRON MOUNTAIN INC</t>
  </si>
  <si>
    <t>US5305553092</t>
  </si>
  <si>
    <t>LBTYK UW</t>
  </si>
  <si>
    <t>LIBERTY GLOBAL INC-SERIES C</t>
  </si>
  <si>
    <t>US6494451031</t>
  </si>
  <si>
    <t>NYB UN</t>
  </si>
  <si>
    <t>NEW YORK COMMUNITY BANCORP</t>
  </si>
  <si>
    <t>JP3551520004</t>
  </si>
  <si>
    <t>4324 JT</t>
  </si>
  <si>
    <t>DENTSU INC</t>
  </si>
  <si>
    <t>ZAE000071080</t>
  </si>
  <si>
    <t>TBS SJ</t>
  </si>
  <si>
    <t>TIGER BRANDS LTD</t>
  </si>
  <si>
    <t>NL0000395903</t>
  </si>
  <si>
    <t>WKL NA</t>
  </si>
  <si>
    <t>WOLTERS KLUWER</t>
  </si>
  <si>
    <t>BE0003562700</t>
  </si>
  <si>
    <t>DELB BB</t>
  </si>
  <si>
    <t>DELHAIZE GROUP</t>
  </si>
  <si>
    <t>US4606901001</t>
  </si>
  <si>
    <t>IPG UN</t>
  </si>
  <si>
    <t>INTERPUBLIC GROUP OF COS INC</t>
  </si>
  <si>
    <t>NO0005052605</t>
  </si>
  <si>
    <t>NHY NO</t>
  </si>
  <si>
    <t>NORSK HYDRO ASA</t>
  </si>
  <si>
    <t>FR0000073272</t>
  </si>
  <si>
    <t>SAF FP</t>
  </si>
  <si>
    <t>SAFRAN SA</t>
  </si>
  <si>
    <t>JP3634600005</t>
  </si>
  <si>
    <t>6201 JT</t>
  </si>
  <si>
    <t>TOYOTA INDUSTRIES CORP</t>
  </si>
  <si>
    <t>US2283681060</t>
  </si>
  <si>
    <t>CCK UN</t>
  </si>
  <si>
    <t>CROWN HOLDINGS INC</t>
  </si>
  <si>
    <t>PTEDP0AM0009</t>
  </si>
  <si>
    <t>EDP PL</t>
  </si>
  <si>
    <t>EDP-ENERGIAS DE PORTUGAL SA</t>
  </si>
  <si>
    <t>JP3626800001</t>
  </si>
  <si>
    <t>5938 JT</t>
  </si>
  <si>
    <t>JS GROUP CORP</t>
  </si>
  <si>
    <t>US92345Y1064</t>
  </si>
  <si>
    <t>VRSK UW</t>
  </si>
  <si>
    <t>VERISK ANALYTICS INC-CLASS A</t>
  </si>
  <si>
    <t>INE018A01030</t>
  </si>
  <si>
    <t>LT IS</t>
  </si>
  <si>
    <t>LARSEN &amp; TOUBRO LTD</t>
  </si>
  <si>
    <t>CA5527041084</t>
  </si>
  <si>
    <t>MEG CT</t>
  </si>
  <si>
    <t>MEG ENERGY CORP</t>
  </si>
  <si>
    <t>CH0114405324</t>
  </si>
  <si>
    <t>GRMN UW</t>
  </si>
  <si>
    <t>GARMIN LTD</t>
  </si>
  <si>
    <t>US80589M1027</t>
  </si>
  <si>
    <t>SCG UN</t>
  </si>
  <si>
    <t>SCANA CORP</t>
  </si>
  <si>
    <t>CH0012549785</t>
  </si>
  <si>
    <t>SOON VX</t>
  </si>
  <si>
    <t>SONOVA HOLDING AG-REG</t>
  </si>
  <si>
    <t>US84265V1052</t>
  </si>
  <si>
    <t>SCCO UN</t>
  </si>
  <si>
    <t>SOUTHERN COPPER CORP</t>
  </si>
  <si>
    <t>JP3574200006</t>
  </si>
  <si>
    <t>9005 JT</t>
  </si>
  <si>
    <t>TOKYU CORP</t>
  </si>
  <si>
    <t>US2490301072</t>
  </si>
  <si>
    <t>XRAY UW</t>
  </si>
  <si>
    <t>DENTSPLY INTERNATIONAL INC</t>
  </si>
  <si>
    <t>US25470F3029</t>
  </si>
  <si>
    <t>DISCK UW</t>
  </si>
  <si>
    <t>DISCOVERY COMMUNICATIONS-C</t>
  </si>
  <si>
    <t>US48242W1062</t>
  </si>
  <si>
    <t>KBR UN</t>
  </si>
  <si>
    <t>KBR INC</t>
  </si>
  <si>
    <t>HK0992009065</t>
  </si>
  <si>
    <t>992 HK</t>
  </si>
  <si>
    <t>LENOVO GROUP LTD</t>
  </si>
  <si>
    <t>ES0173093115</t>
  </si>
  <si>
    <t>REE SQ</t>
  </si>
  <si>
    <t>RED ELECTRICA CORPORACION SA</t>
  </si>
  <si>
    <t>JP3420600003</t>
  </si>
  <si>
    <t>1928 JT</t>
  </si>
  <si>
    <t>SEKISUI HOUSE LTD</t>
  </si>
  <si>
    <t>US0538071038</t>
  </si>
  <si>
    <t>AVT UN</t>
  </si>
  <si>
    <t>AVNET INC</t>
  </si>
  <si>
    <t>INE238A01026</t>
  </si>
  <si>
    <t>AXSB IS</t>
  </si>
  <si>
    <t>AXIS BANK LTD</t>
  </si>
  <si>
    <t>US1720621010</t>
  </si>
  <si>
    <t>CINF UW</t>
  </si>
  <si>
    <t>CINCINNATI FINANCIAL CORP</t>
  </si>
  <si>
    <t>GB00B2QPKJ12</t>
  </si>
  <si>
    <t>FRES LN</t>
  </si>
  <si>
    <t>FRESNILLO PLC</t>
  </si>
  <si>
    <t>GB0031215220</t>
  </si>
  <si>
    <t>CCL LN</t>
  </si>
  <si>
    <t>CARNIVAL PLC</t>
  </si>
  <si>
    <t>GB0030646508</t>
  </si>
  <si>
    <t>GKN LN</t>
  </si>
  <si>
    <t>GKN PLC</t>
  </si>
  <si>
    <t>US4364401012</t>
  </si>
  <si>
    <t>HOLX UW</t>
  </si>
  <si>
    <t>HOLOGIC INC</t>
  </si>
  <si>
    <t>DE000KD88880</t>
  </si>
  <si>
    <t>KD8 GY</t>
  </si>
  <si>
    <t>KABEL DEUTSCHLAND HOLDING AG</t>
  </si>
  <si>
    <t>US7549071030</t>
  </si>
  <si>
    <t>RYN UN</t>
  </si>
  <si>
    <t>RAYONIER INC</t>
  </si>
  <si>
    <t>TH0001010014</t>
  </si>
  <si>
    <t>BBL/F TB</t>
  </si>
  <si>
    <t>BANGKOK BANK PCL-FOREIGN REG</t>
  </si>
  <si>
    <t>FR0000125585</t>
  </si>
  <si>
    <t>CO FP</t>
  </si>
  <si>
    <t>CASINO GUICHARD PERRACHON</t>
  </si>
  <si>
    <t>JP3522200009</t>
  </si>
  <si>
    <t>9504 JT</t>
  </si>
  <si>
    <t>CHUGOKU ELECTRIC POWER CO</t>
  </si>
  <si>
    <t>US2855121099</t>
  </si>
  <si>
    <t>EA UW</t>
  </si>
  <si>
    <t>ELECTRONIC ARTS INC</t>
  </si>
  <si>
    <t>CA4495861060</t>
  </si>
  <si>
    <t>IGM CT</t>
  </si>
  <si>
    <t>IGM FINANCIAL INC</t>
  </si>
  <si>
    <t>ID1000058407</t>
  </si>
  <si>
    <t>UNTR IJ</t>
  </si>
  <si>
    <t>UNITED TRACTORS TBK PT</t>
  </si>
  <si>
    <t>US12504L1098</t>
  </si>
  <si>
    <t>CBG UN</t>
  </si>
  <si>
    <t>CBRE GROUP INC - A</t>
  </si>
  <si>
    <t>MYL5183OO008</t>
  </si>
  <si>
    <t>PCHEM MK</t>
  </si>
  <si>
    <t>PETRONAS CHEMICALS GROUP BHD</t>
  </si>
  <si>
    <t>CNE100000312</t>
  </si>
  <si>
    <t>489 HK</t>
  </si>
  <si>
    <t>DONGFENG MOTOR GRP CO LTD-H</t>
  </si>
  <si>
    <t>CLP371861061</t>
  </si>
  <si>
    <t>ENERSIS CC</t>
  </si>
  <si>
    <t>ENERSIS SA</t>
  </si>
  <si>
    <t>US6512291062</t>
  </si>
  <si>
    <t>NWL UN</t>
  </si>
  <si>
    <t>NEWELL RUBBERMAID INC</t>
  </si>
  <si>
    <t>JP3597800006</t>
  </si>
  <si>
    <t>9001 JT</t>
  </si>
  <si>
    <t>TOBU RAILWAY CO LTD</t>
  </si>
  <si>
    <t>JP3605400005</t>
  </si>
  <si>
    <t>9506 JT</t>
  </si>
  <si>
    <t>TOHOKU ELECTRIC POWER CO INC</t>
  </si>
  <si>
    <t>JP3939000000</t>
  </si>
  <si>
    <t>9831 JT</t>
  </si>
  <si>
    <t>YAMADA DENKI CO LTD</t>
  </si>
  <si>
    <t>IT0003506190</t>
  </si>
  <si>
    <t>ATL IM</t>
  </si>
  <si>
    <t>ATLANTIA SPA</t>
  </si>
  <si>
    <t>SE0000103814</t>
  </si>
  <si>
    <t>ELUXB SS</t>
  </si>
  <si>
    <t>ELECTROLUX AB-SER B</t>
  </si>
  <si>
    <t>US0376041051</t>
  </si>
  <si>
    <t>APOL UW</t>
  </si>
  <si>
    <t>APOLLO GROUP INC-CL A</t>
  </si>
  <si>
    <t>Diversified Consumer Services</t>
  </si>
  <si>
    <t>CNE100000528</t>
  </si>
  <si>
    <t>1898 HK</t>
  </si>
  <si>
    <t>CHINA COAL ENERGY CO-H</t>
  </si>
  <si>
    <t>CA59162N1096</t>
  </si>
  <si>
    <t>MRU CT</t>
  </si>
  <si>
    <t>METRO INC</t>
  </si>
  <si>
    <t>US29266R1086</t>
  </si>
  <si>
    <t>ENR UN</t>
  </si>
  <si>
    <t>ENERGIZER HOLDINGS INC</t>
  </si>
  <si>
    <t>AU000000GMG2</t>
  </si>
  <si>
    <t>GMG AT</t>
  </si>
  <si>
    <t>GOODMAN GROUP</t>
  </si>
  <si>
    <t>US4138751056</t>
  </si>
  <si>
    <t>HRS UN</t>
  </si>
  <si>
    <t>HARRIS CORP</t>
  </si>
  <si>
    <t>JP3362700001</t>
  </si>
  <si>
    <t>9104 JT</t>
  </si>
  <si>
    <t>MITSUI OSK LINES LTD</t>
  </si>
  <si>
    <t>FR0000120404</t>
  </si>
  <si>
    <t>AC FP</t>
  </si>
  <si>
    <t>ACCOR SA</t>
  </si>
  <si>
    <t>ZAE000013181</t>
  </si>
  <si>
    <t>AMS SJ</t>
  </si>
  <si>
    <t>ANGLO AMERICAN PLATINUM LTD</t>
  </si>
  <si>
    <t>AU000000AIO7</t>
  </si>
  <si>
    <t>AIO AT</t>
  </si>
  <si>
    <t>ASCIANO LTD</t>
  </si>
  <si>
    <t>CLP1506A1070</t>
  </si>
  <si>
    <t>BSAN CC</t>
  </si>
  <si>
    <t>BANCO SANTANDER CHILE</t>
  </si>
  <si>
    <t>COB07PA00037</t>
  </si>
  <si>
    <t>PFBCOLO CX</t>
  </si>
  <si>
    <t>BANCOLOMBIA SA-PREF</t>
  </si>
  <si>
    <t>SE0000825820</t>
  </si>
  <si>
    <t>LUPE SS</t>
  </si>
  <si>
    <t>LUNDIN PETROLEUM AB</t>
  </si>
  <si>
    <t>US78388J1060</t>
  </si>
  <si>
    <t>SBAC UW</t>
  </si>
  <si>
    <t>SBA COMMUNICATIONS CORP-CL A</t>
  </si>
  <si>
    <t>GB0008754136</t>
  </si>
  <si>
    <t>TATE LN</t>
  </si>
  <si>
    <t>TATE &amp; LYLE PLC</t>
  </si>
  <si>
    <t>BRBRMLACNOR9</t>
  </si>
  <si>
    <t>BRML3 BS</t>
  </si>
  <si>
    <t>BR MALLS PARTICIPACOES SA</t>
  </si>
  <si>
    <t>JP3198900007</t>
  </si>
  <si>
    <t>4661 JT</t>
  </si>
  <si>
    <t>ORIENTAL LAND CO LTD</t>
  </si>
  <si>
    <t>SG9999000020</t>
  </si>
  <si>
    <t>FLEX UW</t>
  </si>
  <si>
    <t>FLEXTRONICS INTL LTD</t>
  </si>
  <si>
    <t>NL0000008977</t>
  </si>
  <si>
    <t>HEIO NA</t>
  </si>
  <si>
    <t>HEINEKEN HOLDING NV</t>
  </si>
  <si>
    <t>US5128071082</t>
  </si>
  <si>
    <t>LRCX UW</t>
  </si>
  <si>
    <t>LAM RESEARCH CORP</t>
  </si>
  <si>
    <t>US5833341077</t>
  </si>
  <si>
    <t>MWV UN</t>
  </si>
  <si>
    <t>MEADWESTVACO CORP</t>
  </si>
  <si>
    <t>DE0007257503</t>
  </si>
  <si>
    <t>MEO GY</t>
  </si>
  <si>
    <t>METRO AG</t>
  </si>
  <si>
    <t>HK0083000502</t>
  </si>
  <si>
    <t>83 HK</t>
  </si>
  <si>
    <t>SINO LAND CO</t>
  </si>
  <si>
    <t>TW0003045001</t>
  </si>
  <si>
    <t>3045 TT</t>
  </si>
  <si>
    <t>TAIWAN MOBILE CO LTD</t>
  </si>
  <si>
    <t>ZAE000132577</t>
  </si>
  <si>
    <t>VOD SJ</t>
  </si>
  <si>
    <t>VODACOM GROUP LTD</t>
  </si>
  <si>
    <t>US2944291051</t>
  </si>
  <si>
    <t>EFX UN</t>
  </si>
  <si>
    <t>EQUIFAX INC</t>
  </si>
  <si>
    <t>ZAE000015228</t>
  </si>
  <si>
    <t>HAR SJ</t>
  </si>
  <si>
    <t>HARMONY GOLD MINING CO LTD</t>
  </si>
  <si>
    <t>SE0000103699</t>
  </si>
  <si>
    <t>HEXAB SS</t>
  </si>
  <si>
    <t>HEXAGON AB-B SHS</t>
  </si>
  <si>
    <t>HK0066009694</t>
  </si>
  <si>
    <t>66 HK</t>
  </si>
  <si>
    <t>MTR CORP</t>
  </si>
  <si>
    <t>US7234841010</t>
  </si>
  <si>
    <t>PNW UN</t>
  </si>
  <si>
    <t>PINNACLE WEST CAPITAL</t>
  </si>
  <si>
    <t>NL0000352565</t>
  </si>
  <si>
    <t>FUR NA</t>
  </si>
  <si>
    <t>FUGRO NV-CVA</t>
  </si>
  <si>
    <t>JP3733000008</t>
  </si>
  <si>
    <t>6701 JT</t>
  </si>
  <si>
    <t>NEC CORP</t>
  </si>
  <si>
    <t>BRTIMPACNOR1</t>
  </si>
  <si>
    <t>TIMP3 BS</t>
  </si>
  <si>
    <t>TIM PARTICIPACOES SA</t>
  </si>
  <si>
    <t>FR0010313833</t>
  </si>
  <si>
    <t>AKE FP</t>
  </si>
  <si>
    <t>ARKEMA</t>
  </si>
  <si>
    <t>GB00B0744B38</t>
  </si>
  <si>
    <t>BNZL LN</t>
  </si>
  <si>
    <t>BUNZL PLC</t>
  </si>
  <si>
    <t>KR7139480008</t>
  </si>
  <si>
    <t>139480 KP</t>
  </si>
  <si>
    <t>E-MART CO LTD</t>
  </si>
  <si>
    <t>GB0033986497</t>
  </si>
  <si>
    <t>ITV LN</t>
  </si>
  <si>
    <t>ITV PLC</t>
  </si>
  <si>
    <t>US8910271043</t>
  </si>
  <si>
    <t>TMK UN</t>
  </si>
  <si>
    <t>TORCHMARK CORP</t>
  </si>
  <si>
    <t>FR0000130650</t>
  </si>
  <si>
    <t>DSY FP</t>
  </si>
  <si>
    <t>DASSAULT SYSTEMES SA</t>
  </si>
  <si>
    <t>KR7000720003</t>
  </si>
  <si>
    <t>000720 KP</t>
  </si>
  <si>
    <t>HYUNDAI ENGINEERING &amp; CONST</t>
  </si>
  <si>
    <t>JP3350800003</t>
  </si>
  <si>
    <t>9507 JT</t>
  </si>
  <si>
    <t>SHIKOKU ELECTRIC POWER CO</t>
  </si>
  <si>
    <t>KR7010950004</t>
  </si>
  <si>
    <t>010950 KP</t>
  </si>
  <si>
    <t>S-OIL CORPORATION</t>
  </si>
  <si>
    <t>CA3180714048</t>
  </si>
  <si>
    <t>FTT CT</t>
  </si>
  <si>
    <t>FINNING INTERNATIONAL INC</t>
  </si>
  <si>
    <t>CA6445351068</t>
  </si>
  <si>
    <t>NGD CT</t>
  </si>
  <si>
    <t>NEW GOLD INC</t>
  </si>
  <si>
    <t>US7727392075</t>
  </si>
  <si>
    <t>RKT UN</t>
  </si>
  <si>
    <t>ROCK-TENN COMPANY -CL A</t>
  </si>
  <si>
    <t>KR7009150004</t>
  </si>
  <si>
    <t>009150 KP</t>
  </si>
  <si>
    <t>SAMSUNG ELECTRO-MECHANICS CO</t>
  </si>
  <si>
    <t>DE0007664005</t>
  </si>
  <si>
    <t>VOW GY</t>
  </si>
  <si>
    <t>VOLKSWAGEN AG</t>
  </si>
  <si>
    <t>US0010841023</t>
  </si>
  <si>
    <t>AGCO UN</t>
  </si>
  <si>
    <t>AGCO CORP</t>
  </si>
  <si>
    <t>TW0002324001</t>
  </si>
  <si>
    <t>2324 TT</t>
  </si>
  <si>
    <t>COMPAL ELECTRONICS</t>
  </si>
  <si>
    <t>US0936711052</t>
  </si>
  <si>
    <t>HRB UN</t>
  </si>
  <si>
    <t>H&amp;R BLOCK INC</t>
  </si>
  <si>
    <t>JP3269600007</t>
  </si>
  <si>
    <t>3405 JT</t>
  </si>
  <si>
    <t>KURARAY CO LTD</t>
  </si>
  <si>
    <t>CA1366812024</t>
  </si>
  <si>
    <t>CTC/A CT</t>
  </si>
  <si>
    <t>CANADIAN TIRE CORP-CLASS A</t>
  </si>
  <si>
    <t>TW0002308004</t>
  </si>
  <si>
    <t>2308 TT</t>
  </si>
  <si>
    <t>DELTA ELECTRONICS INC</t>
  </si>
  <si>
    <t>CA46579N1033</t>
  </si>
  <si>
    <t>IVN CT</t>
  </si>
  <si>
    <t>IVANHOE MINES LTD</t>
  </si>
  <si>
    <t>SG1J26887955</t>
  </si>
  <si>
    <t>SGX SP</t>
  </si>
  <si>
    <t>SINGAPORE EXCHANGE LTD</t>
  </si>
  <si>
    <t>BMG0450A1053</t>
  </si>
  <si>
    <t>ACGL UW</t>
  </si>
  <si>
    <t>ARCH CAPITAL GROUP LTD</t>
  </si>
  <si>
    <t>US1313473043</t>
  </si>
  <si>
    <t>CPN UN</t>
  </si>
  <si>
    <t>CALPINE CORP</t>
  </si>
  <si>
    <t>CA39945C1095</t>
  </si>
  <si>
    <t>GIB/A CT</t>
  </si>
  <si>
    <t>CGI GROUP INC - CLASS A</t>
  </si>
  <si>
    <t>US2053631048</t>
  </si>
  <si>
    <t>CSC UN</t>
  </si>
  <si>
    <t>COMPUTER SCIENCES CORP</t>
  </si>
  <si>
    <t>US4456581077</t>
  </si>
  <si>
    <t>JBHT UW</t>
  </si>
  <si>
    <t>HUNT (JB) TRANSPRT SVCS INC</t>
  </si>
  <si>
    <t>US5021611026</t>
  </si>
  <si>
    <t>LSI UN</t>
  </si>
  <si>
    <t>LSI CORP</t>
  </si>
  <si>
    <t>HK0017000149</t>
  </si>
  <si>
    <t>17 HK</t>
  </si>
  <si>
    <t>NEW WORLD DEVELOPMENT</t>
  </si>
  <si>
    <t>SG1T58930911</t>
  </si>
  <si>
    <t>FNN SP</t>
  </si>
  <si>
    <t>FRASER AND NEAVE LTD</t>
  </si>
  <si>
    <t>FI0009005318</t>
  </si>
  <si>
    <t>NRE1V FH</t>
  </si>
  <si>
    <t>NOKIAN RENKAAT OYJ</t>
  </si>
  <si>
    <t>CNE1000004Q8</t>
  </si>
  <si>
    <t>1171 HK</t>
  </si>
  <si>
    <t>YANZHOU COAL MINING CO-H</t>
  </si>
  <si>
    <t>CNE1000001Q4</t>
  </si>
  <si>
    <t>998 HK</t>
  </si>
  <si>
    <t>CHINA CITIC BANK CORP LTD-H</t>
  </si>
  <si>
    <t>JP3982800009</t>
  </si>
  <si>
    <t>6963 JO</t>
  </si>
  <si>
    <t>ROHM CO LTD</t>
  </si>
  <si>
    <t>BE0003810273</t>
  </si>
  <si>
    <t>BELG BB</t>
  </si>
  <si>
    <t>BELGACOM SA</t>
  </si>
  <si>
    <t>BRPCARACNPR0</t>
  </si>
  <si>
    <t>PCAR4 BS</t>
  </si>
  <si>
    <t>CIA BRASILEIRA DE DIS-PREF</t>
  </si>
  <si>
    <t>US2228621049</t>
  </si>
  <si>
    <t>CVH UN</t>
  </si>
  <si>
    <t>COVENTRY HEALTH CARE INC</t>
  </si>
  <si>
    <t>CL0000001314</t>
  </si>
  <si>
    <t>CMPC CC</t>
  </si>
  <si>
    <t>EMPRESAS CMPC SA</t>
  </si>
  <si>
    <t>US6512901082</t>
  </si>
  <si>
    <t>NFX UN</t>
  </si>
  <si>
    <t>NEWFIELD EXPLORATION CO</t>
  </si>
  <si>
    <t>US67019E1073</t>
  </si>
  <si>
    <t>NST UN</t>
  </si>
  <si>
    <t>NSTAR</t>
  </si>
  <si>
    <t>TRAAKBNK91N6</t>
  </si>
  <si>
    <t>AKBNK TI</t>
  </si>
  <si>
    <t>AKBANK T.A.S.</t>
  </si>
  <si>
    <t>SE0000869646</t>
  </si>
  <si>
    <t>BOL SS</t>
  </si>
  <si>
    <t>BOLIDEN AB</t>
  </si>
  <si>
    <t>JP3511800009</t>
  </si>
  <si>
    <t>8331 JT</t>
  </si>
  <si>
    <t>CHIBA BANK LTD/THE</t>
  </si>
  <si>
    <t>TH0737010Y08</t>
  </si>
  <si>
    <t>CPALL TB</t>
  </si>
  <si>
    <t>CP ALL PCL</t>
  </si>
  <si>
    <t>MYF1295O1009</t>
  </si>
  <si>
    <t>PBKF MK</t>
  </si>
  <si>
    <t>PUBLIC BANK BHD-FOREIGN MKT</t>
  </si>
  <si>
    <t>AU000000SHL7</t>
  </si>
  <si>
    <t>SHL AT</t>
  </si>
  <si>
    <t>SONIC HEALTHCARE LTD</t>
  </si>
  <si>
    <t>US87264S1069</t>
  </si>
  <si>
    <t>TRW UN</t>
  </si>
  <si>
    <t>TRW AUTOMOTIVE HOLDINGS CORP</t>
  </si>
  <si>
    <t>BRBRAPACNPR2</t>
  </si>
  <si>
    <t>BRAP4 BS</t>
  </si>
  <si>
    <t>BRADESPAR SA -PREF</t>
  </si>
  <si>
    <t>GB0005758098</t>
  </si>
  <si>
    <t>MGGT LN</t>
  </si>
  <si>
    <t>MEGGITT PLC</t>
  </si>
  <si>
    <t>BRPDGRACNOR8</t>
  </si>
  <si>
    <t>PDGR3 BS</t>
  </si>
  <si>
    <t>PDG REALTY SA</t>
  </si>
  <si>
    <t>GB00B1KJJ408</t>
  </si>
  <si>
    <t>WTB LN</t>
  </si>
  <si>
    <t>WHITBREAD PLC</t>
  </si>
  <si>
    <t>US25271C1027</t>
  </si>
  <si>
    <t>DO UN</t>
  </si>
  <si>
    <t>DIAMOND OFFSHORE DRILLING</t>
  </si>
  <si>
    <t>DK0060079531</t>
  </si>
  <si>
    <t>DSV DC</t>
  </si>
  <si>
    <t>DSV A/S</t>
  </si>
  <si>
    <t>AT0000652011</t>
  </si>
  <si>
    <t>EBS AV</t>
  </si>
  <si>
    <t>ERSTE GROUP BANK AG</t>
  </si>
  <si>
    <t>BMG3223R1088</t>
  </si>
  <si>
    <t>RE UN</t>
  </si>
  <si>
    <t>EVEREST RE GROUP LTD</t>
  </si>
  <si>
    <t>CA7063271034</t>
  </si>
  <si>
    <t>PPL CT</t>
  </si>
  <si>
    <t>PEMBINA PIPELINE CORP</t>
  </si>
  <si>
    <t>SG1V61937297</t>
  </si>
  <si>
    <t>SIA SP</t>
  </si>
  <si>
    <t>SINGAPORE AIRLINES LTD</t>
  </si>
  <si>
    <t>Airlines</t>
  </si>
  <si>
    <t>NL0000226223</t>
  </si>
  <si>
    <t>STM FP</t>
  </si>
  <si>
    <t>STMICROELECTRONICS NV</t>
  </si>
  <si>
    <t>US0188021085</t>
  </si>
  <si>
    <t>LNT UN</t>
  </si>
  <si>
    <t>ALLIANT ENERGY CORP</t>
  </si>
  <si>
    <t>US7127041058</t>
  </si>
  <si>
    <t>PBCT UW</t>
  </si>
  <si>
    <t>PEOPLE'S UNITED FINANCIAL</t>
  </si>
  <si>
    <t>RU0009029524</t>
  </si>
  <si>
    <t>SNGSP RX</t>
  </si>
  <si>
    <t>SURGUTNEFTEGAS-PFD</t>
  </si>
  <si>
    <t>ZAE000028296</t>
  </si>
  <si>
    <t>TRU SJ</t>
  </si>
  <si>
    <t>TRUWORTHS INTERNATIONAL LTD</t>
  </si>
  <si>
    <t>TW0002885001</t>
  </si>
  <si>
    <t>2885 TT</t>
  </si>
  <si>
    <t>YUANTA FINANCIAL HOLDING CO</t>
  </si>
  <si>
    <t>TH0268010Z03</t>
  </si>
  <si>
    <t>ADVANC TB</t>
  </si>
  <si>
    <t>ADVANCED INFO SERVICE PCL</t>
  </si>
  <si>
    <t>BE0003801181</t>
  </si>
  <si>
    <t>AGS BB</t>
  </si>
  <si>
    <t>AGEAS</t>
  </si>
  <si>
    <t>ES0113860A34</t>
  </si>
  <si>
    <t>SAB SQ</t>
  </si>
  <si>
    <t>BANCO DE SABADELL SA</t>
  </si>
  <si>
    <t>CA2927661025</t>
  </si>
  <si>
    <t>ERF CT</t>
  </si>
  <si>
    <t>ENERPLUS CORP</t>
  </si>
  <si>
    <t>RU000A0JPKH7</t>
  </si>
  <si>
    <t>HYDR RX</t>
  </si>
  <si>
    <t>FEDERAL HYDROGENERATING CO</t>
  </si>
  <si>
    <t>SE0000164626</t>
  </si>
  <si>
    <t>KINVB SS</t>
  </si>
  <si>
    <t>INVESTMENT AB KINNEVIK-B SHS</t>
  </si>
  <si>
    <t>IL0002810146</t>
  </si>
  <si>
    <t>ICL IT</t>
  </si>
  <si>
    <t>ISRAEL CHEMICALS LTD</t>
  </si>
  <si>
    <t>US5529531015</t>
  </si>
  <si>
    <t>MGM UN</t>
  </si>
  <si>
    <t>MGM RESORTS INTERNATIONAL</t>
  </si>
  <si>
    <t>US7793821007</t>
  </si>
  <si>
    <t>RDC UN</t>
  </si>
  <si>
    <t>ROWAN COMPANIES INC</t>
  </si>
  <si>
    <t>AU000000DXS1</t>
  </si>
  <si>
    <t>DXS AT</t>
  </si>
  <si>
    <t>DEXUS PROPERTY GROUP</t>
  </si>
  <si>
    <t>FR0010533075</t>
  </si>
  <si>
    <t>GET FP</t>
  </si>
  <si>
    <t>GROUPE EUROTUNNEL SA - REGR</t>
  </si>
  <si>
    <t>BRLRENACNOR1</t>
  </si>
  <si>
    <t>LREN3 BS</t>
  </si>
  <si>
    <t>LOJAS RENNER S.A.</t>
  </si>
  <si>
    <t>JP3862400003</t>
  </si>
  <si>
    <t>6586 JT</t>
  </si>
  <si>
    <t>MAKITA CORP</t>
  </si>
  <si>
    <t>US86764P1093</t>
  </si>
  <si>
    <t>SUN UN</t>
  </si>
  <si>
    <t>SUNOCO INC</t>
  </si>
  <si>
    <t>ES0118900010</t>
  </si>
  <si>
    <t>FER SQ</t>
  </si>
  <si>
    <t>FERROVIAL SA</t>
  </si>
  <si>
    <t>US40412C1018</t>
  </si>
  <si>
    <t>HCA UN</t>
  </si>
  <si>
    <t>HCA HOLDINGS INC</t>
  </si>
  <si>
    <t>JP3899800001</t>
  </si>
  <si>
    <t>7211 JT</t>
  </si>
  <si>
    <t>MITSUBISHI MOTORS CORP</t>
  </si>
  <si>
    <t>SG1P66918738</t>
  </si>
  <si>
    <t>SPH SP</t>
  </si>
  <si>
    <t>SINGAPORE PRESS HOLDINGS LTD</t>
  </si>
  <si>
    <t>TW0002311008</t>
  </si>
  <si>
    <t>2311 TT</t>
  </si>
  <si>
    <t>ADVANCED SEMICONDUCTOR ENGR</t>
  </si>
  <si>
    <t>US0427351004</t>
  </si>
  <si>
    <t>ARW UN</t>
  </si>
  <si>
    <t>ARROW ELECTRONICS INC</t>
  </si>
  <si>
    <t>US4595061015</t>
  </si>
  <si>
    <t>IFF UN</t>
  </si>
  <si>
    <t>INTL FLAVORS &amp; FRAGRANCES</t>
  </si>
  <si>
    <t>JP3933800009</t>
  </si>
  <si>
    <t>4689 JT</t>
  </si>
  <si>
    <t>YAHOO JAPAN CORP</t>
  </si>
  <si>
    <t>INE213A01029</t>
  </si>
  <si>
    <t>ONGC IS</t>
  </si>
  <si>
    <t>OIL &amp; NATURAL GAS CORP LTD</t>
  </si>
  <si>
    <t>FR0010411983</t>
  </si>
  <si>
    <t>SCR FP</t>
  </si>
  <si>
    <t>SCOR SE</t>
  </si>
  <si>
    <t>ZAE000063863</t>
  </si>
  <si>
    <t>WHL SJ</t>
  </si>
  <si>
    <t>WOOLWORTHS HOLDINGS LTD</t>
  </si>
  <si>
    <t>US1729081059</t>
  </si>
  <si>
    <t>CTAS UW</t>
  </si>
  <si>
    <t>CINTAS CORP</t>
  </si>
  <si>
    <t>US35906A1088</t>
  </si>
  <si>
    <t>FTR UW</t>
  </si>
  <si>
    <t>FRONTIER COMMUNICATIONS CORP</t>
  </si>
  <si>
    <t>JP3753000003</t>
  </si>
  <si>
    <t>9101 JT</t>
  </si>
  <si>
    <t>NIPPON YUSEN</t>
  </si>
  <si>
    <t>US8681571084</t>
  </si>
  <si>
    <t>SPN UN</t>
  </si>
  <si>
    <t>SUPERIOR ENERGY SERVICES INC</t>
  </si>
  <si>
    <t>IT0003242622</t>
  </si>
  <si>
    <t>TRN IM</t>
  </si>
  <si>
    <t>TERNA SPA</t>
  </si>
  <si>
    <t>FR0006174348</t>
  </si>
  <si>
    <t>BVI FP</t>
  </si>
  <si>
    <t>BUREAU VERITAS SA</t>
  </si>
  <si>
    <t>CNE1000002F5</t>
  </si>
  <si>
    <t>1800 HK</t>
  </si>
  <si>
    <t>CHINA COMMUNICATIONS CONST-H</t>
  </si>
  <si>
    <t>KR7011170008</t>
  </si>
  <si>
    <t>011170 KP</t>
  </si>
  <si>
    <t>HONAM PETROCHEMICAL CORP</t>
  </si>
  <si>
    <t>JP3197600004</t>
  </si>
  <si>
    <t>4528 JO</t>
  </si>
  <si>
    <t>ONO PHARMACEUTICAL CO LTD</t>
  </si>
  <si>
    <t>ID1000111602</t>
  </si>
  <si>
    <t>PGAS IJ</t>
  </si>
  <si>
    <t>PERUSAHAAN GAS NEGARA PT</t>
  </si>
  <si>
    <t>NL0000379121</t>
  </si>
  <si>
    <t>RAND NA</t>
  </si>
  <si>
    <t>RANDSTAD HOLDING NV</t>
  </si>
  <si>
    <t>US98419M1009</t>
  </si>
  <si>
    <t>XYL UN</t>
  </si>
  <si>
    <t>XYLEM INC</t>
  </si>
  <si>
    <t>JP3197800000</t>
  </si>
  <si>
    <t>6645 JO</t>
  </si>
  <si>
    <t>OMRON CORP</t>
  </si>
  <si>
    <t>CA9237251058</t>
  </si>
  <si>
    <t>VET CT</t>
  </si>
  <si>
    <t>VERMILION ENERGY INC</t>
  </si>
  <si>
    <t>HK0291001490</t>
  </si>
  <si>
    <t>291 HK</t>
  </si>
  <si>
    <t>CHINA RESOURCES ENTERPRISE</t>
  </si>
  <si>
    <t>FR0000120164</t>
  </si>
  <si>
    <t>GA FP</t>
  </si>
  <si>
    <t>CIE GENERALE DE GEOPHYSIQUE</t>
  </si>
  <si>
    <t>US4599021023</t>
  </si>
  <si>
    <t>IGT UN</t>
  </si>
  <si>
    <t>INTL GAME TECHNOLOGY</t>
  </si>
  <si>
    <t>JP3224200000</t>
  </si>
  <si>
    <t>7012 JT</t>
  </si>
  <si>
    <t>KAWASAKI HEAVY INDUSTRIES</t>
  </si>
  <si>
    <t>CH0000587979</t>
  </si>
  <si>
    <t>SIK SE</t>
  </si>
  <si>
    <t>SIKA AG-BR</t>
  </si>
  <si>
    <t>CA89346D1078</t>
  </si>
  <si>
    <t>TA CT</t>
  </si>
  <si>
    <t>TRANSALTA CORP</t>
  </si>
  <si>
    <t>FR0000124141</t>
  </si>
  <si>
    <t>VIE FP</t>
  </si>
  <si>
    <t>VEOLIA ENVIRONNEMENT</t>
  </si>
  <si>
    <t>SG1R89002252</t>
  </si>
  <si>
    <t>CIT SP</t>
  </si>
  <si>
    <t>CITY DEVELOPMENTS LTD</t>
  </si>
  <si>
    <t>IT0001976403</t>
  </si>
  <si>
    <t>F IM</t>
  </si>
  <si>
    <t>FIAT SPA</t>
  </si>
  <si>
    <t>JP3814800003</t>
  </si>
  <si>
    <t>7270 JT</t>
  </si>
  <si>
    <t>FUJI HEAVY INDUSTRIES LTD</t>
  </si>
  <si>
    <t>US37247D1063</t>
  </si>
  <si>
    <t>GNW UN</t>
  </si>
  <si>
    <t>GENWORTH FINANCIAL INC-CL A</t>
  </si>
  <si>
    <t>GB0004065016</t>
  </si>
  <si>
    <t>HMSO LN</t>
  </si>
  <si>
    <t>HAMMERSON PLC</t>
  </si>
  <si>
    <t>INE749A01030</t>
  </si>
  <si>
    <t>JSP IS</t>
  </si>
  <si>
    <t>JINDAL STEEL &amp; POWER LTD</t>
  </si>
  <si>
    <t>INE101A01026</t>
  </si>
  <si>
    <t>MM IS</t>
  </si>
  <si>
    <t>MAHINDRA &amp; MAHINDRA LTD</t>
  </si>
  <si>
    <t>MYL6012OO008</t>
  </si>
  <si>
    <t>MAXIS MK</t>
  </si>
  <si>
    <t>MAXIS BHD</t>
  </si>
  <si>
    <t>US01741R1023</t>
  </si>
  <si>
    <t>ATI UN</t>
  </si>
  <si>
    <t>ALLEGHENY TECHNOLOGIES INC</t>
  </si>
  <si>
    <t>ZAE000037669</t>
  </si>
  <si>
    <t>GRT SJ</t>
  </si>
  <si>
    <t>GROWTHPOINT PROPERTIES LTD</t>
  </si>
  <si>
    <t>AU000000MGR9</t>
  </si>
  <si>
    <t>MGR AT</t>
  </si>
  <si>
    <t>MIRVAC GROUP</t>
  </si>
  <si>
    <t>HU0000061726</t>
  </si>
  <si>
    <t>OTP HB</t>
  </si>
  <si>
    <t>OTP BANK PLC</t>
  </si>
  <si>
    <t>NL0009739424</t>
  </si>
  <si>
    <t>TNTE NA</t>
  </si>
  <si>
    <t>TNT EXPRESS NV</t>
  </si>
  <si>
    <t>JP3629000005</t>
  </si>
  <si>
    <t>7911 JT</t>
  </si>
  <si>
    <t>TOPPAN PRINTING CO LTD</t>
  </si>
  <si>
    <t>MYL6888OO001</t>
  </si>
  <si>
    <t>AXIATA MK</t>
  </si>
  <si>
    <t>AXIATA GROUP BERHAD</t>
  </si>
  <si>
    <t>CA1129001055</t>
  </si>
  <si>
    <t>BPO CT</t>
  </si>
  <si>
    <t>BROOKFIELD OFFICE PROPERTIES</t>
  </si>
  <si>
    <t>AU000000LLC3</t>
  </si>
  <si>
    <t>LLC AT</t>
  </si>
  <si>
    <t>LEND LEASE GROUP</t>
  </si>
  <si>
    <t>BMG6542T1190</t>
  </si>
  <si>
    <t>NOBL SP</t>
  </si>
  <si>
    <t>NOBLE GROUP LTD</t>
  </si>
  <si>
    <t>CA6882781009</t>
  </si>
  <si>
    <t>OSK CT</t>
  </si>
  <si>
    <t>OSISKO MINING CORP</t>
  </si>
  <si>
    <t>US7132911022</t>
  </si>
  <si>
    <t>POM UN</t>
  </si>
  <si>
    <t>PEPCO HOLDINGS INC</t>
  </si>
  <si>
    <t>FI0009005961</t>
  </si>
  <si>
    <t>STERV FH</t>
  </si>
  <si>
    <t>STORA ENSO OYJ-R SHS</t>
  </si>
  <si>
    <t>ZAE000004875</t>
  </si>
  <si>
    <t>NED SJ</t>
  </si>
  <si>
    <t>NEDBANK GROUP LTD</t>
  </si>
  <si>
    <t>GB0007973794</t>
  </si>
  <si>
    <t>SRP LN</t>
  </si>
  <si>
    <t>SERCO GROUP PLC</t>
  </si>
  <si>
    <t>JP3358000002</t>
  </si>
  <si>
    <t>7309 JO</t>
  </si>
  <si>
    <t>SHIMANO INC</t>
  </si>
  <si>
    <t>US8716071076</t>
  </si>
  <si>
    <t>SNPS UW</t>
  </si>
  <si>
    <t>SYNOPSYS INC</t>
  </si>
  <si>
    <t>CH0043238366</t>
  </si>
  <si>
    <t>ARYN SE</t>
  </si>
  <si>
    <t>ARYZTA AG</t>
  </si>
  <si>
    <t>AU000000CPB5</t>
  </si>
  <si>
    <t>CPB AT</t>
  </si>
  <si>
    <t>CAMPBELL BROTHERS LTD</t>
  </si>
  <si>
    <t>JP3289800009</t>
  </si>
  <si>
    <t>5406 JT</t>
  </si>
  <si>
    <t>KOBE STEEL LTD</t>
  </si>
  <si>
    <t>US74762E1029</t>
  </si>
  <si>
    <t>PWR UN</t>
  </si>
  <si>
    <t>QUANTA SERVICES INC</t>
  </si>
  <si>
    <t>INE075A01022</t>
  </si>
  <si>
    <t>WPRO IS</t>
  </si>
  <si>
    <t>WIPRO LTD</t>
  </si>
  <si>
    <t>US0079031078</t>
  </si>
  <si>
    <t>AMD UN</t>
  </si>
  <si>
    <t>ADVANCED MICRO DEVICES</t>
  </si>
  <si>
    <t>CNE1000001W2</t>
  </si>
  <si>
    <t>914 HK</t>
  </si>
  <si>
    <t>ANHUI CONCH CEMENT CO LTD-H</t>
  </si>
  <si>
    <t>GB0009697037</t>
  </si>
  <si>
    <t>BAB LN</t>
  </si>
  <si>
    <t>BABCOCK INTL GROUP PLC</t>
  </si>
  <si>
    <t>BRSBSPACNOR5</t>
  </si>
  <si>
    <t>SBSP3 BS</t>
  </si>
  <si>
    <t>CIA SANEAMENTO BASICO DE SP</t>
  </si>
  <si>
    <t>COT13PA00011</t>
  </si>
  <si>
    <t>GRUPOSUR CX</t>
  </si>
  <si>
    <t>GRUPO DE INV SURAMERICANA</t>
  </si>
  <si>
    <t>KR7051900009</t>
  </si>
  <si>
    <t>051900 KP</t>
  </si>
  <si>
    <t>LG HOUSEHOLD &amp; HEALTH CARE</t>
  </si>
  <si>
    <t>EGS65901C018</t>
  </si>
  <si>
    <t>OCIC EC</t>
  </si>
  <si>
    <t>ORASCOM CONSTRUCTION INDS</t>
  </si>
  <si>
    <t>AU000000CWN6</t>
  </si>
  <si>
    <t>CWN AT</t>
  </si>
  <si>
    <t>CROWN LTD</t>
  </si>
  <si>
    <t>US4180561072</t>
  </si>
  <si>
    <t>HAS UW</t>
  </si>
  <si>
    <t>HASBRO INC</t>
  </si>
  <si>
    <t>US5745991068</t>
  </si>
  <si>
    <t>MAS UN</t>
  </si>
  <si>
    <t>MASCO CORP</t>
  </si>
  <si>
    <t>JP3165700000</t>
  </si>
  <si>
    <t>9613 JT</t>
  </si>
  <si>
    <t>NTT DATA CORP</t>
  </si>
  <si>
    <t>TW0001101004</t>
  </si>
  <si>
    <t>1101 TT</t>
  </si>
  <si>
    <t>TAIWAN CEMENT</t>
  </si>
  <si>
    <t>JP3635000007</t>
  </si>
  <si>
    <t>8015 JT</t>
  </si>
  <si>
    <t>TOYOTA TSUSHO CORP</t>
  </si>
  <si>
    <t>DK0010244425</t>
  </si>
  <si>
    <t>MAERSKA DC</t>
  </si>
  <si>
    <t>AP MOELLER-MAERSK A/S-A</t>
  </si>
  <si>
    <t>ES0113790531</t>
  </si>
  <si>
    <t>POP SQ</t>
  </si>
  <si>
    <t>BANCO POPULAR ESPANOL</t>
  </si>
  <si>
    <t>JP3894900004</t>
  </si>
  <si>
    <t>3099 JT</t>
  </si>
  <si>
    <t>ISETAN MITSUKOSHI HOLDINGS L</t>
  </si>
  <si>
    <t>JP3174410005</t>
  </si>
  <si>
    <t>3861 JT</t>
  </si>
  <si>
    <t>OJI PAPER CO LTD</t>
  </si>
  <si>
    <t>TH0003010Z12</t>
  </si>
  <si>
    <t>SCC/F TB</t>
  </si>
  <si>
    <t>SIAM CEMENT PUB CO-FOR REG</t>
  </si>
  <si>
    <t>US0844231029</t>
  </si>
  <si>
    <t>WRB UN</t>
  </si>
  <si>
    <t>WR BERKLEY CORP</t>
  </si>
  <si>
    <t>ES0167050915</t>
  </si>
  <si>
    <t>ACS SQ</t>
  </si>
  <si>
    <t>ACS ACTIVIDADES CONS Y SERV</t>
  </si>
  <si>
    <t>ID1000068703</t>
  </si>
  <si>
    <t>BUMI IJ</t>
  </si>
  <si>
    <t>BUMI RESOURCES TBK PT</t>
  </si>
  <si>
    <t>FR0010908533</t>
  </si>
  <si>
    <t>EDEN FP</t>
  </si>
  <si>
    <t>EDENRED</t>
  </si>
  <si>
    <t>IT0001479374</t>
  </si>
  <si>
    <t>LUX IM</t>
  </si>
  <si>
    <t>LUXOTTICA GROUP SPA</t>
  </si>
  <si>
    <t>PLPGER000010</t>
  </si>
  <si>
    <t>PGE PW</t>
  </si>
  <si>
    <t>PGE SA</t>
  </si>
  <si>
    <t>KR7006400006</t>
  </si>
  <si>
    <t>006400 KP</t>
  </si>
  <si>
    <t>SAMSUNG SDI CO LTD</t>
  </si>
  <si>
    <t>US87236Y1082</t>
  </si>
  <si>
    <t>AMTD UW</t>
  </si>
  <si>
    <t>TD AMERITRADE HOLDING CORP</t>
  </si>
  <si>
    <t>TRATCELL91M1</t>
  </si>
  <si>
    <t>TCELL TI</t>
  </si>
  <si>
    <t>TURKCELL ILETISIM HIZMET AS</t>
  </si>
  <si>
    <t>CH0010532478</t>
  </si>
  <si>
    <t>ATLN VX</t>
  </si>
  <si>
    <t>ACTELION LTD-REG</t>
  </si>
  <si>
    <t>US02076X1028</t>
  </si>
  <si>
    <t>ANR UN</t>
  </si>
  <si>
    <t>ALPHA NATURAL RESOURCES INC</t>
  </si>
  <si>
    <t>US4404521001</t>
  </si>
  <si>
    <t>HRL UN</t>
  </si>
  <si>
    <t>HORMEL FOODS CORP</t>
  </si>
  <si>
    <t>JP3280200001</t>
  </si>
  <si>
    <t>9006 JT</t>
  </si>
  <si>
    <t>KEIKYU CORP</t>
  </si>
  <si>
    <t>AU000000LEI5</t>
  </si>
  <si>
    <t>LEI AT</t>
  </si>
  <si>
    <t>LEIGHTON HOLDINGS LTD</t>
  </si>
  <si>
    <t>CNE1000002N9</t>
  </si>
  <si>
    <t>3323 HK</t>
  </si>
  <si>
    <t>CHINA NATIONAL BUILDING MA-H</t>
  </si>
  <si>
    <t>US21036P1084</t>
  </si>
  <si>
    <t>STZ UN</t>
  </si>
  <si>
    <t>CONSTELLATION BRANDS INC-A</t>
  </si>
  <si>
    <t>MYL6947OO005</t>
  </si>
  <si>
    <t>DIGI MK</t>
  </si>
  <si>
    <t>DIGI.COM BHD</t>
  </si>
  <si>
    <t>US3024451011</t>
  </si>
  <si>
    <t>FLIR UW</t>
  </si>
  <si>
    <t>FLIR SYSTEMS INC</t>
  </si>
  <si>
    <t>MXP4833F1044</t>
  </si>
  <si>
    <t>GMODELOC MM</t>
  </si>
  <si>
    <t>GRUPO MODELO S.A.B.-SER C</t>
  </si>
  <si>
    <t>SG2D00968206</t>
  </si>
  <si>
    <t>HPHT SP</t>
  </si>
  <si>
    <t>HUTCHISON PORT HOLDINGS TR-U</t>
  </si>
  <si>
    <t>JP3277800003</t>
  </si>
  <si>
    <t>9008 JT</t>
  </si>
  <si>
    <t>KEIO CORP</t>
  </si>
  <si>
    <t>SG1R50925390</t>
  </si>
  <si>
    <t>SCI SP</t>
  </si>
  <si>
    <t>SEMBCORP INDUSTRIES LTD</t>
  </si>
  <si>
    <t>BREMBRACNOR4</t>
  </si>
  <si>
    <t>EMBR3 BS</t>
  </si>
  <si>
    <t>EMBRAER SA</t>
  </si>
  <si>
    <t>US6293775085</t>
  </si>
  <si>
    <t>NRG UN</t>
  </si>
  <si>
    <t>NRG ENERGY INC</t>
  </si>
  <si>
    <t>JP3347200002</t>
  </si>
  <si>
    <t>4507 JT</t>
  </si>
  <si>
    <t>SHIONOGI &amp; CO LTD</t>
  </si>
  <si>
    <t>AU000000TOL1</t>
  </si>
  <si>
    <t>TOL AT</t>
  </si>
  <si>
    <t>TOLL HOLDINGS LTD</t>
  </si>
  <si>
    <t>ZAE000066692</t>
  </si>
  <si>
    <t>APN SJ</t>
  </si>
  <si>
    <t>ASPEN PHARMACARE HOLDINGS LT</t>
  </si>
  <si>
    <t>TW0002474004</t>
  </si>
  <si>
    <t>2474 TT</t>
  </si>
  <si>
    <t>CATCHER TECHNOLOGY CO LTD</t>
  </si>
  <si>
    <t>JP3027680002</t>
  </si>
  <si>
    <t>8952 JT</t>
  </si>
  <si>
    <t>JAPAN REAL ESTATE INVESTMENT</t>
  </si>
  <si>
    <t>US5526901096</t>
  </si>
  <si>
    <t>MDU UN</t>
  </si>
  <si>
    <t>MDU RESOURCES GROUP INC</t>
  </si>
  <si>
    <t>TH1074010006</t>
  </si>
  <si>
    <t>PTTGC TB</t>
  </si>
  <si>
    <t>PTT GLOBAL CHEMICAL PCL</t>
  </si>
  <si>
    <t>US7510281014</t>
  </si>
  <si>
    <t>RAH UN</t>
  </si>
  <si>
    <t>RALCORP HOLDINGS INC</t>
  </si>
  <si>
    <t>FR0010613471</t>
  </si>
  <si>
    <t>SEV FP</t>
  </si>
  <si>
    <t>SUEZ ENVIRONNEMENT CO</t>
  </si>
  <si>
    <t>KYG981491007</t>
  </si>
  <si>
    <t>1128 HK</t>
  </si>
  <si>
    <t>WYNN MACAU LTD</t>
  </si>
  <si>
    <t>INE397D01024</t>
  </si>
  <si>
    <t>BHARTI IS</t>
  </si>
  <si>
    <t>BHARTI AIRTEL LTD</t>
  </si>
  <si>
    <t>US2120151012</t>
  </si>
  <si>
    <t>CLR UN</t>
  </si>
  <si>
    <t>CONTINENTAL RESOURCES INC/OK</t>
  </si>
  <si>
    <t>US23331A1097</t>
  </si>
  <si>
    <t>DHI UN</t>
  </si>
  <si>
    <t>DR HORTON INC</t>
  </si>
  <si>
    <t>US45822P1057</t>
  </si>
  <si>
    <t>TEG UN</t>
  </si>
  <si>
    <t>INTEGRYS ENERGY GROUP INC</t>
  </si>
  <si>
    <t>SG1B51001017</t>
  </si>
  <si>
    <t>JCNC SP</t>
  </si>
  <si>
    <t>JARDINE CYCLE &amp; CARRIAGE LTD</t>
  </si>
  <si>
    <t>PTJMT0AE0001</t>
  </si>
  <si>
    <t>JMT PL</t>
  </si>
  <si>
    <t>JERONIMO MARTINS</t>
  </si>
  <si>
    <t>CH0010570759</t>
  </si>
  <si>
    <t>LISN SE</t>
  </si>
  <si>
    <t>LINDT &amp; SPRUENGLI AG-REG</t>
  </si>
  <si>
    <t>BRNATUACNOR6</t>
  </si>
  <si>
    <t>NATU3 BS</t>
  </si>
  <si>
    <t>NATURA COSMETICOS SA</t>
  </si>
  <si>
    <t>US6819041087</t>
  </si>
  <si>
    <t>OCR UN</t>
  </si>
  <si>
    <t>OMNICARE INC</t>
  </si>
  <si>
    <t>BMG6852T1053</t>
  </si>
  <si>
    <t>PRE UN</t>
  </si>
  <si>
    <t>PARTNERRE LTD</t>
  </si>
  <si>
    <t>KR7032830002</t>
  </si>
  <si>
    <t>032830 KP</t>
  </si>
  <si>
    <t>SAMSUNG LIFE INSURANCE CO LT</t>
  </si>
  <si>
    <t>BE0003739530</t>
  </si>
  <si>
    <t>UCB BB</t>
  </si>
  <si>
    <t>UCB SA</t>
  </si>
  <si>
    <t>TW0002409000</t>
  </si>
  <si>
    <t>2409 TT</t>
  </si>
  <si>
    <t>AU OPTRONICS CORP</t>
  </si>
  <si>
    <t>US26483E1001</t>
  </si>
  <si>
    <t>DNB UN</t>
  </si>
  <si>
    <t>DUN &amp; BRADSTREET CORP</t>
  </si>
  <si>
    <t>PTGAL0AM0009</t>
  </si>
  <si>
    <t>GALP PL</t>
  </si>
  <si>
    <t>GALP ENERGIA SGPS SA-B SHRS</t>
  </si>
  <si>
    <t>JP3300600008</t>
  </si>
  <si>
    <t>4902 JT</t>
  </si>
  <si>
    <t>KONICA MINOLTA HOLDINGS INC</t>
  </si>
  <si>
    <t>JP3419050004</t>
  </si>
  <si>
    <t>6460 JT</t>
  </si>
  <si>
    <t>SEGA SAMMY HOLDINGS INC</t>
  </si>
  <si>
    <t>PLTLKPL00017</t>
  </si>
  <si>
    <t>TPS PW</t>
  </si>
  <si>
    <t>TELEKOMUNIKACJA POLSKA SA</t>
  </si>
  <si>
    <t>CA92849T1084</t>
  </si>
  <si>
    <t>VT CT</t>
  </si>
  <si>
    <t>VITERRA INC</t>
  </si>
  <si>
    <t>US93317Q1058</t>
  </si>
  <si>
    <t>WLT UN</t>
  </si>
  <si>
    <t>WALTER ENERGY INC</t>
  </si>
  <si>
    <t>US04621X1081</t>
  </si>
  <si>
    <t>AIZ UN</t>
  </si>
  <si>
    <t>ASSURANT INC</t>
  </si>
  <si>
    <t>KR7001300003</t>
  </si>
  <si>
    <t>001300 KP</t>
  </si>
  <si>
    <t>CHEIL INDUSTRIES INC</t>
  </si>
  <si>
    <t>LR0008862868</t>
  </si>
  <si>
    <t>RCL UN</t>
  </si>
  <si>
    <t>ROYAL CARIBBEAN CRUISES LTD</t>
  </si>
  <si>
    <t>US8110651010</t>
  </si>
  <si>
    <t>SNI UN</t>
  </si>
  <si>
    <t>SCRIPPS NETWORKS INTER-CL A</t>
  </si>
  <si>
    <t>ZAE000016176</t>
  </si>
  <si>
    <t>SHF SJ</t>
  </si>
  <si>
    <t>STEINHOFF INTL HOLDINGS LTD</t>
  </si>
  <si>
    <t>JP3585800000</t>
  </si>
  <si>
    <t>9501 JT</t>
  </si>
  <si>
    <t>TOKYO ELECTRIC POWER CO INC</t>
  </si>
  <si>
    <t>JP3942800008</t>
  </si>
  <si>
    <t>7272 JT</t>
  </si>
  <si>
    <t>YAMAHA MOTOR CO LTD</t>
  </si>
  <si>
    <t>US0028962076</t>
  </si>
  <si>
    <t>ANF UN</t>
  </si>
  <si>
    <t>ABERCROMBIE &amp; FITCH CO-CL A</t>
  </si>
  <si>
    <t>US4517341073</t>
  </si>
  <si>
    <t>IHS UN</t>
  </si>
  <si>
    <t>IHS INC-CLASS A</t>
  </si>
  <si>
    <t>TW0002105004</t>
  </si>
  <si>
    <t>2105 TT</t>
  </si>
  <si>
    <t>CHENG SHIN RUBBER IND CO LTD</t>
  </si>
  <si>
    <t>CA5394811015</t>
  </si>
  <si>
    <t>L CT</t>
  </si>
  <si>
    <t>LOBLAW COMPANIES LTD</t>
  </si>
  <si>
    <t>KR7053000006</t>
  </si>
  <si>
    <t>053000 KP</t>
  </si>
  <si>
    <t>WOORI FINANCE HOLDINGS CO</t>
  </si>
  <si>
    <t>TW0002353000</t>
  </si>
  <si>
    <t>2353 TT</t>
  </si>
  <si>
    <t>ACER INC</t>
  </si>
  <si>
    <t>MXP000511016</t>
  </si>
  <si>
    <t>ALFAA MM</t>
  </si>
  <si>
    <t>ALFA S.A.B.-A</t>
  </si>
  <si>
    <t>GB00B28KQ186</t>
  </si>
  <si>
    <t>EMG LN</t>
  </si>
  <si>
    <t>MAN GROUP PLC</t>
  </si>
  <si>
    <t>US6907684038</t>
  </si>
  <si>
    <t>OI UN</t>
  </si>
  <si>
    <t>OWENS-ILLINOIS INC</t>
  </si>
  <si>
    <t>NL0009432491</t>
  </si>
  <si>
    <t>VPK NA</t>
  </si>
  <si>
    <t>VOPAK</t>
  </si>
  <si>
    <t>DE000A1DAHH0</t>
  </si>
  <si>
    <t>BNR GY</t>
  </si>
  <si>
    <t>BRENNTAG AG</t>
  </si>
  <si>
    <t>KYG2108Y1052</t>
  </si>
  <si>
    <t>1109 HK</t>
  </si>
  <si>
    <t>CHINA RESOURCES LAND LTD</t>
  </si>
  <si>
    <t>MU0117U00026</t>
  </si>
  <si>
    <t>GGR SP</t>
  </si>
  <si>
    <t>GOLDEN AGRI-RESOURCES LTD</t>
  </si>
  <si>
    <t>MXP370641013</t>
  </si>
  <si>
    <t>GFINBURO MM</t>
  </si>
  <si>
    <t>GRUPO FINANCIERO INBURSA-O</t>
  </si>
  <si>
    <t>US49456B1017</t>
  </si>
  <si>
    <t>KMI UN</t>
  </si>
  <si>
    <t>KINDER MORGAN INC</t>
  </si>
  <si>
    <t>US5311721048</t>
  </si>
  <si>
    <t>LRY UN</t>
  </si>
  <si>
    <t>LIBERTY PROPERTY TRUST</t>
  </si>
  <si>
    <t>US5732841060</t>
  </si>
  <si>
    <t>MLM UN</t>
  </si>
  <si>
    <t>MARTIN MARIETTA MATERIALS</t>
  </si>
  <si>
    <t>US7703231032</t>
  </si>
  <si>
    <t>RHI UN</t>
  </si>
  <si>
    <t>ROBERT HALF INTL INC</t>
  </si>
  <si>
    <t>SG1F60858221</t>
  </si>
  <si>
    <t>STE SP</t>
  </si>
  <si>
    <t>SINGAPORE TECH ENGINEERING</t>
  </si>
  <si>
    <t>KR7003600004</t>
  </si>
  <si>
    <t>003600 KP</t>
  </si>
  <si>
    <t>SK HOLDINGS CO LTD</t>
  </si>
  <si>
    <t>US9129091081</t>
  </si>
  <si>
    <t>X UN</t>
  </si>
  <si>
    <t>UNITED STATES STEEL CORP</t>
  </si>
  <si>
    <t>AT0000937503</t>
  </si>
  <si>
    <t>VOE AV</t>
  </si>
  <si>
    <t>VOESTALPINE AG</t>
  </si>
  <si>
    <t>US42805T1051</t>
  </si>
  <si>
    <t>HTZ UN</t>
  </si>
  <si>
    <t>HERTZ GLOBAL HOLDINGS INC</t>
  </si>
  <si>
    <t>MYL6033OO004</t>
  </si>
  <si>
    <t>PTG MK</t>
  </si>
  <si>
    <t>PETRONAS GAS BHD</t>
  </si>
  <si>
    <t>AT0000720008</t>
  </si>
  <si>
    <t>TKA AV</t>
  </si>
  <si>
    <t>TELEKOM AUSTRIA AG</t>
  </si>
  <si>
    <t>HK0144000764</t>
  </si>
  <si>
    <t>144 HK</t>
  </si>
  <si>
    <t>CHINA MERCHANTS HLDGS INTL</t>
  </si>
  <si>
    <t>MYL4715OO008</t>
  </si>
  <si>
    <t>GENM MK</t>
  </si>
  <si>
    <t>GENTING MALAYSIA BHD</t>
  </si>
  <si>
    <t>US7588491032</t>
  </si>
  <si>
    <t>REG UN</t>
  </si>
  <si>
    <t>REGENCY CENTERS CORP</t>
  </si>
  <si>
    <t>ZAE000030060</t>
  </si>
  <si>
    <t>ABL SJ</t>
  </si>
  <si>
    <t>AFRICAN BANK INVESTMENTS LTD</t>
  </si>
  <si>
    <t>CA01626P4033</t>
  </si>
  <si>
    <t>ATD/B CT</t>
  </si>
  <si>
    <t>ALIMENTATION COUCHE-TARD -B</t>
  </si>
  <si>
    <t>US29265N1081</t>
  </si>
  <si>
    <t>EGN UN</t>
  </si>
  <si>
    <t>ENERGEN CORP</t>
  </si>
  <si>
    <t>CNE1000003K3</t>
  </si>
  <si>
    <t>358 HK</t>
  </si>
  <si>
    <t>JIANGXI COPPER CO LTD-H</t>
  </si>
  <si>
    <t>BE0003565737</t>
  </si>
  <si>
    <t>KBC BB</t>
  </si>
  <si>
    <t>KBC GROEP NV</t>
  </si>
  <si>
    <t>US5249011058</t>
  </si>
  <si>
    <t>LM UN</t>
  </si>
  <si>
    <t>LEGG MASON INC</t>
  </si>
  <si>
    <t>AU000000OZL8</t>
  </si>
  <si>
    <t>OZL AT</t>
  </si>
  <si>
    <t>OZ MINERALS LTD</t>
  </si>
  <si>
    <t>CA9039141093</t>
  </si>
  <si>
    <t>UPL UN</t>
  </si>
  <si>
    <t>ULTRA PETROLEUM CORP</t>
  </si>
  <si>
    <t>BMG0692U1099</t>
  </si>
  <si>
    <t>AXS UN</t>
  </si>
  <si>
    <t>AXIS CAPITAL HOLDINGS LTD</t>
  </si>
  <si>
    <t>GB00B0HZPV38</t>
  </si>
  <si>
    <t>KAZ LN</t>
  </si>
  <si>
    <t>KAZAKHMYS PLC</t>
  </si>
  <si>
    <t>KR7036570000</t>
  </si>
  <si>
    <t>036570 KP</t>
  </si>
  <si>
    <t>NCSOFT CORPORATION</t>
  </si>
  <si>
    <t>KR7010060002</t>
  </si>
  <si>
    <t>010060 KP</t>
  </si>
  <si>
    <t>OCI CO LTD</t>
  </si>
  <si>
    <t>US7096311052</t>
  </si>
  <si>
    <t>PNR UN</t>
  </si>
  <si>
    <t>PENTAIR INC</t>
  </si>
  <si>
    <t>CH0012410517</t>
  </si>
  <si>
    <t>BALN VX</t>
  </si>
  <si>
    <t>BALOISE HOLDING AG - REG</t>
  </si>
  <si>
    <t>DK0010309657</t>
  </si>
  <si>
    <t>COLOB DC</t>
  </si>
  <si>
    <t>COLOPLAST-B</t>
  </si>
  <si>
    <t>TW0001402006</t>
  </si>
  <si>
    <t>1402 TT</t>
  </si>
  <si>
    <t>FAR EASTERN NEW CENTURY CORP</t>
  </si>
  <si>
    <t>TW0006505001</t>
  </si>
  <si>
    <t>6505 TT</t>
  </si>
  <si>
    <t>FORMOSA PETROCHEMICAL CORP</t>
  </si>
  <si>
    <t>JP3385980002</t>
  </si>
  <si>
    <t>4185 JT</t>
  </si>
  <si>
    <t>JSR CORP</t>
  </si>
  <si>
    <t>MYL2445OO004</t>
  </si>
  <si>
    <t>KLK MK</t>
  </si>
  <si>
    <t>KUALA LUMPUR KEPONG BHD</t>
  </si>
  <si>
    <t>BMG5320C1082</t>
  </si>
  <si>
    <t>135 HK</t>
  </si>
  <si>
    <t>KUNLUN ENERGY CO LTD</t>
  </si>
  <si>
    <t>CNE100000593</t>
  </si>
  <si>
    <t>2328 HK</t>
  </si>
  <si>
    <t>PICC PROPERTY &amp; CASUALTY -H</t>
  </si>
  <si>
    <t>TRAISCTR91N2</t>
  </si>
  <si>
    <t>ISCTR TI</t>
  </si>
  <si>
    <t>TURKIYE IS BANKASI-C</t>
  </si>
  <si>
    <t>IT0003487029</t>
  </si>
  <si>
    <t>UBI IM</t>
  </si>
  <si>
    <t>UBI BANCA SCPA</t>
  </si>
  <si>
    <t>CA0468271014</t>
  </si>
  <si>
    <t>ATH CT</t>
  </si>
  <si>
    <t>ATHABASCA OIL SANDS CORP</t>
  </si>
  <si>
    <t>AU000000COH5</t>
  </si>
  <si>
    <t>COH AT</t>
  </si>
  <si>
    <t>COCHLEAR LTD</t>
  </si>
  <si>
    <t>RU000A0JPNN9</t>
  </si>
  <si>
    <t>FEES RX</t>
  </si>
  <si>
    <t>FEDERAL GRID CO UNIFIED</t>
  </si>
  <si>
    <t>NZFBUE0001S0</t>
  </si>
  <si>
    <t>FBU NZ</t>
  </si>
  <si>
    <t>FLETCHER BUILDING LTD</t>
  </si>
  <si>
    <t>MXP495211262</t>
  </si>
  <si>
    <t>BIMBOA MM</t>
  </si>
  <si>
    <t>GRUPO BIMBO SAB- SERIES A</t>
  </si>
  <si>
    <t>JP3733400000</t>
  </si>
  <si>
    <t>5214 JT</t>
  </si>
  <si>
    <t>NIPPON ELECTRIC GLASS CO LTD</t>
  </si>
  <si>
    <t>US7846351044</t>
  </si>
  <si>
    <t>SPW UN</t>
  </si>
  <si>
    <t>SPX CORP</t>
  </si>
  <si>
    <t>AU000000CPU5</t>
  </si>
  <si>
    <t>CPU AT</t>
  </si>
  <si>
    <t>COMPUTERSHARE LTD</t>
  </si>
  <si>
    <t>JP3496600002</t>
  </si>
  <si>
    <t>7262 JT</t>
  </si>
  <si>
    <t>DAIHATSU MOTOR CO LTD</t>
  </si>
  <si>
    <t>FR0010221234</t>
  </si>
  <si>
    <t>ETL FP</t>
  </si>
  <si>
    <t>EUTELSAT COMMUNICATIONS</t>
  </si>
  <si>
    <t>CL0000000423</t>
  </si>
  <si>
    <t>LAN CC</t>
  </si>
  <si>
    <t>LAN AIRLINES SA</t>
  </si>
  <si>
    <t>US52729N3089</t>
  </si>
  <si>
    <t>LVLT UN</t>
  </si>
  <si>
    <t>LEVEL 3 COMMUNICATIONS INC</t>
  </si>
  <si>
    <t>US6081901042</t>
  </si>
  <si>
    <t>MHK UN</t>
  </si>
  <si>
    <t>MOHAWK INDUSTRIES INC</t>
  </si>
  <si>
    <t>PLPKN0000018</t>
  </si>
  <si>
    <t>PKN PW</t>
  </si>
  <si>
    <t>POLSKI KONCERN NAFTOWY ORLEN</t>
  </si>
  <si>
    <t>BMG7496G1033</t>
  </si>
  <si>
    <t>RNR UN</t>
  </si>
  <si>
    <t>RENAISSANCERE HOLDINGS LTD</t>
  </si>
  <si>
    <t>JP3419400001</t>
  </si>
  <si>
    <t>4204 JT</t>
  </si>
  <si>
    <t>SEKISUI CHEMICAL CO LTD</t>
  </si>
  <si>
    <t>ID1000106800</t>
  </si>
  <si>
    <t>SMGR IJ</t>
  </si>
  <si>
    <t>SEMEN GRESIK (PERSERO) PT</t>
  </si>
  <si>
    <t>INE257A01026</t>
  </si>
  <si>
    <t>BHEL IS</t>
  </si>
  <si>
    <t>BHARAT HEAVY ELECTRICALS</t>
  </si>
  <si>
    <t>JP3519400000</t>
  </si>
  <si>
    <t>4519 JT</t>
  </si>
  <si>
    <t>CHUGAI PHARMACEUTICAL CO LTD</t>
  </si>
  <si>
    <t>ES0130960018</t>
  </si>
  <si>
    <t>ENG SQ</t>
  </si>
  <si>
    <t>ENAGAS SA</t>
  </si>
  <si>
    <t>TW0002892007</t>
  </si>
  <si>
    <t>2892 TT</t>
  </si>
  <si>
    <t>FIRST FINANCIAL HOLDING CO</t>
  </si>
  <si>
    <t>CA70706P1045</t>
  </si>
  <si>
    <t>PGF CT</t>
  </si>
  <si>
    <t>PENGROWTH ENERGY CORP</t>
  </si>
  <si>
    <t>US31620R1059</t>
  </si>
  <si>
    <t>FNF UN</t>
  </si>
  <si>
    <t>FIDELITY NATIONAL FINL-A</t>
  </si>
  <si>
    <t>BRGOAUACNPR8</t>
  </si>
  <si>
    <t>GOAU4 BS</t>
  </si>
  <si>
    <t>METALURGICA GERDAU SA-PREF</t>
  </si>
  <si>
    <t>JP3201200007</t>
  </si>
  <si>
    <t>7733 JT</t>
  </si>
  <si>
    <t>OLYMPUS CORP</t>
  </si>
  <si>
    <t>US7244791007</t>
  </si>
  <si>
    <t>PBI UN</t>
  </si>
  <si>
    <t>PITNEY BOWES INC</t>
  </si>
  <si>
    <t>FR0000121329</t>
  </si>
  <si>
    <t>HO FP</t>
  </si>
  <si>
    <t>THALES SA</t>
  </si>
  <si>
    <t>AU000000AWC3</t>
  </si>
  <si>
    <t>AWC AT</t>
  </si>
  <si>
    <t>ALUMINA LTD</t>
  </si>
  <si>
    <t>COB07PA00011</t>
  </si>
  <si>
    <t>BCOLO CX</t>
  </si>
  <si>
    <t>BANCOLOMBIA SA</t>
  </si>
  <si>
    <t>CNE100000HF9</t>
  </si>
  <si>
    <t>1988 HK</t>
  </si>
  <si>
    <t>CHINA MINSHENG BANKING-H</t>
  </si>
  <si>
    <t>ID1000068604</t>
  </si>
  <si>
    <t>GGRM IJ</t>
  </si>
  <si>
    <t>GUDANG GARAM TBK PT</t>
  </si>
  <si>
    <t>JP3903000002</t>
  </si>
  <si>
    <t>5711 JT</t>
  </si>
  <si>
    <t>MITSUBISHI MATERIALS CORP</t>
  </si>
  <si>
    <t>HU0000068952</t>
  </si>
  <si>
    <t>MOL HB</t>
  </si>
  <si>
    <t>MOL HUNGARIAN OIL AND GAS PL</t>
  </si>
  <si>
    <t>TH0101010Z06</t>
  </si>
  <si>
    <t>CPF TB</t>
  </si>
  <si>
    <t>CHAROEN POKPHAND FOODS PUB</t>
  </si>
  <si>
    <t>NL0000240000</t>
  </si>
  <si>
    <t>QIA GY</t>
  </si>
  <si>
    <t>QIAGEN N.V.</t>
  </si>
  <si>
    <t>CLP3880F1085</t>
  </si>
  <si>
    <t>FALAB CC</t>
  </si>
  <si>
    <t>S.A.C.I. FALABELLA</t>
  </si>
  <si>
    <t>US8919061098</t>
  </si>
  <si>
    <t>TSS UN</t>
  </si>
  <si>
    <t>TOTAL SYSTEM SERVICES INC</t>
  </si>
  <si>
    <t>ES0140609019</t>
  </si>
  <si>
    <t>CABK SQ</t>
  </si>
  <si>
    <t>CAIXABANK</t>
  </si>
  <si>
    <t>ZAE000084992</t>
  </si>
  <si>
    <t>EXX SJ</t>
  </si>
  <si>
    <t>EXXARO RESOURCES LTD</t>
  </si>
  <si>
    <t>JP3982100004</t>
  </si>
  <si>
    <t>2651 JT</t>
  </si>
  <si>
    <t>LAWSON INC</t>
  </si>
  <si>
    <t>SG1H97877952</t>
  </si>
  <si>
    <t>SMM SP</t>
  </si>
  <si>
    <t>SEMBCORP MARINE LTD</t>
  </si>
  <si>
    <t>US8894781033</t>
  </si>
  <si>
    <t>TOL UN</t>
  </si>
  <si>
    <t>TOLL BROTHERS INC</t>
  </si>
  <si>
    <t>US9170471026</t>
  </si>
  <si>
    <t>URBN UW</t>
  </si>
  <si>
    <t>URBAN OUTFITTERS INC</t>
  </si>
  <si>
    <t>BRCTIPACNOR2</t>
  </si>
  <si>
    <t>CTIP3 BS</t>
  </si>
  <si>
    <t>CETIP SA-MERCADOS ORGANIZADO</t>
  </si>
  <si>
    <t>AU000000CFX0</t>
  </si>
  <si>
    <t>CFX AT</t>
  </si>
  <si>
    <t>CFS RETAIL PROPERTY TRUST</t>
  </si>
  <si>
    <t>CA1254911003</t>
  </si>
  <si>
    <t>CIX CT</t>
  </si>
  <si>
    <t>CI FINANCIAL CORP</t>
  </si>
  <si>
    <t>CA4579831047</t>
  </si>
  <si>
    <t>IMN CT</t>
  </si>
  <si>
    <t>INMET MINING CORPORATION</t>
  </si>
  <si>
    <t>FR0000130213</t>
  </si>
  <si>
    <t>MMB FP</t>
  </si>
  <si>
    <t>LAGARDERE S.C.A.</t>
  </si>
  <si>
    <t>US56418H1005</t>
  </si>
  <si>
    <t>MAN UN</t>
  </si>
  <si>
    <t>MANPOWER INC</t>
  </si>
  <si>
    <t>IT0004176001</t>
  </si>
  <si>
    <t>PRY IM</t>
  </si>
  <si>
    <t>PRYSMIAN SPA</t>
  </si>
  <si>
    <t>CA7669101031</t>
  </si>
  <si>
    <t>REI-U CT</t>
  </si>
  <si>
    <t>RIOCAN REAL ESTATE INVST TR</t>
  </si>
  <si>
    <t>BMG8063F1068</t>
  </si>
  <si>
    <t>69 HK</t>
  </si>
  <si>
    <t>SHANGRI-LA ASIA LTD</t>
  </si>
  <si>
    <t>CH0014852781</t>
  </si>
  <si>
    <t>SLHN VX</t>
  </si>
  <si>
    <t>SWISS LIFE HOLDING AG-REG</t>
  </si>
  <si>
    <t>ES0113307039</t>
  </si>
  <si>
    <t>BKIA SQ</t>
  </si>
  <si>
    <t>BANKIA SA</t>
  </si>
  <si>
    <t>US2644115055</t>
  </si>
  <si>
    <t>DRE UN</t>
  </si>
  <si>
    <t>DUKE REALTY CORP</t>
  </si>
  <si>
    <t>KR7000240002</t>
  </si>
  <si>
    <t>000240 KP</t>
  </si>
  <si>
    <t>HANKOOK TIRE CO LTD</t>
  </si>
  <si>
    <t>ZAE000067211</t>
  </si>
  <si>
    <t>IPL SJ</t>
  </si>
  <si>
    <t>IMPERIAL HOLDINGS LTD</t>
  </si>
  <si>
    <t>AU000000MTS0</t>
  </si>
  <si>
    <t>MTS AT</t>
  </si>
  <si>
    <t>METCASH LTD</t>
  </si>
  <si>
    <t>JP3720800006</t>
  </si>
  <si>
    <t>6471 JT</t>
  </si>
  <si>
    <t>NSK LTD</t>
  </si>
  <si>
    <t>CA6837151068</t>
  </si>
  <si>
    <t>OTC CT</t>
  </si>
  <si>
    <t>OPEN TEXT CORP</t>
  </si>
  <si>
    <t>GB00B02J6398</t>
  </si>
  <si>
    <t>ADM LN</t>
  </si>
  <si>
    <t>ADMIRAL GROUP PLC</t>
  </si>
  <si>
    <t>AU000000BLD2</t>
  </si>
  <si>
    <t>BLD AT</t>
  </si>
  <si>
    <t>BORAL LTD</t>
  </si>
  <si>
    <t>KYG210961051</t>
  </si>
  <si>
    <t>2319 HK</t>
  </si>
  <si>
    <t>CHINA MENGNIU DAIRY CO</t>
  </si>
  <si>
    <t>GB00B09LSH68</t>
  </si>
  <si>
    <t>ISAT LN</t>
  </si>
  <si>
    <t>INMARSAT PLC</t>
  </si>
  <si>
    <t>JP3695200000</t>
  </si>
  <si>
    <t>5333 JT</t>
  </si>
  <si>
    <t>NGK INSULATORS LTD</t>
  </si>
  <si>
    <t>CA68272K1030</t>
  </si>
  <si>
    <t>OCX CT</t>
  </si>
  <si>
    <t>ONEX CORPORATION</t>
  </si>
  <si>
    <t>PTPTC0AM0009</t>
  </si>
  <si>
    <t>PTC PL</t>
  </si>
  <si>
    <t>PORTUGAL TELECOM SGPS SA-REG</t>
  </si>
  <si>
    <t>TW0002325008</t>
  </si>
  <si>
    <t>2325 TT</t>
  </si>
  <si>
    <t>SILICONWARE PRECISION INDS</t>
  </si>
  <si>
    <t>INE044A01036</t>
  </si>
  <si>
    <t>SUNP IS</t>
  </si>
  <si>
    <t>SUN PHARMACEUTICAL INDUS</t>
  </si>
  <si>
    <t>NZTELE0001S4</t>
  </si>
  <si>
    <t>TEL NZ</t>
  </si>
  <si>
    <t>TELECOM CORP OF NEW ZEALAND</t>
  </si>
  <si>
    <t>US9032361076</t>
  </si>
  <si>
    <t>URS UN</t>
  </si>
  <si>
    <t>URS CORP</t>
  </si>
  <si>
    <t>BRCESPACNPB4</t>
  </si>
  <si>
    <t>CESP6 BS</t>
  </si>
  <si>
    <t>CIA ENERGETICA DE SP-PREF B</t>
  </si>
  <si>
    <t>INE522F01014</t>
  </si>
  <si>
    <t>COAL IS</t>
  </si>
  <si>
    <t>COAL INDIA LTD</t>
  </si>
  <si>
    <t>GRS104003009</t>
  </si>
  <si>
    <t>EEEK GA</t>
  </si>
  <si>
    <t>COCA-COLA HELLENIC BOTTLING</t>
  </si>
  <si>
    <t>IT0004618465</t>
  </si>
  <si>
    <t>EGPW IM</t>
  </si>
  <si>
    <t>ENEL GREEN POWER SPA</t>
  </si>
  <si>
    <t>AU000000JHX1</t>
  </si>
  <si>
    <t>JHX AT</t>
  </si>
  <si>
    <t>JAMES HARDIE INDUSTRIES-CDI</t>
  </si>
  <si>
    <t>HK0880043028</t>
  </si>
  <si>
    <t>880 HK</t>
  </si>
  <si>
    <t>SJM HOLDINGS LTD</t>
  </si>
  <si>
    <t>CH0038388911</t>
  </si>
  <si>
    <t>SUN SE</t>
  </si>
  <si>
    <t>SULZER AG-REG</t>
  </si>
  <si>
    <t>CH0012255144</t>
  </si>
  <si>
    <t>UHRN SE</t>
  </si>
  <si>
    <t>SWATCH GROUP AG/THE-REG</t>
  </si>
  <si>
    <t>IL0006625771</t>
  </si>
  <si>
    <t>POLI IT</t>
  </si>
  <si>
    <t>BANK HAPOALIM BM</t>
  </si>
  <si>
    <t>IL0006046119</t>
  </si>
  <si>
    <t>LUMI IT</t>
  </si>
  <si>
    <t>BANK LEUMI LE-ISRAEL</t>
  </si>
  <si>
    <t>BRELETACNPB7</t>
  </si>
  <si>
    <t>ELET6 BS</t>
  </si>
  <si>
    <t>CENTRAIS ELETRICAS BRAS-PR B</t>
  </si>
  <si>
    <t>GB0033872168</t>
  </si>
  <si>
    <t>IAP LN</t>
  </si>
  <si>
    <t>ICAP PLC</t>
  </si>
  <si>
    <t>GB00B17BBQ50</t>
  </si>
  <si>
    <t>INVP LN</t>
  </si>
  <si>
    <t>INVESTEC PLC</t>
  </si>
  <si>
    <t>BMG524401079</t>
  </si>
  <si>
    <t>683 HK</t>
  </si>
  <si>
    <t>KERRY PROPERTIES LTD</t>
  </si>
  <si>
    <t>KR7023530009</t>
  </si>
  <si>
    <t>023530 KP</t>
  </si>
  <si>
    <t>LOTTE SHOPPING CO</t>
  </si>
  <si>
    <t>INE268A01049</t>
  </si>
  <si>
    <t>STLT IS</t>
  </si>
  <si>
    <t>STERLITE INDUSTRIES INDIA LT</t>
  </si>
  <si>
    <t>MYL1015OO006</t>
  </si>
  <si>
    <t>AMM MK</t>
  </si>
  <si>
    <t>AMMB HOLDINGS BHD</t>
  </si>
  <si>
    <t>INE089A01023</t>
  </si>
  <si>
    <t>DRRD IS</t>
  </si>
  <si>
    <t>DR. REDDY'S LABORATORIES</t>
  </si>
  <si>
    <t>US2782651036</t>
  </si>
  <si>
    <t>EV UN</t>
  </si>
  <si>
    <t>EATON VANCE CORP</t>
  </si>
  <si>
    <t>US30212P3038</t>
  </si>
  <si>
    <t>EXPE UW</t>
  </si>
  <si>
    <t>EXPEDIA INC</t>
  </si>
  <si>
    <t>JP3805010000</t>
  </si>
  <si>
    <t>8354 JT</t>
  </si>
  <si>
    <t>FUKUOKA FINANCIAL GROUP INC</t>
  </si>
  <si>
    <t>US81211K1007</t>
  </si>
  <si>
    <t>SEE UN</t>
  </si>
  <si>
    <t>SEALED AIR CORP</t>
  </si>
  <si>
    <t>JP3368000000</t>
  </si>
  <si>
    <t>4004 JT</t>
  </si>
  <si>
    <t>SHOWA DENKO K K</t>
  </si>
  <si>
    <t>AU000000TTS5</t>
  </si>
  <si>
    <t>TTS AT</t>
  </si>
  <si>
    <t>TATTS GROUP LTD</t>
  </si>
  <si>
    <t>DE0008402215</t>
  </si>
  <si>
    <t>HNR1 GY</t>
  </si>
  <si>
    <t>HANNOVER RUECKVERSICHERU-REG</t>
  </si>
  <si>
    <t>INE038A01020</t>
  </si>
  <si>
    <t>HNDL IS</t>
  </si>
  <si>
    <t>HINDALCO INDUSTRIES LTD</t>
  </si>
  <si>
    <t>JP3134800006</t>
  </si>
  <si>
    <t>7013 JT</t>
  </si>
  <si>
    <t>IHI CORP</t>
  </si>
  <si>
    <t>CNE000000SK7</t>
  </si>
  <si>
    <t>900948 CG</t>
  </si>
  <si>
    <t>INNER MONGOLIA YITAI COAL-B</t>
  </si>
  <si>
    <t>BRLAMEACNPR6</t>
  </si>
  <si>
    <t>LAME4 BS</t>
  </si>
  <si>
    <t>LOJAS AMERICANAS SA-PREF</t>
  </si>
  <si>
    <t>IT0000062957</t>
  </si>
  <si>
    <t>MB IM</t>
  </si>
  <si>
    <t>MEDIOBANCA SPA</t>
  </si>
  <si>
    <t>FR0000120685</t>
  </si>
  <si>
    <t>KN FP</t>
  </si>
  <si>
    <t>NATIXIS</t>
  </si>
  <si>
    <t>CA87971M1032</t>
  </si>
  <si>
    <t>T CT</t>
  </si>
  <si>
    <t>TELUS CORP</t>
  </si>
  <si>
    <t>CA09784Y1088</t>
  </si>
  <si>
    <t>BNP CT</t>
  </si>
  <si>
    <t>BONAVISTA ENERGY CORP</t>
  </si>
  <si>
    <t>CA1520061021</t>
  </si>
  <si>
    <t>CG CT</t>
  </si>
  <si>
    <t>CENTERRA GOLD INC</t>
  </si>
  <si>
    <t>US2254471012</t>
  </si>
  <si>
    <t>CREE UW</t>
  </si>
  <si>
    <t>CREE INC</t>
  </si>
  <si>
    <t>TW0004904008</t>
  </si>
  <si>
    <t>4904 TT</t>
  </si>
  <si>
    <t>FAR EASTONE TELECOMM CO LTD</t>
  </si>
  <si>
    <t>FR0000121964</t>
  </si>
  <si>
    <t>LI FP</t>
  </si>
  <si>
    <t>KLEPIERRE</t>
  </si>
  <si>
    <t>KR7010130003</t>
  </si>
  <si>
    <t>010130 KP</t>
  </si>
  <si>
    <t>KOREA ZINC CO LTD</t>
  </si>
  <si>
    <t>JP3729400006</t>
  </si>
  <si>
    <t>9062 JT</t>
  </si>
  <si>
    <t>NIPPON EXPRESS CO LTD</t>
  </si>
  <si>
    <t>US78390X1019</t>
  </si>
  <si>
    <t>SAI UN</t>
  </si>
  <si>
    <t>SAIC INC</t>
  </si>
  <si>
    <t>TW0002347002</t>
  </si>
  <si>
    <t>2347 TT</t>
  </si>
  <si>
    <t>SYNNEX TECHNOLOGY INTL CORP</t>
  </si>
  <si>
    <t>CA9611485090</t>
  </si>
  <si>
    <t>WN CT</t>
  </si>
  <si>
    <t>WESTON (GEORGE) LTD</t>
  </si>
  <si>
    <t>BRHGTXACNOR9</t>
  </si>
  <si>
    <t>HGTX3 BS</t>
  </si>
  <si>
    <t>CIA HERING</t>
  </si>
  <si>
    <t>GB00B07KD360</t>
  </si>
  <si>
    <t>COB LN</t>
  </si>
  <si>
    <t>COBHAM PLC</t>
  </si>
  <si>
    <t>KYG3225A1031</t>
  </si>
  <si>
    <t>3333 HK</t>
  </si>
  <si>
    <t>EVERGRANDE REAL ESTATE GROUP</t>
  </si>
  <si>
    <t>JP3799000009</t>
  </si>
  <si>
    <t>6806 JT</t>
  </si>
  <si>
    <t>HIROSE ELECTRIC CO LTD</t>
  </si>
  <si>
    <t>AT0000809058</t>
  </si>
  <si>
    <t>IIA AV</t>
  </si>
  <si>
    <t>IMMOFINANZ AG</t>
  </si>
  <si>
    <t>TW0003231007</t>
  </si>
  <si>
    <t>3231 TT</t>
  </si>
  <si>
    <t>WISTRON CORP</t>
  </si>
  <si>
    <t>CA87261X1087</t>
  </si>
  <si>
    <t>X CT</t>
  </si>
  <si>
    <t>TMX GROUP INC</t>
  </si>
  <si>
    <t>IT0004231566</t>
  </si>
  <si>
    <t>BP IM</t>
  </si>
  <si>
    <t>BANCO POPOLARE SCARL</t>
  </si>
  <si>
    <t>HK0392044647</t>
  </si>
  <si>
    <t>392 HK</t>
  </si>
  <si>
    <t>BEIJING ENTERPRISES HLDGS</t>
  </si>
  <si>
    <t>HK0836012952</t>
  </si>
  <si>
    <t>836 HK</t>
  </si>
  <si>
    <t>CHINA RESOURCES POWER HOLDIN</t>
  </si>
  <si>
    <t>US4436831071</t>
  </si>
  <si>
    <t>HCBK UW</t>
  </si>
  <si>
    <t>HUDSON CITY BANCORP INC</t>
  </si>
  <si>
    <t>BRJBSSACNOR8</t>
  </si>
  <si>
    <t>JBSS3 BS</t>
  </si>
  <si>
    <t>JBS SA</t>
  </si>
  <si>
    <t>US6311031081</t>
  </si>
  <si>
    <t>NDAQ UW</t>
  </si>
  <si>
    <t>NASDAQ OMX GROUP/THE</t>
  </si>
  <si>
    <t>ZAE000148466</t>
  </si>
  <si>
    <t>TFG SJ</t>
  </si>
  <si>
    <t>THE FOSCHINI GROUP LTD</t>
  </si>
  <si>
    <t>ID1000095706</t>
  </si>
  <si>
    <t>UNVR IJ</t>
  </si>
  <si>
    <t>UNILEVER INDONESIA TBK PT</t>
  </si>
  <si>
    <t>CLP256251073</t>
  </si>
  <si>
    <t>CAP CC</t>
  </si>
  <si>
    <t>CAP SA</t>
  </si>
  <si>
    <t>FI0009007884</t>
  </si>
  <si>
    <t>ELI1V FH</t>
  </si>
  <si>
    <t>ELISA OYJ</t>
  </si>
  <si>
    <t>TW0002354008</t>
  </si>
  <si>
    <t>2354 TT</t>
  </si>
  <si>
    <t>FOXCONN TECHNOLOGY CO LTD</t>
  </si>
  <si>
    <t>US36467W1099</t>
  </si>
  <si>
    <t>GME UN</t>
  </si>
  <si>
    <t>GAMESTOP CORP-CLASS A</t>
  </si>
  <si>
    <t>SG2C26962630</t>
  </si>
  <si>
    <t>GLP SP</t>
  </si>
  <si>
    <t>GLOBAL LOGISTIC PROPERTIES L</t>
  </si>
  <si>
    <t>INE917I01010</t>
  </si>
  <si>
    <t>BJAUT IS</t>
  </si>
  <si>
    <t>BAJAJ AUTO LTD</t>
  </si>
  <si>
    <t>JP3548610009</t>
  </si>
  <si>
    <t>2432 JT</t>
  </si>
  <si>
    <t>DENA CO LTD</t>
  </si>
  <si>
    <t>DE0008232125</t>
  </si>
  <si>
    <t>LHA GY</t>
  </si>
  <si>
    <t>DEUTSCHE LUFTHANSA-REG</t>
  </si>
  <si>
    <t>AU000000EGP0</t>
  </si>
  <si>
    <t>EGP AT</t>
  </si>
  <si>
    <t>ECHO ENTERTAINMENT GROUP LTD</t>
  </si>
  <si>
    <t>US5246601075</t>
  </si>
  <si>
    <t>LEG UN</t>
  </si>
  <si>
    <t>LEGGETT &amp; PLATT INC</t>
  </si>
  <si>
    <t>JP3435350008</t>
  </si>
  <si>
    <t>8729 JT</t>
  </si>
  <si>
    <t>SONY FINANCIAL HOLDINGS INC</t>
  </si>
  <si>
    <t>JP3756100008</t>
  </si>
  <si>
    <t>9843 JT</t>
  </si>
  <si>
    <t>NITORI HOLDINGS CO LTD</t>
  </si>
  <si>
    <t>CA89156V1067</t>
  </si>
  <si>
    <t>TOU CT</t>
  </si>
  <si>
    <t>TOURMALINE OIL CORP</t>
  </si>
  <si>
    <t>KR7000210005</t>
  </si>
  <si>
    <t>000210 KP</t>
  </si>
  <si>
    <t>DAELIM INDUSTRIAL CO LTD</t>
  </si>
  <si>
    <t>US3825501014</t>
  </si>
  <si>
    <t>GT UN</t>
  </si>
  <si>
    <t>GOODYEAR TIRE &amp; RUBBER CO</t>
  </si>
  <si>
    <t>JP3845400005</t>
  </si>
  <si>
    <t>9505 JT</t>
  </si>
  <si>
    <t>HOKURIKU ELECTRIC POWER CO</t>
  </si>
  <si>
    <t>JP3544000007</t>
  </si>
  <si>
    <t>3401 JT</t>
  </si>
  <si>
    <t>TEIJIN LTD</t>
  </si>
  <si>
    <t>HK0020000177</t>
  </si>
  <si>
    <t>20 HK</t>
  </si>
  <si>
    <t>WHEELOCK &amp; CO LTD</t>
  </si>
  <si>
    <t>DE0005190037</t>
  </si>
  <si>
    <t>BMW3 GY</t>
  </si>
  <si>
    <t>BAYERISCHE MOTOREN WERKE-PFD</t>
  </si>
  <si>
    <t>JP3835620000</t>
  </si>
  <si>
    <t>9783 JO</t>
  </si>
  <si>
    <t>BENESSE HOLDINGS INC</t>
  </si>
  <si>
    <t>SG1M51904654</t>
  </si>
  <si>
    <t>CT SP</t>
  </si>
  <si>
    <t>CAPITAMALL TRUST</t>
  </si>
  <si>
    <t>BRCPFEACNOR0</t>
  </si>
  <si>
    <t>CPFE3 BS</t>
  </si>
  <si>
    <t>CPFL ENERGIA SA</t>
  </si>
  <si>
    <t>NL0000360618</t>
  </si>
  <si>
    <t>SBMO NA</t>
  </si>
  <si>
    <t>SBM OFFSHORE NV</t>
  </si>
  <si>
    <t>TRATUPRS91E8</t>
  </si>
  <si>
    <t>TUPRS TI</t>
  </si>
  <si>
    <t>TUPRAS-TURKIYE PETROL RAFINE</t>
  </si>
  <si>
    <t>BRUSIMACNPA6</t>
  </si>
  <si>
    <t>USIM5 BS</t>
  </si>
  <si>
    <t>USINAS SIDER MINAS GER-PF A</t>
  </si>
  <si>
    <t>TRAAEFES91A9</t>
  </si>
  <si>
    <t>AEFES TI</t>
  </si>
  <si>
    <t>ANADOLU EFES BIRACILIK VE</t>
  </si>
  <si>
    <t>US0536111091</t>
  </si>
  <si>
    <t>AVY UN</t>
  </si>
  <si>
    <t>AVERY DENNISON CORP</t>
  </si>
  <si>
    <t>ID1000096605</t>
  </si>
  <si>
    <t>BBNI IJ</t>
  </si>
  <si>
    <t>BANK NEGARA INDONESIA PT</t>
  </si>
  <si>
    <t>TH0148010000</t>
  </si>
  <si>
    <t>BANPU TB</t>
  </si>
  <si>
    <t>BANPU PUBLIC CO LTD</t>
  </si>
  <si>
    <t>AU000000BEN6</t>
  </si>
  <si>
    <t>BEN AT</t>
  </si>
  <si>
    <t>BENDIGO AND ADELAIDE BANK</t>
  </si>
  <si>
    <t>KR7042660001</t>
  </si>
  <si>
    <t>042660 KP</t>
  </si>
  <si>
    <t>DAEWOO SHIPBUILDING &amp; MARINE</t>
  </si>
  <si>
    <t>HK0027032686</t>
  </si>
  <si>
    <t>27 HK</t>
  </si>
  <si>
    <t>GALAXY ENTERTAINMENT GROUP L</t>
  </si>
  <si>
    <t>BMG3978C1249</t>
  </si>
  <si>
    <t>493 HK</t>
  </si>
  <si>
    <t>GOME ELECTRICAL APPLIANCES</t>
  </si>
  <si>
    <t>KR7006360002</t>
  </si>
  <si>
    <t>006360 KP</t>
  </si>
  <si>
    <t>GS ENGINEERING &amp; CONSTRUCT</t>
  </si>
  <si>
    <t>JP3469000008</t>
  </si>
  <si>
    <t>4508 JT</t>
  </si>
  <si>
    <t>MITSUBISHI TANABE PHARMA</t>
  </si>
  <si>
    <t>RU0009046510</t>
  </si>
  <si>
    <t>CHMF RX</t>
  </si>
  <si>
    <t>SEVERSTAL</t>
  </si>
  <si>
    <t>JP3637300009</t>
  </si>
  <si>
    <t>4704 JT</t>
  </si>
  <si>
    <t>TREND MICRO INC</t>
  </si>
  <si>
    <t>ID1000111305</t>
  </si>
  <si>
    <t>ADRO IJ</t>
  </si>
  <si>
    <t>ADARO ENERGY TBK PT</t>
  </si>
  <si>
    <t>GB0000961622</t>
  </si>
  <si>
    <t>BBY LN</t>
  </si>
  <si>
    <t>BALFOUR BEATTY PLC</t>
  </si>
  <si>
    <t>JP3830000000</t>
  </si>
  <si>
    <t>6448 JT</t>
  </si>
  <si>
    <t>BROTHER INDUSTRIES LTD</t>
  </si>
  <si>
    <t>TW0002883006</t>
  </si>
  <si>
    <t>2883 TT</t>
  </si>
  <si>
    <t>CHINA DEVELOPMENT FINANCIAL</t>
  </si>
  <si>
    <t>INE237A01028</t>
  </si>
  <si>
    <t>KMB IS</t>
  </si>
  <si>
    <t>KOTAK MAHINDRA BANK LTD</t>
  </si>
  <si>
    <t>US62913F2011</t>
  </si>
  <si>
    <t>NIHD UW</t>
  </si>
  <si>
    <t>NII HOLDINGS INC</t>
  </si>
  <si>
    <t>US7033951036</t>
  </si>
  <si>
    <t>PDCO UW</t>
  </si>
  <si>
    <t>PATTERSON COS INC</t>
  </si>
  <si>
    <t>FR0000121501</t>
  </si>
  <si>
    <t>UG FP</t>
  </si>
  <si>
    <t>PEUGEOT SA</t>
  </si>
  <si>
    <t>KR7016360000</t>
  </si>
  <si>
    <t>016360 KP</t>
  </si>
  <si>
    <t>SAMSUNG SECURITIES CO LTD</t>
  </si>
  <si>
    <t>JP3405400007</t>
  </si>
  <si>
    <t>6302 JT</t>
  </si>
  <si>
    <t>SUMITOMO HEAVY INDUSTRIES</t>
  </si>
  <si>
    <t>TW0002912003</t>
  </si>
  <si>
    <t>2912 TT</t>
  </si>
  <si>
    <t>PRESIDENT CHAIN STORE CORP</t>
  </si>
  <si>
    <t>SE0000163594</t>
  </si>
  <si>
    <t>SECUB SS</t>
  </si>
  <si>
    <t>SECURITAS AB-B SHS</t>
  </si>
  <si>
    <t>BRCYREACNOR7</t>
  </si>
  <si>
    <t>CYRE3 BS</t>
  </si>
  <si>
    <t>CYRELA BRAZIL REALTY SA EMP</t>
  </si>
  <si>
    <t>JP3551200003</t>
  </si>
  <si>
    <t>9513 JT</t>
  </si>
  <si>
    <t>ELECTRIC POWER DEVELOPMENT C</t>
  </si>
  <si>
    <t>CZ0008019106</t>
  </si>
  <si>
    <t>KOMB CD</t>
  </si>
  <si>
    <t>KOMERCNI BANKA AS</t>
  </si>
  <si>
    <t>GRS003013000</t>
  </si>
  <si>
    <t>ETE GA</t>
  </si>
  <si>
    <t>NATIONAL BANK OF GREECE</t>
  </si>
  <si>
    <t>JP3931600005</t>
  </si>
  <si>
    <t>2267 JT</t>
  </si>
  <si>
    <t>YAKULT HONSHA CO LTD</t>
  </si>
  <si>
    <t>US12686C1099</t>
  </si>
  <si>
    <t>CVC UN</t>
  </si>
  <si>
    <t>CABLEVISION SYSTEMS-NY GRP-A</t>
  </si>
  <si>
    <t>GB0006834344</t>
  </si>
  <si>
    <t>CSCG LN</t>
  </si>
  <si>
    <t>CAPITAL SHOPPING CENTRES GRO</t>
  </si>
  <si>
    <t>BRELETACNOR6</t>
  </si>
  <si>
    <t>ELET3 BS</t>
  </si>
  <si>
    <t>CENTRAIS ELETRICAS BRASILIER</t>
  </si>
  <si>
    <t>BE0974256852</t>
  </si>
  <si>
    <t>COLR BB</t>
  </si>
  <si>
    <t>COLRUYT SA</t>
  </si>
  <si>
    <t>JP3271400008</t>
  </si>
  <si>
    <t>8253 JT</t>
  </si>
  <si>
    <t>CREDIT SAISON CO LTD</t>
  </si>
  <si>
    <t>DE0006070006</t>
  </si>
  <si>
    <t>HOT GY</t>
  </si>
  <si>
    <t>HOCHTIEF AG</t>
  </si>
  <si>
    <t>JP3394200004</t>
  </si>
  <si>
    <t>8333 JT</t>
  </si>
  <si>
    <t>JOYO BANK LTD/THE</t>
  </si>
  <si>
    <t>ZAE000024501</t>
  </si>
  <si>
    <t>RMH SJ</t>
  </si>
  <si>
    <t>RMB HOLDINGS LTD</t>
  </si>
  <si>
    <t>US8123501061</t>
  </si>
  <si>
    <t>SHLD UW</t>
  </si>
  <si>
    <t>SEARS HOLDINGS CORP</t>
  </si>
  <si>
    <t>INE081A01012</t>
  </si>
  <si>
    <t>TATA IS</t>
  </si>
  <si>
    <t>TATA STEEL LTD</t>
  </si>
  <si>
    <t>DK0060228559</t>
  </si>
  <si>
    <t>TDC DC</t>
  </si>
  <si>
    <t>TDC A/S</t>
  </si>
  <si>
    <t>GB00B1YW4409</t>
  </si>
  <si>
    <t>III LN</t>
  </si>
  <si>
    <t>3I GROUP PLC</t>
  </si>
  <si>
    <t>KR7090430000</t>
  </si>
  <si>
    <t>090430 KP</t>
  </si>
  <si>
    <t>AMOREPACIFIC CORP</t>
  </si>
  <si>
    <t>TREBIMM00018</t>
  </si>
  <si>
    <t>BIMAS TI</t>
  </si>
  <si>
    <t>BIM BIRLESIK MAGAZALAR AS</t>
  </si>
  <si>
    <t>KR7078930005</t>
  </si>
  <si>
    <t>078930 KP</t>
  </si>
  <si>
    <t>GS HOLDINGS</t>
  </si>
  <si>
    <t>MA0000011488</t>
  </si>
  <si>
    <t>IAM MC</t>
  </si>
  <si>
    <t>MAROC TELECOM</t>
  </si>
  <si>
    <t>JP3190000004</t>
  </si>
  <si>
    <t>1802 JT</t>
  </si>
  <si>
    <t>OBAYASHI CORP</t>
  </si>
  <si>
    <t>JP3336000009</t>
  </si>
  <si>
    <t>4536 JO</t>
  </si>
  <si>
    <t>SANTEN PHARMACEUTICAL CO LTD</t>
  </si>
  <si>
    <t>JP3158800007</t>
  </si>
  <si>
    <t>4208 JT</t>
  </si>
  <si>
    <t>UBE INDUSTRIES LTD</t>
  </si>
  <si>
    <t>RU0009091573</t>
  </si>
  <si>
    <t>TRNFP RX</t>
  </si>
  <si>
    <t>AK TRANSNEFT OAO-PREF</t>
  </si>
  <si>
    <t>SG1M77906915</t>
  </si>
  <si>
    <t>AREIT SP</t>
  </si>
  <si>
    <t>ASCENDAS REAL ESTATE INV TRT</t>
  </si>
  <si>
    <t>IL0002300114</t>
  </si>
  <si>
    <t>BEZQ IT</t>
  </si>
  <si>
    <t>BEZEQ THE ISRAELI TELECOM CO</t>
  </si>
  <si>
    <t>US2228161004</t>
  </si>
  <si>
    <t>CVD UN</t>
  </si>
  <si>
    <t>COVANCE INC</t>
  </si>
  <si>
    <t>INE129A01019</t>
  </si>
  <si>
    <t>GAIL IS</t>
  </si>
  <si>
    <t>GAIL INDIA LTD</t>
  </si>
  <si>
    <t>CA3759161035</t>
  </si>
  <si>
    <t>GIL CT</t>
  </si>
  <si>
    <t>GILDAN ACTIVEWEAR INC</t>
  </si>
  <si>
    <t>JP3148800000</t>
  </si>
  <si>
    <t>4062 JT</t>
  </si>
  <si>
    <t>IBIDEN CO LTD</t>
  </si>
  <si>
    <t>MXP606941179</t>
  </si>
  <si>
    <t>KIMBERA MM</t>
  </si>
  <si>
    <t>KIMBERLY-CLARK DE MEXICO-A</t>
  </si>
  <si>
    <t>JP3270000007</t>
  </si>
  <si>
    <t>6370 JT</t>
  </si>
  <si>
    <t>KURITA WATER INDUSTRIES LTD</t>
  </si>
  <si>
    <t>JP3918000005</t>
  </si>
  <si>
    <t>2269 JT</t>
  </si>
  <si>
    <t>MEIJI HOLDINGS CO LTD</t>
  </si>
  <si>
    <t>FR0000120966</t>
  </si>
  <si>
    <t>BB FP</t>
  </si>
  <si>
    <t>SOCIETE BIC SA</t>
  </si>
  <si>
    <t>JP3442850008</t>
  </si>
  <si>
    <t>4581 JT</t>
  </si>
  <si>
    <t>TAISHO PHARMACEUTICAL HOLDIN</t>
  </si>
  <si>
    <t>NO0010215684</t>
  </si>
  <si>
    <t>AKSO NO</t>
  </si>
  <si>
    <t>AKER SOLUTIONS ASA</t>
  </si>
  <si>
    <t>US0393801008</t>
  </si>
  <si>
    <t>ACI UN</t>
  </si>
  <si>
    <t>ARCH COAL INC</t>
  </si>
  <si>
    <t>NL0000288967</t>
  </si>
  <si>
    <t>CORA NA</t>
  </si>
  <si>
    <t>CORIO NV</t>
  </si>
  <si>
    <t>GB00B29BCK10</t>
  </si>
  <si>
    <t>ENRC LN</t>
  </si>
  <si>
    <t>EURASIAN NATURAL RESOURCES</t>
  </si>
  <si>
    <t>JP3274070006</t>
  </si>
  <si>
    <t>3632 JT</t>
  </si>
  <si>
    <t>GREE INC</t>
  </si>
  <si>
    <t>ES0171996012</t>
  </si>
  <si>
    <t>GRF SQ</t>
  </si>
  <si>
    <t>GRIFOLS SA</t>
  </si>
  <si>
    <t>TH0016010009</t>
  </si>
  <si>
    <t>KBANK TB</t>
  </si>
  <si>
    <t>KASIKORNBANK PCL</t>
  </si>
  <si>
    <t>US7841171033</t>
  </si>
  <si>
    <t>SEIC UW</t>
  </si>
  <si>
    <t>SEI INVESTMENTS COMPANY</t>
  </si>
  <si>
    <t>CNE100000502</t>
  </si>
  <si>
    <t>2899 HK</t>
  </si>
  <si>
    <t>ZIJIN MINING GROUP CO LTD-H</t>
  </si>
  <si>
    <t>COG31PA00010</t>
  </si>
  <si>
    <t>EXITO CX</t>
  </si>
  <si>
    <t>ALMACENES EXITO SA</t>
  </si>
  <si>
    <t>TH0001010006</t>
  </si>
  <si>
    <t>BBL TB</t>
  </si>
  <si>
    <t>BANGKOK BANK PUBLIC CO LTD</t>
  </si>
  <si>
    <t>JP3251200006</t>
  </si>
  <si>
    <t>8369 JT</t>
  </si>
  <si>
    <t>BANK OF KYOTO LTD/THE</t>
  </si>
  <si>
    <t>ID1000061302</t>
  </si>
  <si>
    <t>INTP IJ</t>
  </si>
  <si>
    <t>INDOCEMENT TUNGGAL PRAKARSA</t>
  </si>
  <si>
    <t>GB0031192486</t>
  </si>
  <si>
    <t>LMI LN</t>
  </si>
  <si>
    <t>LONMIN PLC</t>
  </si>
  <si>
    <t>PH7182521093</t>
  </si>
  <si>
    <t>TEL PM</t>
  </si>
  <si>
    <t>PHILIPPINE LONG DISTANCE TEL</t>
  </si>
  <si>
    <t>CA74022D3085</t>
  </si>
  <si>
    <t>PD CT</t>
  </si>
  <si>
    <t>PRECISION DRILLING CORP</t>
  </si>
  <si>
    <t>FR0000051732</t>
  </si>
  <si>
    <t>ATO FP</t>
  </si>
  <si>
    <t>ATOS</t>
  </si>
  <si>
    <t>ES0126775032</t>
  </si>
  <si>
    <t>DIA SQ</t>
  </si>
  <si>
    <t>DISTRIBUIDORA INTERNACIONAL</t>
  </si>
  <si>
    <t>TW0002880002</t>
  </si>
  <si>
    <t>2880 TT</t>
  </si>
  <si>
    <t>HUA NAN FINANCIAL HOLDINGS C</t>
  </si>
  <si>
    <t>JP3039710003</t>
  </si>
  <si>
    <t>8953 JT</t>
  </si>
  <si>
    <t>JAPAN RETAIL FUND INVESTMENT</t>
  </si>
  <si>
    <t>KYG0535Q1331</t>
  </si>
  <si>
    <t>522 HK</t>
  </si>
  <si>
    <t>ASM PACIFIC TECHNOLOGY</t>
  </si>
  <si>
    <t>CLP0939W1081</t>
  </si>
  <si>
    <t>CHILE CC</t>
  </si>
  <si>
    <t>BANCO DE CHILE</t>
  </si>
  <si>
    <t>CA1247651088</t>
  </si>
  <si>
    <t>CAE CT</t>
  </si>
  <si>
    <t>CAE INC</t>
  </si>
  <si>
    <t>JP3784600003</t>
  </si>
  <si>
    <t>4530 JT</t>
  </si>
  <si>
    <t>HISAMITSU PHARMACEUTICAL CO</t>
  </si>
  <si>
    <t>TW0002301009</t>
  </si>
  <si>
    <t>2301 TT</t>
  </si>
  <si>
    <t>LITE-ON TECHNOLOGY CORP</t>
  </si>
  <si>
    <t>JP3888300005</t>
  </si>
  <si>
    <t>4183 JT</t>
  </si>
  <si>
    <t>MITSUI CHEMICALS INC</t>
  </si>
  <si>
    <t>SG1Q75923504</t>
  </si>
  <si>
    <t>OLAM SP</t>
  </si>
  <si>
    <t>OLAM INTERNATIONAL LTD</t>
  </si>
  <si>
    <t>GB0002405495</t>
  </si>
  <si>
    <t>SDR LN</t>
  </si>
  <si>
    <t>SCHRODERS PLC</t>
  </si>
  <si>
    <t>GB00B5ZN1N88</t>
  </si>
  <si>
    <t>SGRO LN</t>
  </si>
  <si>
    <t>SEGRO PLC</t>
  </si>
  <si>
    <t>TW0003481008</t>
  </si>
  <si>
    <t>3481 TT</t>
  </si>
  <si>
    <t>CHIMEI INNOLUX CORP</t>
  </si>
  <si>
    <t>HK0014000126</t>
  </si>
  <si>
    <t>14 HK</t>
  </si>
  <si>
    <t>HYSAN DEVELOPMENT CO</t>
  </si>
  <si>
    <t>COT09PA00019</t>
  </si>
  <si>
    <t>INVARGOS CX</t>
  </si>
  <si>
    <t>INVERSIONES ARGOS SA</t>
  </si>
  <si>
    <t>JP3256000005</t>
  </si>
  <si>
    <t>4151 JT</t>
  </si>
  <si>
    <t>KYOWA HAKKO KIRIN CO LTD</t>
  </si>
  <si>
    <t>MX01MF010000</t>
  </si>
  <si>
    <t>MFRISCOA MM</t>
  </si>
  <si>
    <t>MINERA FRISCO SAB DE CV-A1</t>
  </si>
  <si>
    <t>FR0000121204</t>
  </si>
  <si>
    <t>MF FP</t>
  </si>
  <si>
    <t>WENDEL</t>
  </si>
  <si>
    <t>FR0010340141</t>
  </si>
  <si>
    <t>ADP FP</t>
  </si>
  <si>
    <t>ADP</t>
  </si>
  <si>
    <t>ZAE000054045</t>
  </si>
  <si>
    <t>ARI SJ</t>
  </si>
  <si>
    <t>AFRICAN RAINBOW MINERALS LTD</t>
  </si>
  <si>
    <t>BMG2098R1025</t>
  </si>
  <si>
    <t>1038 HK</t>
  </si>
  <si>
    <t>CHEUNG KONG INFRASTRUCTURE</t>
  </si>
  <si>
    <t>INE043D01016</t>
  </si>
  <si>
    <t>IDFC IS</t>
  </si>
  <si>
    <t>INFRASTRUCTURE DEV FINANCE</t>
  </si>
  <si>
    <t>CH0010570767</t>
  </si>
  <si>
    <t>LISP SE</t>
  </si>
  <si>
    <t>LINDT &amp; SPRUENGLI AG-PC</t>
  </si>
  <si>
    <t>JP3778630008</t>
  </si>
  <si>
    <t>7832 JT</t>
  </si>
  <si>
    <t>NAMCO BANDAI HOLDINGS INC</t>
  </si>
  <si>
    <t>AU000000SGM7</t>
  </si>
  <si>
    <t>SGM AT</t>
  </si>
  <si>
    <t>SIMS METAL MANAGEMENT LTD</t>
  </si>
  <si>
    <t>PHY806761029</t>
  </si>
  <si>
    <t>SM PM</t>
  </si>
  <si>
    <t>SM INVESTMENTS CORP</t>
  </si>
  <si>
    <t>JP3443600006</t>
  </si>
  <si>
    <t>1801 JT</t>
  </si>
  <si>
    <t>TAISEI CORP</t>
  </si>
  <si>
    <t>GB0033277061</t>
  </si>
  <si>
    <t>VED LN</t>
  </si>
  <si>
    <t>VEDANTA RESOURCES PLC</t>
  </si>
  <si>
    <t>NL0000852580</t>
  </si>
  <si>
    <t>BOKA NA</t>
  </si>
  <si>
    <t>BOSKALIS WESTMINSTER</t>
  </si>
  <si>
    <t>CNE1000002P4</t>
  </si>
  <si>
    <t>2883 HK</t>
  </si>
  <si>
    <t>CHINA OILFIELD SERVICES-H</t>
  </si>
  <si>
    <t>JP3850200001</t>
  </si>
  <si>
    <t>9509 JT</t>
  </si>
  <si>
    <t>HOKKAIDO ELECTRIC POWER CO</t>
  </si>
  <si>
    <t>SE0001662230</t>
  </si>
  <si>
    <t>HUSQB SS</t>
  </si>
  <si>
    <t>HUSQVARNA AB-B SHS</t>
  </si>
  <si>
    <t>GB00B19DVX61</t>
  </si>
  <si>
    <t>ISYS LN</t>
  </si>
  <si>
    <t>INVENSYS PLC</t>
  </si>
  <si>
    <t>MYL4065OO008</t>
  </si>
  <si>
    <t>PEP MK</t>
  </si>
  <si>
    <t>PPB GROUP BERHAD</t>
  </si>
  <si>
    <t>MXP2861W1067</t>
  </si>
  <si>
    <t>KOFL MM</t>
  </si>
  <si>
    <t>COCA-COLA FEMSA SAB-SER L</t>
  </si>
  <si>
    <t>KR7034020008</t>
  </si>
  <si>
    <t>034020 KP</t>
  </si>
  <si>
    <t>DOOSAN HEAVY INDUSTRIES</t>
  </si>
  <si>
    <t>ZAE000149902</t>
  </si>
  <si>
    <t>MMI SJ</t>
  </si>
  <si>
    <t>MMI HOLDINGS LTD</t>
  </si>
  <si>
    <t>ZAE000143178</t>
  </si>
  <si>
    <t>RDF SJ</t>
  </si>
  <si>
    <t>REDEFINE PROPERTIES LTD</t>
  </si>
  <si>
    <t>ES0124244E34</t>
  </si>
  <si>
    <t>MAP SQ</t>
  </si>
  <si>
    <t>MAPFRE SA</t>
  </si>
  <si>
    <t>NL0009538479</t>
  </si>
  <si>
    <t>NLSN UN</t>
  </si>
  <si>
    <t>NIELSEN HOLDINGS NV</t>
  </si>
  <si>
    <t>ZAE000058517</t>
  </si>
  <si>
    <t>SPP SJ</t>
  </si>
  <si>
    <t>SPAR GROUP LIMITED/THE</t>
  </si>
  <si>
    <t>IT0001334587</t>
  </si>
  <si>
    <t>BMPS IM</t>
  </si>
  <si>
    <t>BANCA MONTE DEI PASCHI SIENA</t>
  </si>
  <si>
    <t>BMG1368B1028</t>
  </si>
  <si>
    <t>1114 HK</t>
  </si>
  <si>
    <t>BRILLIANCE CHINA AUTOMOTIVE</t>
  </si>
  <si>
    <t>CNE100000Q35</t>
  </si>
  <si>
    <t>2238 HK</t>
  </si>
  <si>
    <t>GUANGZHOU AUTOMOBILE GROUP-H</t>
  </si>
  <si>
    <t>JP3210200006</t>
  </si>
  <si>
    <t>1812 JT</t>
  </si>
  <si>
    <t>KAJIMA CORP</t>
  </si>
  <si>
    <t>CH0013841017</t>
  </si>
  <si>
    <t>LONN VX</t>
  </si>
  <si>
    <t>LONZA GROUP AG-REG</t>
  </si>
  <si>
    <t>CH0024638212</t>
  </si>
  <si>
    <t>SCHN SE</t>
  </si>
  <si>
    <t>SCHINDLER HOLDING AG-REG</t>
  </si>
  <si>
    <t>US48122U2042</t>
  </si>
  <si>
    <t>SSA LI</t>
  </si>
  <si>
    <t>SISTEMA JSFC-REG S SPONS GDR</t>
  </si>
  <si>
    <t>KR7017670001</t>
  </si>
  <si>
    <t>017670 KP</t>
  </si>
  <si>
    <t>SK TELECOM</t>
  </si>
  <si>
    <t>JP3428600005</t>
  </si>
  <si>
    <t>5012 JT</t>
  </si>
  <si>
    <t>TONENGENERAL SEKIYU KK</t>
  </si>
  <si>
    <t>BRALLLACNOR6</t>
  </si>
  <si>
    <t>ALLL3 BS</t>
  </si>
  <si>
    <t>ALL AMERICA LATINA LOGISTICA</t>
  </si>
  <si>
    <t>BRCPLEACNPB9</t>
  </si>
  <si>
    <t>CPLE6 BS</t>
  </si>
  <si>
    <t>CIA PARANAENSE DE ENERGI-PFB</t>
  </si>
  <si>
    <t>CH0102659627</t>
  </si>
  <si>
    <t>GAM SE</t>
  </si>
  <si>
    <t>GAM HOLDING AG</t>
  </si>
  <si>
    <t>US5917081029</t>
  </si>
  <si>
    <t>PCS UN</t>
  </si>
  <si>
    <t>METROPCS COMMUNICATIONS INC</t>
  </si>
  <si>
    <t>MX01ME050007</t>
  </si>
  <si>
    <t>MEXCHEM* MM</t>
  </si>
  <si>
    <t>MEXICHEM SAB DE CV-*</t>
  </si>
  <si>
    <t>AU000000RHC8</t>
  </si>
  <si>
    <t>RHC AT</t>
  </si>
  <si>
    <t>RAMSAY HEALTH CARE LTD</t>
  </si>
  <si>
    <t>US2578671016</t>
  </si>
  <si>
    <t>RRD UW</t>
  </si>
  <si>
    <t>RR DONNELLEY &amp; SONS CO</t>
  </si>
  <si>
    <t>JP3326410002</t>
  </si>
  <si>
    <t>6417 JT</t>
  </si>
  <si>
    <t>SANKYO CO LTD</t>
  </si>
  <si>
    <t>RU0009029557</t>
  </si>
  <si>
    <t>SBERP RX</t>
  </si>
  <si>
    <t>SBERBANK-PREFERENCE</t>
  </si>
  <si>
    <t>JP3351100007</t>
  </si>
  <si>
    <t>6869 JT</t>
  </si>
  <si>
    <t>SYSMEX CORP</t>
  </si>
  <si>
    <t>JP3429800000</t>
  </si>
  <si>
    <t>9202 JT</t>
  </si>
  <si>
    <t>ALL NIPPON AIRWAYS CO LTD</t>
  </si>
  <si>
    <t>JP3300200007</t>
  </si>
  <si>
    <t>9766 JT</t>
  </si>
  <si>
    <t>KONAMI CORP</t>
  </si>
  <si>
    <t>CA6979001089</t>
  </si>
  <si>
    <t>PAA CT</t>
  </si>
  <si>
    <t>PAN AMERICAN SILVER CORP</t>
  </si>
  <si>
    <t>INE752E01010</t>
  </si>
  <si>
    <t>PWGR IS</t>
  </si>
  <si>
    <t>POWER GRID CORP OF INDIA LTD</t>
  </si>
  <si>
    <t>JP3539250005</t>
  </si>
  <si>
    <t>6481 JT</t>
  </si>
  <si>
    <t>THK CO LTD</t>
  </si>
  <si>
    <t>BMG988031446</t>
  </si>
  <si>
    <t>551 HK</t>
  </si>
  <si>
    <t>YUE YUEN INDUSTRIAL HLDG</t>
  </si>
  <si>
    <t>KYG3066L1014</t>
  </si>
  <si>
    <t>2688 HK</t>
  </si>
  <si>
    <t>ENN ENERGY HOLDINGS LTD</t>
  </si>
  <si>
    <t>FR0004035913</t>
  </si>
  <si>
    <t>ILD FP</t>
  </si>
  <si>
    <t>ILIAD SA</t>
  </si>
  <si>
    <t>ZAE000152617</t>
  </si>
  <si>
    <t>MSM SJ</t>
  </si>
  <si>
    <t>MASSMART HOLDINGS LTD</t>
  </si>
  <si>
    <t>HU0000067624</t>
  </si>
  <si>
    <t>RICHT HB</t>
  </si>
  <si>
    <t>RICHTER GEDEON NYRT</t>
  </si>
  <si>
    <t>HK0000083920</t>
  </si>
  <si>
    <t>6808 HK</t>
  </si>
  <si>
    <t>SUN ART RETAIL GROUP LTD</t>
  </si>
  <si>
    <t>JP3122800000</t>
  </si>
  <si>
    <t>6113 JT</t>
  </si>
  <si>
    <t>AMADA CO LTD</t>
  </si>
  <si>
    <t>PHY0488F1004</t>
  </si>
  <si>
    <t>ALI PM</t>
  </si>
  <si>
    <t>AYALA LAND INC</t>
  </si>
  <si>
    <t>JP3292200007</t>
  </si>
  <si>
    <t>6473 JT</t>
  </si>
  <si>
    <t>JTEKT CORP</t>
  </si>
  <si>
    <t>TRAKCHOL91Q8</t>
  </si>
  <si>
    <t>KCHOL TI</t>
  </si>
  <si>
    <t>KOC HOLDING AS</t>
  </si>
  <si>
    <t>JP3868400007</t>
  </si>
  <si>
    <t>7261 JT</t>
  </si>
  <si>
    <t>MAZDA MOTOR CORP</t>
  </si>
  <si>
    <t>CH0024608827</t>
  </si>
  <si>
    <t>PGHN SE</t>
  </si>
  <si>
    <t>PARTNERS GROUP HOLDING AG</t>
  </si>
  <si>
    <t>SE0000111940</t>
  </si>
  <si>
    <t>RATOB SS</t>
  </si>
  <si>
    <t>RATOS AB-B SHS</t>
  </si>
  <si>
    <t>TW0005880009</t>
  </si>
  <si>
    <t>5880 TT</t>
  </si>
  <si>
    <t>TAIWAN COOPERATIVE FINANCIAL</t>
  </si>
  <si>
    <t>BRTNLPACNPR0</t>
  </si>
  <si>
    <t>TNLP4 BS</t>
  </si>
  <si>
    <t>TELE NORTE LESTE PART-PREF</t>
  </si>
  <si>
    <t>ZAE000026639</t>
  </si>
  <si>
    <t>BAW SJ</t>
  </si>
  <si>
    <t>BARLOWORLD LTD</t>
  </si>
  <si>
    <t>TW0002801008</t>
  </si>
  <si>
    <t>2801 TT</t>
  </si>
  <si>
    <t>CHANG HWA COMMERCIAL BANK</t>
  </si>
  <si>
    <t>JP3802600001</t>
  </si>
  <si>
    <t>8028 JT</t>
  </si>
  <si>
    <t>FAMILYMART CO LTD</t>
  </si>
  <si>
    <t>ID1000057003</t>
  </si>
  <si>
    <t>INDF IJ</t>
  </si>
  <si>
    <t>INDOFOOD SUKSES MAKMUR TBK P</t>
  </si>
  <si>
    <t>COE15PA00026</t>
  </si>
  <si>
    <t>ISA CX</t>
  </si>
  <si>
    <t>INTERCONEXION ELECTRICA SA</t>
  </si>
  <si>
    <t>JP3499800005</t>
  </si>
  <si>
    <t>8593 JT</t>
  </si>
  <si>
    <t>MITSUBISHI UFJ LEASE &amp; FINAN</t>
  </si>
  <si>
    <t>IT0004623051</t>
  </si>
  <si>
    <t>PC IM</t>
  </si>
  <si>
    <t>PIRELLI &amp; C.</t>
  </si>
  <si>
    <t>BMG2442N1048</t>
  </si>
  <si>
    <t>1199 HK</t>
  </si>
  <si>
    <t>COSCO PACIFIC LTD</t>
  </si>
  <si>
    <t>JP3769000005</t>
  </si>
  <si>
    <t>8359 JT</t>
  </si>
  <si>
    <t>HACHIJUNI BANK LTD/THE</t>
  </si>
  <si>
    <t>ES0177542018</t>
  </si>
  <si>
    <t>IAG SQ</t>
  </si>
  <si>
    <t>INTL CONSOLIDATED AIRLINE-DI</t>
  </si>
  <si>
    <t>JP3386380004</t>
  </si>
  <si>
    <t>3086 JT</t>
  </si>
  <si>
    <t>J FRONT RETAILING CO LTD</t>
  </si>
  <si>
    <t>JP3896800004</t>
  </si>
  <si>
    <t>4182 JT</t>
  </si>
  <si>
    <t>MITSUBISHI GAS CHEMICAL CO</t>
  </si>
  <si>
    <t>JP3399400005</t>
  </si>
  <si>
    <t>6923 JT</t>
  </si>
  <si>
    <t>STANLEY ELECTRIC CO LTD</t>
  </si>
  <si>
    <t>CZ0009093209</t>
  </si>
  <si>
    <t>SPTT CD</t>
  </si>
  <si>
    <t>TELEFONICA CZECH REPUBLIC AS</t>
  </si>
  <si>
    <t>JP3842400008</t>
  </si>
  <si>
    <t>8377 JT</t>
  </si>
  <si>
    <t>HOKUHOKU FINANCIAL GROUP INC</t>
  </si>
  <si>
    <t>JP3762800005</t>
  </si>
  <si>
    <t>4307 JT</t>
  </si>
  <si>
    <t>NOMURA RESEARCH INSTITUTE LT</t>
  </si>
  <si>
    <t>JP3358200008</t>
  </si>
  <si>
    <t>8227 JT</t>
  </si>
  <si>
    <t>SHIMAMURA CO LTD</t>
  </si>
  <si>
    <t>TW0001102002</t>
  </si>
  <si>
    <t>1102 TT</t>
  </si>
  <si>
    <t>ASIA CEMENT CORP</t>
  </si>
  <si>
    <t>HK0267001375</t>
  </si>
  <si>
    <t>267 HK</t>
  </si>
  <si>
    <t>CITIC PACIFIC LTD</t>
  </si>
  <si>
    <t>BMG348041077</t>
  </si>
  <si>
    <t>142 HK</t>
  </si>
  <si>
    <t>FIRST PACIFIC CO</t>
  </si>
  <si>
    <t>KYG3774X1088</t>
  </si>
  <si>
    <t>3800 HK</t>
  </si>
  <si>
    <t>GCL-POLY ENERGY HOLDINGS LTD</t>
  </si>
  <si>
    <t>NO0010582521</t>
  </si>
  <si>
    <t>GJF NO</t>
  </si>
  <si>
    <t>GJENSIDIGE FORSIKRING ASA</t>
  </si>
  <si>
    <t>JP3771800004</t>
  </si>
  <si>
    <t>6965 JT</t>
  </si>
  <si>
    <t>HAMAMATSU PHOTONICS KK</t>
  </si>
  <si>
    <t>SE0000412371</t>
  </si>
  <si>
    <t>MTGB SS</t>
  </si>
  <si>
    <t>MODERN TIMES GROUP-B SHS</t>
  </si>
  <si>
    <t>DE0006202005</t>
  </si>
  <si>
    <t>SZG GY</t>
  </si>
  <si>
    <t>SALZGITTER AG</t>
  </si>
  <si>
    <t>JP3358800005</t>
  </si>
  <si>
    <t>1803 JT</t>
  </si>
  <si>
    <t>SHIMIZU CORP</t>
  </si>
  <si>
    <t>JP3600200004</t>
  </si>
  <si>
    <t>9533 JT</t>
  </si>
  <si>
    <t>TOHO GAS CO LTD</t>
  </si>
  <si>
    <t>KYG6320A1004</t>
  </si>
  <si>
    <t>3697 TT</t>
  </si>
  <si>
    <t>MSTAR SEMICONDUCTOR INC</t>
  </si>
  <si>
    <t>JP3977400005</t>
  </si>
  <si>
    <t>5947 JT</t>
  </si>
  <si>
    <t>RINNAI CORP</t>
  </si>
  <si>
    <t>HK0293001514</t>
  </si>
  <si>
    <t>293 HK</t>
  </si>
  <si>
    <t>CATHAY PACIFIC AIRWAYS</t>
  </si>
  <si>
    <t>EGS60121C018</t>
  </si>
  <si>
    <t>COMI EC</t>
  </si>
  <si>
    <t>COMMERCIAL INTERNATIONAL BAN</t>
  </si>
  <si>
    <t>JP3721400004</t>
  </si>
  <si>
    <t>5631 JT</t>
  </si>
  <si>
    <t>JAPAN STEEL WORKS LTD</t>
  </si>
  <si>
    <t>BRMRVEACNOR2</t>
  </si>
  <si>
    <t>MRVE3 BS</t>
  </si>
  <si>
    <t>MRV ENGENHARIA</t>
  </si>
  <si>
    <t>CA7677441056</t>
  </si>
  <si>
    <t>RBA CT</t>
  </si>
  <si>
    <t>RITCHIE BROS AUCTIONEERS</t>
  </si>
  <si>
    <t>JP3663900003</t>
  </si>
  <si>
    <t>2768 JT</t>
  </si>
  <si>
    <t>SOJITZ CORP</t>
  </si>
  <si>
    <t>IE00B446CM77</t>
  </si>
  <si>
    <t>WCRX UW</t>
  </si>
  <si>
    <t>WARNER CHILCOTT PLC-CLASS A</t>
  </si>
  <si>
    <t>JP3521000004</t>
  </si>
  <si>
    <t>8382 JT</t>
  </si>
  <si>
    <t>CHUGOKU BANK LTD/THE</t>
  </si>
  <si>
    <t>SG1N31909426</t>
  </si>
  <si>
    <t>CD SP</t>
  </si>
  <si>
    <t>COMFORTDELGRO CORP LTD</t>
  </si>
  <si>
    <t>US2518931033</t>
  </si>
  <si>
    <t>DV UN</t>
  </si>
  <si>
    <t>DEVRY INC</t>
  </si>
  <si>
    <t>JP3797000001</t>
  </si>
  <si>
    <t>8379 JT</t>
  </si>
  <si>
    <t>HIROSHIMA BANK LTD/THE</t>
  </si>
  <si>
    <t>MYL5819OO007</t>
  </si>
  <si>
    <t>HLBK MK</t>
  </si>
  <si>
    <t>HONG LEONG BANK BERHAD</t>
  </si>
  <si>
    <t>CA4558711038</t>
  </si>
  <si>
    <t>IAG CT</t>
  </si>
  <si>
    <t>INDUSTRIAL ALLIANCE INSURANC</t>
  </si>
  <si>
    <t>TW0004938006</t>
  </si>
  <si>
    <t>4938 TT</t>
  </si>
  <si>
    <t>PEGATRON CORP</t>
  </si>
  <si>
    <t>BRTBLEACNOR2</t>
  </si>
  <si>
    <t>TBLE3 BS</t>
  </si>
  <si>
    <t>TRACTEBEL ENERGIA SA</t>
  </si>
  <si>
    <t>KR7138930003</t>
  </si>
  <si>
    <t>138930 KP</t>
  </si>
  <si>
    <t>BS FINANCIAL GROUP INC</t>
  </si>
  <si>
    <t>TW0001314003</t>
  </si>
  <si>
    <t>1314 TT</t>
  </si>
  <si>
    <t>CHINA PETROCHEMICAL DEV CORP</t>
  </si>
  <si>
    <t>DE0005773303</t>
  </si>
  <si>
    <t>FRA GY</t>
  </si>
  <si>
    <t>FRAPORT AG</t>
  </si>
  <si>
    <t>KR7069960003</t>
  </si>
  <si>
    <t>069960 KP</t>
  </si>
  <si>
    <t>HYUNDAI DEPT STORE CO</t>
  </si>
  <si>
    <t>JP3142500002</t>
  </si>
  <si>
    <t>5019 JT</t>
  </si>
  <si>
    <t>IDEMITSU KOSAN CO LTD</t>
  </si>
  <si>
    <t>MYL3336OO004</t>
  </si>
  <si>
    <t>IJM MK</t>
  </si>
  <si>
    <t>IJM CORP BHD</t>
  </si>
  <si>
    <t>KR7001800002</t>
  </si>
  <si>
    <t>001800 KP</t>
  </si>
  <si>
    <t>ORION CORP</t>
  </si>
  <si>
    <t>INE245A01021</t>
  </si>
  <si>
    <t>TPWR IS</t>
  </si>
  <si>
    <t>TATA POWER CO LTD</t>
  </si>
  <si>
    <t>JP3613000003</t>
  </si>
  <si>
    <t>2875 JT</t>
  </si>
  <si>
    <t>TOYO SUISAN KAISHA LTD</t>
  </si>
  <si>
    <t>KR7097950000</t>
  </si>
  <si>
    <t>097950 KP</t>
  </si>
  <si>
    <t>CJ CHEILJEDANG CORP</t>
  </si>
  <si>
    <t>JP3787000003</t>
  </si>
  <si>
    <t>6305 JT</t>
  </si>
  <si>
    <t>HITACHI CONSTRUCTION MACHINE</t>
  </si>
  <si>
    <t>FI0009000202</t>
  </si>
  <si>
    <t>KESBV FH</t>
  </si>
  <si>
    <t>KESKO OYJ-B SHS</t>
  </si>
  <si>
    <t>BRKLBNACNPR9</t>
  </si>
  <si>
    <t>KLBN4 BS</t>
  </si>
  <si>
    <t>KLABIN SA-PREF</t>
  </si>
  <si>
    <t>TW0003008009</t>
  </si>
  <si>
    <t>3008 TT</t>
  </si>
  <si>
    <t>LARGAN PRECISION CO LTD</t>
  </si>
  <si>
    <t>AU000000LYC6</t>
  </si>
  <si>
    <t>LYC AT</t>
  </si>
  <si>
    <t>LYNAS CORP LTD</t>
  </si>
  <si>
    <t>FR0000120560</t>
  </si>
  <si>
    <t>NEO FP</t>
  </si>
  <si>
    <t>NEOPOST SA</t>
  </si>
  <si>
    <t>JP3676800000</t>
  </si>
  <si>
    <t>2002 JT</t>
  </si>
  <si>
    <t>NISSHIN SEIFUN GROUP INC</t>
  </si>
  <si>
    <t>BMG668971101</t>
  </si>
  <si>
    <t>659 HK</t>
  </si>
  <si>
    <t>NWS HOLDINGS LTD</t>
  </si>
  <si>
    <t>JP3596200000</t>
  </si>
  <si>
    <t>5332 JT</t>
  </si>
  <si>
    <t>TOTO LTD</t>
  </si>
  <si>
    <t>TRETTLK00013</t>
  </si>
  <si>
    <t>TTKOM TI</t>
  </si>
  <si>
    <t>TURK TELEKOMUNIKASYON AS</t>
  </si>
  <si>
    <t>KR7035250000</t>
  </si>
  <si>
    <t>035250 KP</t>
  </si>
  <si>
    <t>KANGWON LAND INC</t>
  </si>
  <si>
    <t>KYG525621408</t>
  </si>
  <si>
    <t>148 HK</t>
  </si>
  <si>
    <t>KINGBOARD CHEMICAL HOLDINGS</t>
  </si>
  <si>
    <t>JP3651210001</t>
  </si>
  <si>
    <t>6268 JT</t>
  </si>
  <si>
    <t>NABTESCO CORP</t>
  </si>
  <si>
    <t>JP3743000006</t>
  </si>
  <si>
    <t>2282 JT</t>
  </si>
  <si>
    <t>NIPPON MEAT PACKERS INC</t>
  </si>
  <si>
    <t>JP3675600005</t>
  </si>
  <si>
    <t>2897 JT</t>
  </si>
  <si>
    <t>NISSIN FOODS HOLDINGS CO LTD</t>
  </si>
  <si>
    <t>ZAE000125886</t>
  </si>
  <si>
    <t>PPC SJ</t>
  </si>
  <si>
    <t>PRETORIA PORTLAND CEMENT CO</t>
  </si>
  <si>
    <t>JP3613400005</t>
  </si>
  <si>
    <t>5901 JT</t>
  </si>
  <si>
    <t>TOYO SEIKAN KAISHA LTD</t>
  </si>
  <si>
    <t>CNE1000004L9</t>
  </si>
  <si>
    <t>2338 HK</t>
  </si>
  <si>
    <t>WEICHAI POWER CO LTD-H</t>
  </si>
  <si>
    <t>KR7068270008</t>
  </si>
  <si>
    <t>068270 KQ</t>
  </si>
  <si>
    <t>CELLTRION INC</t>
  </si>
  <si>
    <t>ID1000117708</t>
  </si>
  <si>
    <t>CPIN IJ</t>
  </si>
  <si>
    <t>CHAROEN POKPHAND INDONESI PT</t>
  </si>
  <si>
    <t>BRCSANACNOR6</t>
  </si>
  <si>
    <t>CSAN3 BS</t>
  </si>
  <si>
    <t>COSAN SA INDUSTRIA COMERCIO</t>
  </si>
  <si>
    <t>KR7006800007</t>
  </si>
  <si>
    <t>006800 KP</t>
  </si>
  <si>
    <t>DAEWOO SECURITIES CO LTD</t>
  </si>
  <si>
    <t>TRASAHOL91Q5</t>
  </si>
  <si>
    <t>SAHOL TI</t>
  </si>
  <si>
    <t>HACI OMER SABANCI HOLDING</t>
  </si>
  <si>
    <t>JP3149600003</t>
  </si>
  <si>
    <t>8385 JT</t>
  </si>
  <si>
    <t>IYO BANK LTD/THE</t>
  </si>
  <si>
    <t>CA6539051095</t>
  </si>
  <si>
    <t>NKO CT</t>
  </si>
  <si>
    <t>NIKO RESOURCES LTD</t>
  </si>
  <si>
    <t>TW0002890001</t>
  </si>
  <si>
    <t>2890 TT</t>
  </si>
  <si>
    <t>SINOPAC FINANCIAL HOLDINGS</t>
  </si>
  <si>
    <t>PHY0001Z1040</t>
  </si>
  <si>
    <t>AEV PM</t>
  </si>
  <si>
    <t>ABOITIZ EQUITY VENTURES INC</t>
  </si>
  <si>
    <t>KYG017171003</t>
  </si>
  <si>
    <t>1688 HK</t>
  </si>
  <si>
    <t>ALIBABA.COM LTD</t>
  </si>
  <si>
    <t>CNE1000001T8</t>
  </si>
  <si>
    <t>2600 HK</t>
  </si>
  <si>
    <t>ALUMINUM CORP OF CHINA LTD-H</t>
  </si>
  <si>
    <t>BRDASAACNOR1</t>
  </si>
  <si>
    <t>DASA3 BS</t>
  </si>
  <si>
    <t>DIAGNOSTICOS DA AMERICA SA</t>
  </si>
  <si>
    <t>KR7086280005</t>
  </si>
  <si>
    <t>086280 KP</t>
  </si>
  <si>
    <t>HYUNDAI GLOVIS CO LTD</t>
  </si>
  <si>
    <t>JP3436120004</t>
  </si>
  <si>
    <t>8473 JT</t>
  </si>
  <si>
    <t>SBI HOLDINGS INC</t>
  </si>
  <si>
    <t>JP3404200002</t>
  </si>
  <si>
    <t>5110 JT</t>
  </si>
  <si>
    <t>SUMITOMO RUBBER INDUSTRIES</t>
  </si>
  <si>
    <t>TRETHAL00019</t>
  </si>
  <si>
    <t>HALKB TI</t>
  </si>
  <si>
    <t>TURKIYE HALK BANKASI</t>
  </si>
  <si>
    <t>JP3944130008</t>
  </si>
  <si>
    <t>4732 JT</t>
  </si>
  <si>
    <t>USS CO LTD</t>
  </si>
  <si>
    <t>DK0010268440</t>
  </si>
  <si>
    <t>WDH DC</t>
  </si>
  <si>
    <t>WILLIAM DEMANT HOLDING</t>
  </si>
  <si>
    <t>BRBRSRACNPB4</t>
  </si>
  <si>
    <t>BRSR6 BS</t>
  </si>
  <si>
    <t>BANCO ESTADO RIO GRAN-PREF B</t>
  </si>
  <si>
    <t>INE059A01026</t>
  </si>
  <si>
    <t>CIPLA IS</t>
  </si>
  <si>
    <t>CIPLA LTD</t>
  </si>
  <si>
    <t>FR0000120222</t>
  </si>
  <si>
    <t>CNP FP</t>
  </si>
  <si>
    <t>CNP ASSURANCES</t>
  </si>
  <si>
    <t>TW0002884004</t>
  </si>
  <si>
    <t>2884 TT</t>
  </si>
  <si>
    <t>E.SUN FINANCIAL HOLDING CO</t>
  </si>
  <si>
    <t>CLP371151059</t>
  </si>
  <si>
    <t>ENTEL CC</t>
  </si>
  <si>
    <t>EMPRESA NACIONAL DE TELECOM</t>
  </si>
  <si>
    <t>KR7005382007</t>
  </si>
  <si>
    <t>005387 KP</t>
  </si>
  <si>
    <t>HYUNDAI MOTOR CO LTD-2ND PFD</t>
  </si>
  <si>
    <t>JP3219000001</t>
  </si>
  <si>
    <t>9364 JT</t>
  </si>
  <si>
    <t>KAMIGUMI CO LTD</t>
  </si>
  <si>
    <t>ZAE000145892</t>
  </si>
  <si>
    <t>LHC SJ</t>
  </si>
  <si>
    <t>LIFE HEALTHCARE GROUP HOLDIN</t>
  </si>
  <si>
    <t>GB00B0SWJX34</t>
  </si>
  <si>
    <t>LSE LN</t>
  </si>
  <si>
    <t>LONDON STOCK EXCHANGE GROUP</t>
  </si>
  <si>
    <t>JP3822000000</t>
  </si>
  <si>
    <t>4544 JT</t>
  </si>
  <si>
    <t>MIRACA HOLDINGS INC</t>
  </si>
  <si>
    <t>JP3754300006</t>
  </si>
  <si>
    <t>3893 JT</t>
  </si>
  <si>
    <t>NIPPON PAPER GROUP INC</t>
  </si>
  <si>
    <t>INE733E01010</t>
  </si>
  <si>
    <t>NTPC IS</t>
  </si>
  <si>
    <t>NTPC LTD</t>
  </si>
  <si>
    <t>KR7012450003</t>
  </si>
  <si>
    <t>012450 KP</t>
  </si>
  <si>
    <t>SAMSUNG TECHWIN CO LTD</t>
  </si>
  <si>
    <t>CNE100000FN7</t>
  </si>
  <si>
    <t>1099 HK</t>
  </si>
  <si>
    <t>SINOPHARM GROUP CO-H</t>
  </si>
  <si>
    <t>PHY8076N1120</t>
  </si>
  <si>
    <t>SMPH PM</t>
  </si>
  <si>
    <t>SM PRIME HOLDINGS INC</t>
  </si>
  <si>
    <t>JP3122400009</t>
  </si>
  <si>
    <t>6857 JT</t>
  </si>
  <si>
    <t>ADVANTEST CORP</t>
  </si>
  <si>
    <t>CA07786R2046</t>
  </si>
  <si>
    <t>BA CT</t>
  </si>
  <si>
    <t>BELL ALIANT INC</t>
  </si>
  <si>
    <t>FR0010040865</t>
  </si>
  <si>
    <t>GFC FP</t>
  </si>
  <si>
    <t>GECINA SA</t>
  </si>
  <si>
    <t>KR7009830001</t>
  </si>
  <si>
    <t>009830 KP</t>
  </si>
  <si>
    <t>HANWHA CHEMICAL CORP</t>
  </si>
  <si>
    <t>IT0001063210</t>
  </si>
  <si>
    <t>MS IM</t>
  </si>
  <si>
    <t>MEDIASET SPA</t>
  </si>
  <si>
    <t>JP3738600000</t>
  </si>
  <si>
    <t>5334 JT</t>
  </si>
  <si>
    <t>NGK SPARK PLUG CO LTD</t>
  </si>
  <si>
    <t>DK0010268606</t>
  </si>
  <si>
    <t>VWS DC</t>
  </si>
  <si>
    <t>VESTAS WIND SYSTEMS A/S</t>
  </si>
  <si>
    <t>PEP648014202</t>
  </si>
  <si>
    <t>VOLCABC1 PE</t>
  </si>
  <si>
    <t>VOLCAN CIA MINERA SAA-CMN B</t>
  </si>
  <si>
    <t>BMG211591018</t>
  </si>
  <si>
    <t>1068 HK</t>
  </si>
  <si>
    <t>CHINA YURUN FOOD GROUP LTD</t>
  </si>
  <si>
    <t>US2473617023</t>
  </si>
  <si>
    <t>DAL UN</t>
  </si>
  <si>
    <t>DELTA AIR LINES INC</t>
  </si>
  <si>
    <t>CNE100000338</t>
  </si>
  <si>
    <t>2333 HK</t>
  </si>
  <si>
    <t>GREAT WALL MOTOR COMPANY-H</t>
  </si>
  <si>
    <t>JP3276400003</t>
  </si>
  <si>
    <t>8334 JT</t>
  </si>
  <si>
    <t>GUNMA BANK LTD/THE</t>
  </si>
  <si>
    <t>JP3786200000</t>
  </si>
  <si>
    <t>5486 JT</t>
  </si>
  <si>
    <t>HITACHI METALS LTD</t>
  </si>
  <si>
    <t>JP3229400001</t>
  </si>
  <si>
    <t>4613 JT</t>
  </si>
  <si>
    <t>KANSAI PAINT CO LTD</t>
  </si>
  <si>
    <t>MYL3816OO005</t>
  </si>
  <si>
    <t>MISC MK</t>
  </si>
  <si>
    <t>MISC BHD</t>
  </si>
  <si>
    <t>JP3164800009</t>
  </si>
  <si>
    <t>7240 JT</t>
  </si>
  <si>
    <t>NOK CORP</t>
  </si>
  <si>
    <t>JP3165600002</t>
  </si>
  <si>
    <t>6472 JT</t>
  </si>
  <si>
    <t>NTN CORP</t>
  </si>
  <si>
    <t>PLPGNIG00014</t>
  </si>
  <si>
    <t>PGN PW</t>
  </si>
  <si>
    <t>POLSKIE GORNICTWO NAFTOWE I</t>
  </si>
  <si>
    <t>AU000000QAN2</t>
  </si>
  <si>
    <t>QAN AT</t>
  </si>
  <si>
    <t>QANTAS AIRWAYS LTD</t>
  </si>
  <si>
    <t>KYG810431042</t>
  </si>
  <si>
    <t>813 HK</t>
  </si>
  <si>
    <t>SHIMAO PROPERTY HOLDINGS LTD</t>
  </si>
  <si>
    <t>JP3398000004</t>
  </si>
  <si>
    <t>9987 JT</t>
  </si>
  <si>
    <t>SUZUKEN CO LTD</t>
  </si>
  <si>
    <t>DE0005089031</t>
  </si>
  <si>
    <t>UTDI GY</t>
  </si>
  <si>
    <t>UNITED INTERNET AG-REG SHARE</t>
  </si>
  <si>
    <t>SG1U76934819</t>
  </si>
  <si>
    <t>YZJ SP</t>
  </si>
  <si>
    <t>YANGZIJIANG SHIPBUILDING</t>
  </si>
  <si>
    <t>CLP321331116</t>
  </si>
  <si>
    <t>BCI CC</t>
  </si>
  <si>
    <t>BANCO DE CREDITO E INVERSION</t>
  </si>
  <si>
    <t>CLP3615W1037</t>
  </si>
  <si>
    <t>COLBUN CC</t>
  </si>
  <si>
    <t>COLBUN SA</t>
  </si>
  <si>
    <t>KR7042670000</t>
  </si>
  <si>
    <t>042670 KP</t>
  </si>
  <si>
    <t>DOOSAN INFRACORE CO LTD</t>
  </si>
  <si>
    <t>BRELPLACNPR6</t>
  </si>
  <si>
    <t>ELPL4 BS</t>
  </si>
  <si>
    <t>ELETROPAULO METROPOLI-PREF</t>
  </si>
  <si>
    <t>IT0003856405</t>
  </si>
  <si>
    <t>FNC IM</t>
  </si>
  <si>
    <t>FINMECCANICA SPA</t>
  </si>
  <si>
    <t>CNE1000006Z4</t>
  </si>
  <si>
    <t>902 HK</t>
  </si>
  <si>
    <t>HUANENG POWER INTL INC-H</t>
  </si>
  <si>
    <t>FR0000120859</t>
  </si>
  <si>
    <t>NK FP</t>
  </si>
  <si>
    <t>IMERYS SA</t>
  </si>
  <si>
    <t>SG1R31002210</t>
  </si>
  <si>
    <t>KPLD SP</t>
  </si>
  <si>
    <t>KEPPEL LAND LTD</t>
  </si>
  <si>
    <t>BRRENTACNOR4</t>
  </si>
  <si>
    <t>RENT3 BS</t>
  </si>
  <si>
    <t>LOCALIZA RENT A CAR</t>
  </si>
  <si>
    <t>IL0002730112</t>
  </si>
  <si>
    <t>NICE IT</t>
  </si>
  <si>
    <t>NICE SYSTEMS LTD</t>
  </si>
  <si>
    <t>FI0009014377</t>
  </si>
  <si>
    <t>ORNBV FH</t>
  </si>
  <si>
    <t>ORION OYJ-CLASS B</t>
  </si>
  <si>
    <t>JP3357200009</t>
  </si>
  <si>
    <t>7701 JT</t>
  </si>
  <si>
    <t>SHIMADZU CORP</t>
  </si>
  <si>
    <t>TW0002887007</t>
  </si>
  <si>
    <t>2887 TT</t>
  </si>
  <si>
    <t>TAISHIN FINANCIAL HOLDING</t>
  </si>
  <si>
    <t>TW0001722007</t>
  </si>
  <si>
    <t>1722 TT</t>
  </si>
  <si>
    <t>TAIWAN FERTILIZER CO LTD</t>
  </si>
  <si>
    <t>TH0796010005</t>
  </si>
  <si>
    <t>TOP TB</t>
  </si>
  <si>
    <t>THAI OIL PCL</t>
  </si>
  <si>
    <t>JP3569000007</t>
  </si>
  <si>
    <t>8815 JT</t>
  </si>
  <si>
    <t>TOKYU LAND CORP</t>
  </si>
  <si>
    <t>BRTOTSACNOR8</t>
  </si>
  <si>
    <t>TOTS3 BS</t>
  </si>
  <si>
    <t>TOTVS SA</t>
  </si>
  <si>
    <t>JP3932000007</t>
  </si>
  <si>
    <t>6506 JT</t>
  </si>
  <si>
    <t>YASKAWA ELECTRIC CORP</t>
  </si>
  <si>
    <t>JP3955000009</t>
  </si>
  <si>
    <t>6841 JT</t>
  </si>
  <si>
    <t>YOKOGAWA ELECTRIC CORP</t>
  </si>
  <si>
    <t>TW0002448008</t>
  </si>
  <si>
    <t>2448 TT</t>
  </si>
  <si>
    <t>EPISTAR CORP</t>
  </si>
  <si>
    <t>MYL5398OO002</t>
  </si>
  <si>
    <t>GAM MK</t>
  </si>
  <si>
    <t>GAMUDA BHD</t>
  </si>
  <si>
    <t>JP3278600006</t>
  </si>
  <si>
    <t>9009 JT</t>
  </si>
  <si>
    <t>KEISEI ELECTRIC RAILWAY CO</t>
  </si>
  <si>
    <t>CH0021783391</t>
  </si>
  <si>
    <t>PARG SE</t>
  </si>
  <si>
    <t>PARGESA HOLDING SA-BR</t>
  </si>
  <si>
    <t>CA74326Y1079</t>
  </si>
  <si>
    <t>PRQ CT</t>
  </si>
  <si>
    <t>PROGRESS ENERGY RESOURCES CO</t>
  </si>
  <si>
    <t>AU000000TAH8</t>
  </si>
  <si>
    <t>TAH AT</t>
  </si>
  <si>
    <t>TABCORP HOLDINGS LTD</t>
  </si>
  <si>
    <t>JP3456000003</t>
  </si>
  <si>
    <t>8233 JT</t>
  </si>
  <si>
    <t>TAKASHIMAYA CO LTD</t>
  </si>
  <si>
    <t>JP3598600009</t>
  </si>
  <si>
    <t>9602 JT</t>
  </si>
  <si>
    <t>TOHO CO LTD</t>
  </si>
  <si>
    <t>ES0125220311</t>
  </si>
  <si>
    <t>ANA SQ</t>
  </si>
  <si>
    <t>ACCIONA SA</t>
  </si>
  <si>
    <t>INE079A01024</t>
  </si>
  <si>
    <t>ACEM IS</t>
  </si>
  <si>
    <t>AMBUJA CEMENTS LTD</t>
  </si>
  <si>
    <t>MYL4162OO003</t>
  </si>
  <si>
    <t>ROTH MK</t>
  </si>
  <si>
    <t>BRITISH AMERICAN TOBACCO BHD</t>
  </si>
  <si>
    <t>AU000000CTX1</t>
  </si>
  <si>
    <t>CTX AT</t>
  </si>
  <si>
    <t>CALTEX AUSTRALIA LTD</t>
  </si>
  <si>
    <t>JP3528600004</t>
  </si>
  <si>
    <t>6366 JT</t>
  </si>
  <si>
    <t>CHIYODA CORP</t>
  </si>
  <si>
    <t>US25659T1079</t>
  </si>
  <si>
    <t>DLB UN</t>
  </si>
  <si>
    <t>DOLBY LABORATORIES INC-CL A</t>
  </si>
  <si>
    <t>FR0000064578</t>
  </si>
  <si>
    <t>FDR FP</t>
  </si>
  <si>
    <t>FONCIERE DES REGIONS</t>
  </si>
  <si>
    <t>GRS419003009</t>
  </si>
  <si>
    <t>OPAP GA</t>
  </si>
  <si>
    <t>OPAP SA</t>
  </si>
  <si>
    <t>DE0007771172</t>
  </si>
  <si>
    <t>PSM GY</t>
  </si>
  <si>
    <t>PROSIEBEN SAT.1 MEDIA AG-PRF</t>
  </si>
  <si>
    <t>TW0002888005</t>
  </si>
  <si>
    <t>2888 TT</t>
  </si>
  <si>
    <t>SHIN KONG FINANCIAL HOLDING</t>
  </si>
  <si>
    <t>INE481G01011</t>
  </si>
  <si>
    <t>UTCEM IS</t>
  </si>
  <si>
    <t>ULTRATECH CEMENT LTD</t>
  </si>
  <si>
    <t>ES0184933812</t>
  </si>
  <si>
    <t>ZOT SQ</t>
  </si>
  <si>
    <t>ZARDOYA OTIS SA</t>
  </si>
  <si>
    <t>CNE100000X85</t>
  </si>
  <si>
    <t>1157 HK</t>
  </si>
  <si>
    <t>ZOOMLION HEAVY INDUSTRY - H</t>
  </si>
  <si>
    <t>HK0363006039</t>
  </si>
  <si>
    <t>363 HK</t>
  </si>
  <si>
    <t>SHANGHAI INDUSTRIAL HLDG LTD</t>
  </si>
  <si>
    <t>HK3377040226</t>
  </si>
  <si>
    <t>3377 HK</t>
  </si>
  <si>
    <t>SINO-OCEAN LAND HOLDINGS</t>
  </si>
  <si>
    <t>US9396401088</t>
  </si>
  <si>
    <t>WPO UN</t>
  </si>
  <si>
    <t>WASHINGTON POST-CLASS B</t>
  </si>
  <si>
    <t>JP3549600009</t>
  </si>
  <si>
    <t>4061 JT</t>
  </si>
  <si>
    <t>DENKI KAGAKU KOGYO K K</t>
  </si>
  <si>
    <t>ZAE000022331</t>
  </si>
  <si>
    <t>DSY SJ</t>
  </si>
  <si>
    <t>DISCOVERY HOLDINGS LTD</t>
  </si>
  <si>
    <t>BRENBRACNOR2</t>
  </si>
  <si>
    <t>ENBR3 BS</t>
  </si>
  <si>
    <t>EDP - ENERGIAS DO BRASIL SA</t>
  </si>
  <si>
    <t>AU000000FXJ5</t>
  </si>
  <si>
    <t>FXJ AT</t>
  </si>
  <si>
    <t>FAIRFAX MEDIA LTD</t>
  </si>
  <si>
    <t>JP3785000005</t>
  </si>
  <si>
    <t>4217 JT</t>
  </si>
  <si>
    <t>HITACHI CHEMICAL CO LTD</t>
  </si>
  <si>
    <t>BRHRTPACNOR2</t>
  </si>
  <si>
    <t>HRTP3 BS</t>
  </si>
  <si>
    <t>HRT PARTICIPACOES EM PETROLE</t>
  </si>
  <si>
    <t>FR0000035081</t>
  </si>
  <si>
    <t>ICAD FP</t>
  </si>
  <si>
    <t>ICADE</t>
  </si>
  <si>
    <t>JP3658000009</t>
  </si>
  <si>
    <t>8327 JT</t>
  </si>
  <si>
    <t>NISHI-NIPPON CITY BANK LTD</t>
  </si>
  <si>
    <t>TW0009904003</t>
  </si>
  <si>
    <t>9904 TT</t>
  </si>
  <si>
    <t>POU CHEN</t>
  </si>
  <si>
    <t>DE0007297004</t>
  </si>
  <si>
    <t>SZU GY</t>
  </si>
  <si>
    <t>SUEDZUCKER AG</t>
  </si>
  <si>
    <t>JP3935300008</t>
  </si>
  <si>
    <t>8418 JT</t>
  </si>
  <si>
    <t>YAMAGUCHI FINANCIAL GROUP IN</t>
  </si>
  <si>
    <t>MYL4677OO000</t>
  </si>
  <si>
    <t>YTL MK</t>
  </si>
  <si>
    <t>YTL CORPORATION BERHAD</t>
  </si>
  <si>
    <t>JP3160670000</t>
  </si>
  <si>
    <t>4088 JT</t>
  </si>
  <si>
    <t>AIR WATER INC</t>
  </si>
  <si>
    <t>JP3485800001</t>
  </si>
  <si>
    <t>4202 JT</t>
  </si>
  <si>
    <t>DAICEL CORP</t>
  </si>
  <si>
    <t>NL0009294552</t>
  </si>
  <si>
    <t>DL NA</t>
  </si>
  <si>
    <t>DELTA LLOYD NV</t>
  </si>
  <si>
    <t>BRFIBRACNOR9</t>
  </si>
  <si>
    <t>FIBR3 BS</t>
  </si>
  <si>
    <t>FIBRIA CELULOSE SA</t>
  </si>
  <si>
    <t>JP3385820000</t>
  </si>
  <si>
    <t>6674 JT</t>
  </si>
  <si>
    <t>GS YUASA CORP</t>
  </si>
  <si>
    <t>ID1000108509</t>
  </si>
  <si>
    <t>ITMG IJ</t>
  </si>
  <si>
    <t>INDO TAMBANGRAYA MEGAH TBK P</t>
  </si>
  <si>
    <t>TH1027010004</t>
  </si>
  <si>
    <t>IVL TB</t>
  </si>
  <si>
    <t>INDORAMA VENTURES PCL</t>
  </si>
  <si>
    <t>KR7024110009</t>
  </si>
  <si>
    <t>024110 KP</t>
  </si>
  <si>
    <t>INDUSTRIAL BANK OF KOREA</t>
  </si>
  <si>
    <t>KR7060980000</t>
  </si>
  <si>
    <t>060980 KP</t>
  </si>
  <si>
    <t>MANDO CORP</t>
  </si>
  <si>
    <t>ZAE000006284</t>
  </si>
  <si>
    <t>SAP SJ</t>
  </si>
  <si>
    <t>SAPPI LIMITED</t>
  </si>
  <si>
    <t>AT0000746409</t>
  </si>
  <si>
    <t>VER AV</t>
  </si>
  <si>
    <t>VERBUND AG</t>
  </si>
  <si>
    <t>TW0003702007</t>
  </si>
  <si>
    <t>3702 TT</t>
  </si>
  <si>
    <t>WPG HOLDINGS LTD</t>
  </si>
  <si>
    <t>KYG011981035</t>
  </si>
  <si>
    <t>3383 HK</t>
  </si>
  <si>
    <t>AGILE PROPERTY HOLDINGS LTD</t>
  </si>
  <si>
    <t>NZAIAE0001S8</t>
  </si>
  <si>
    <t>AIA NZ</t>
  </si>
  <si>
    <t>AUCKLAND INTL AIRPORT LTD</t>
  </si>
  <si>
    <t>DE0005501357</t>
  </si>
  <si>
    <t>SPR GY</t>
  </si>
  <si>
    <t>AXEL SPRINGER AG</t>
  </si>
  <si>
    <t>KYG245241032</t>
  </si>
  <si>
    <t>2007 HK</t>
  </si>
  <si>
    <t>COUNTRY GARDEN HOLDINGS CO</t>
  </si>
  <si>
    <t>JP3491000000</t>
  </si>
  <si>
    <t>5471 JT</t>
  </si>
  <si>
    <t>DAIDO STEEL CO LTD</t>
  </si>
  <si>
    <t>INE271C01023</t>
  </si>
  <si>
    <t>DLFU IS</t>
  </si>
  <si>
    <t>DLF LTD</t>
  </si>
  <si>
    <t>KR7004940003</t>
  </si>
  <si>
    <t>004940 KP</t>
  </si>
  <si>
    <t>KOREA EXCHANGE BANK</t>
  </si>
  <si>
    <t>KYG5635P1090</t>
  </si>
  <si>
    <t>960 HK</t>
  </si>
  <si>
    <t>LONGFOR PROPERTIES</t>
  </si>
  <si>
    <t>INE021A01018</t>
  </si>
  <si>
    <t>APNT IS</t>
  </si>
  <si>
    <t>ASIAN PAINTS LTD</t>
  </si>
  <si>
    <t>KR7005830005</t>
  </si>
  <si>
    <t>005830 KP</t>
  </si>
  <si>
    <t>DONGBU INSURANCE CO LTD</t>
  </si>
  <si>
    <t>JP3827200001</t>
  </si>
  <si>
    <t>5801 JT</t>
  </si>
  <si>
    <t>FURUKAWA ELECTRIC CO LTD</t>
  </si>
  <si>
    <t>CA4044282032</t>
  </si>
  <si>
    <t>HR-U CT</t>
  </si>
  <si>
    <t>H&amp;R REAL ESTATE INV-REIT UTS</t>
  </si>
  <si>
    <t>JP3792600003</t>
  </si>
  <si>
    <t>7205 JT</t>
  </si>
  <si>
    <t>HINO MOTORS LTD</t>
  </si>
  <si>
    <t>FR0000077919</t>
  </si>
  <si>
    <t>DEC FP</t>
  </si>
  <si>
    <t>JC DECAUX SA</t>
  </si>
  <si>
    <t>TW0006176001</t>
  </si>
  <si>
    <t>6176 TT</t>
  </si>
  <si>
    <t>RADIANT OPTO-ELECTRONICS COR</t>
  </si>
  <si>
    <t>ID1000094006</t>
  </si>
  <si>
    <t>PTBA IJ</t>
  </si>
  <si>
    <t>TAMBANG BATUBARA BUKIT ASAM</t>
  </si>
  <si>
    <t>MYL4863OO006</t>
  </si>
  <si>
    <t>T MK</t>
  </si>
  <si>
    <t>TELEKOM MALAYSIA BHD</t>
  </si>
  <si>
    <t>ZAE000111829</t>
  </si>
  <si>
    <t>AEG SJ</t>
  </si>
  <si>
    <t>AVENG LTD</t>
  </si>
  <si>
    <t>US3364331070</t>
  </si>
  <si>
    <t>FSLR UW</t>
  </si>
  <si>
    <t>FIRST SOLAR INC</t>
  </si>
  <si>
    <t>TW0002049004</t>
  </si>
  <si>
    <t>2049 TT</t>
  </si>
  <si>
    <t>HIWIN TECHNOLOGIES CORP</t>
  </si>
  <si>
    <t>BRHYPEACNOR0</t>
  </si>
  <si>
    <t>HYPE3 BS</t>
  </si>
  <si>
    <t>HYPERMARCAS SA</t>
  </si>
  <si>
    <t>JP3870400003</t>
  </si>
  <si>
    <t>8252 JT</t>
  </si>
  <si>
    <t>MARUI GROUP CO LTD</t>
  </si>
  <si>
    <t>JP3343200006</t>
  </si>
  <si>
    <t>8136 JT</t>
  </si>
  <si>
    <t>SANRIO CO LTD</t>
  </si>
  <si>
    <t>NZSKCE0001S2</t>
  </si>
  <si>
    <t>SKC NZ</t>
  </si>
  <si>
    <t>SKY CITY ENTERTAINMENT GROUP</t>
  </si>
  <si>
    <t>KR7021240007</t>
  </si>
  <si>
    <t>021240 KP</t>
  </si>
  <si>
    <t>WOONGJIN COWAY CO LTD</t>
  </si>
  <si>
    <t>TW0002201001</t>
  </si>
  <si>
    <t>2201 TT</t>
  </si>
  <si>
    <t>YULON MOTOR COMPANY</t>
  </si>
  <si>
    <t>HK0000055878</t>
  </si>
  <si>
    <t>966 HK</t>
  </si>
  <si>
    <t>CHINA TAIPING INSURANCE HOLD</t>
  </si>
  <si>
    <t>KR7139130009</t>
  </si>
  <si>
    <t>139130 KP</t>
  </si>
  <si>
    <t>DGB FINANCIAL GROUP INC</t>
  </si>
  <si>
    <t>MX01GA000004</t>
  </si>
  <si>
    <t>GAPB MM</t>
  </si>
  <si>
    <t>GRUPO AEROPORTUARIO DEL-B SH</t>
  </si>
  <si>
    <t>MXP461181085</t>
  </si>
  <si>
    <t>GCARSOA1 MM</t>
  </si>
  <si>
    <t>GRUPO CARSO SAB DE CV-SER A1</t>
  </si>
  <si>
    <t>KR7001450006</t>
  </si>
  <si>
    <t>001450 KP</t>
  </si>
  <si>
    <t>HYUNDAI MARINE &amp; FIRE INS CO</t>
  </si>
  <si>
    <t>SE0000107203</t>
  </si>
  <si>
    <t>INDUC SS</t>
  </si>
  <si>
    <t>INDUSTRIVARDEN AB-C SHS</t>
  </si>
  <si>
    <t>JP3040890000</t>
  </si>
  <si>
    <t>8955 JT</t>
  </si>
  <si>
    <t>JAPAN PRIME REALTY INVESTMEN</t>
  </si>
  <si>
    <t>EGS74081C018</t>
  </si>
  <si>
    <t>ORTE EC</t>
  </si>
  <si>
    <t>ORASCOM TELECOM HOLDING</t>
  </si>
  <si>
    <t>JP3729000004</t>
  </si>
  <si>
    <t>8303 JT</t>
  </si>
  <si>
    <t>SHINSEI BANK LTD</t>
  </si>
  <si>
    <t>US8447411088</t>
  </si>
  <si>
    <t>LUV UN</t>
  </si>
  <si>
    <t>SOUTHWEST AIRLINES CO</t>
  </si>
  <si>
    <t>CNE1000004R6</t>
  </si>
  <si>
    <t>1818 HK</t>
  </si>
  <si>
    <t>ZHAOJIN MINING INDUSTRY - H</t>
  </si>
  <si>
    <t>CNE1000004Y2</t>
  </si>
  <si>
    <t>763 HK</t>
  </si>
  <si>
    <t>ZTE CORP-H</t>
  </si>
  <si>
    <t>JP3118000003</t>
  </si>
  <si>
    <t>7936 JT</t>
  </si>
  <si>
    <t>ASICS CORP</t>
  </si>
  <si>
    <t>CH0009002962</t>
  </si>
  <si>
    <t>BARN SE</t>
  </si>
  <si>
    <t>BARRY CALLEBAUT AG-REG</t>
  </si>
  <si>
    <t>COD38PA00012</t>
  </si>
  <si>
    <t>CEMARGOS CX</t>
  </si>
  <si>
    <t>CEMENTOS ARGOS SA</t>
  </si>
  <si>
    <t>CNE100000HD4</t>
  </si>
  <si>
    <t>916 HK</t>
  </si>
  <si>
    <t>CHINA LONGYUAN POWER GROUP-H</t>
  </si>
  <si>
    <t>ID1000096803</t>
  </si>
  <si>
    <t>KLBF IJ</t>
  </si>
  <si>
    <t>KALBE FARMA TBK PT</t>
  </si>
  <si>
    <t>INE585B01010</t>
  </si>
  <si>
    <t>MSIL IS</t>
  </si>
  <si>
    <t>MARUTI SUZUKI INDIA LTD</t>
  </si>
  <si>
    <t>JP3268950007</t>
  </si>
  <si>
    <t>7459 JT</t>
  </si>
  <si>
    <t>MEDIPAL HOLDINGS CORP</t>
  </si>
  <si>
    <t>BRRADLACNOR0</t>
  </si>
  <si>
    <t>RADL3 BS</t>
  </si>
  <si>
    <t>RAIA DROGASIL SA</t>
  </si>
  <si>
    <t>AT0000606306</t>
  </si>
  <si>
    <t>RBI AV</t>
  </si>
  <si>
    <t>RAIFFEISEN BANK INTERNATIONA</t>
  </si>
  <si>
    <t>JP3414750004</t>
  </si>
  <si>
    <t>6724 JT</t>
  </si>
  <si>
    <t>SEIKO EPSON CORP</t>
  </si>
  <si>
    <t>JP3298600002</t>
  </si>
  <si>
    <t>5007 JT</t>
  </si>
  <si>
    <t>COSMO OIL COMPANY LTD</t>
  </si>
  <si>
    <t>HK0000051067</t>
  </si>
  <si>
    <t>54 HK</t>
  </si>
  <si>
    <t>HOPEWELL HOLDINGS LTD</t>
  </si>
  <si>
    <t>RU000A0JPVJ0</t>
  </si>
  <si>
    <t>MRKH RX</t>
  </si>
  <si>
    <t>IDGC HOLDING JSC</t>
  </si>
  <si>
    <t>JP3240400006</t>
  </si>
  <si>
    <t>2801 JT</t>
  </si>
  <si>
    <t>KIKKOMAN CORP</t>
  </si>
  <si>
    <t>PHY5764J1483</t>
  </si>
  <si>
    <t>MER PM</t>
  </si>
  <si>
    <t>MANILA ELECTRIC COMPANY</t>
  </si>
  <si>
    <t>JP3750500005</t>
  </si>
  <si>
    <t>2702 JQ</t>
  </si>
  <si>
    <t>MCDONALD'S HOLDINGS CO JAPAN</t>
  </si>
  <si>
    <t>BRBRTOACNPR5</t>
  </si>
  <si>
    <t>BRTO4 BS</t>
  </si>
  <si>
    <t>OI SA-PREFERENCE</t>
  </si>
  <si>
    <t>KR7004170007</t>
  </si>
  <si>
    <t>004170 KP</t>
  </si>
  <si>
    <t>SHINSEGAE CO LTD</t>
  </si>
  <si>
    <t>JP3711600001</t>
  </si>
  <si>
    <t>4091 JT</t>
  </si>
  <si>
    <t>TAIYO NIPPON SANSO CORP</t>
  </si>
  <si>
    <t>BRTAMMACNPR2</t>
  </si>
  <si>
    <t>TAMM4 BS</t>
  </si>
  <si>
    <t>TAM SA-PREF</t>
  </si>
  <si>
    <t>PLTAURN00011</t>
  </si>
  <si>
    <t>TPE PW</t>
  </si>
  <si>
    <t>TAURON POLSKA ENERGIA SA</t>
  </si>
  <si>
    <t>JP3535800001</t>
  </si>
  <si>
    <t>4540 JT</t>
  </si>
  <si>
    <t>TSUMURA &amp; CO</t>
  </si>
  <si>
    <t>SG1S83002349</t>
  </si>
  <si>
    <t>UOL SP</t>
  </si>
  <si>
    <t>UOL GROUP LTD</t>
  </si>
  <si>
    <t>JP3126340003</t>
  </si>
  <si>
    <t>2784 JT</t>
  </si>
  <si>
    <t>ALFRESA HOLDINGS CORP</t>
  </si>
  <si>
    <t>TW0002823002</t>
  </si>
  <si>
    <t>2823 TT</t>
  </si>
  <si>
    <t>CHINA LIFE INSURANCE CO LTD</t>
  </si>
  <si>
    <t>JP3392750000</t>
  </si>
  <si>
    <t>4817 JQ</t>
  </si>
  <si>
    <t>JUPITER TELECOMMUNICATIONS</t>
  </si>
  <si>
    <t>KR7003490000</t>
  </si>
  <si>
    <t>003490 KP</t>
  </si>
  <si>
    <t>KOREAN AIR LINES CO LTD</t>
  </si>
  <si>
    <t>TW0003037008</t>
  </si>
  <si>
    <t>3037 TT</t>
  </si>
  <si>
    <t>UNIMICRON TECHNOLOGY CORP</t>
  </si>
  <si>
    <t>US9100471096</t>
  </si>
  <si>
    <t>UAL UN</t>
  </si>
  <si>
    <t>UNITED CONTINENTAL HOLDINGS</t>
  </si>
  <si>
    <t>AT0000908504</t>
  </si>
  <si>
    <t>VIG AV</t>
  </si>
  <si>
    <t>VIENNA INSURANCE GROUP AG</t>
  </si>
  <si>
    <t>INE423A01024</t>
  </si>
  <si>
    <t>ADE IS</t>
  </si>
  <si>
    <t>ADANI ENTERPRISES LTD</t>
  </si>
  <si>
    <t>JP3711200000</t>
  </si>
  <si>
    <t>8304 JT</t>
  </si>
  <si>
    <t>AOZORA BANK LTD</t>
  </si>
  <si>
    <t>CNE100000296</t>
  </si>
  <si>
    <t>1211 HK</t>
  </si>
  <si>
    <t>BYD CO LTD-H</t>
  </si>
  <si>
    <t>SG1Z05950543</t>
  </si>
  <si>
    <t>CMA SP</t>
  </si>
  <si>
    <t>CAPITAMALLS ASIA LTD</t>
  </si>
  <si>
    <t>CNE1000002J7</t>
  </si>
  <si>
    <t>1919 HK</t>
  </si>
  <si>
    <t>CHINA COSCO HOLDINGS-H</t>
  </si>
  <si>
    <t>CNE0000008Q1</t>
  </si>
  <si>
    <t>200002 CS</t>
  </si>
  <si>
    <t>CHINA VANKE CO LTD -B</t>
  </si>
  <si>
    <t>KYG3958R1092</t>
  </si>
  <si>
    <t>3308 HK</t>
  </si>
  <si>
    <t>GOLDEN EAGLE RETAIL GROUP</t>
  </si>
  <si>
    <t>KYG693701156</t>
  </si>
  <si>
    <t>3368 HK</t>
  </si>
  <si>
    <t>PARKSON RETAIL GROUP LTD</t>
  </si>
  <si>
    <t>ZAE000057428</t>
  </si>
  <si>
    <t>RLO SJ</t>
  </si>
  <si>
    <t>REUNERT LTD</t>
  </si>
  <si>
    <t>KR7034730002</t>
  </si>
  <si>
    <t>034730 KP</t>
  </si>
  <si>
    <t>SK C&amp;C CO LTD</t>
  </si>
  <si>
    <t>JP3411000007</t>
  </si>
  <si>
    <t>8358 JT</t>
  </si>
  <si>
    <t>SURUGA BANK LTD</t>
  </si>
  <si>
    <t>HK0302001547</t>
  </si>
  <si>
    <t>302 HK</t>
  </si>
  <si>
    <t>WING HANG BANK LTD</t>
  </si>
  <si>
    <t>ID1000094204</t>
  </si>
  <si>
    <t>BDMN IJ</t>
  </si>
  <si>
    <t>BANK DANAMON INDONESIA TBK</t>
  </si>
  <si>
    <t>KYG2113L1068</t>
  </si>
  <si>
    <t>1313 HK</t>
  </si>
  <si>
    <t>CHINA RESOURCES CEMENT</t>
  </si>
  <si>
    <t>JP3495000006</t>
  </si>
  <si>
    <t>4506 JT</t>
  </si>
  <si>
    <t>DAINIPPON SUMITOMO PHARMA CO</t>
  </si>
  <si>
    <t>CA2918434077</t>
  </si>
  <si>
    <t>EMP/A CT</t>
  </si>
  <si>
    <t>EMPIRE CO LTD 'A'</t>
  </si>
  <si>
    <t>KYG3777B1032</t>
  </si>
  <si>
    <t>175 HK</t>
  </si>
  <si>
    <t>GEELY AUTOMOBILE HOLDINGS LT</t>
  </si>
  <si>
    <t>TW0002207008</t>
  </si>
  <si>
    <t>2207 TT</t>
  </si>
  <si>
    <t>HOTAI MOTOR COMPANY LTD</t>
  </si>
  <si>
    <t>JP3284600008</t>
  </si>
  <si>
    <t>7276 JT</t>
  </si>
  <si>
    <t>KOITO MANUFACTURING CO LTD</t>
  </si>
  <si>
    <t>JP3762900003</t>
  </si>
  <si>
    <t>3231 JT</t>
  </si>
  <si>
    <t>NOMURA REAL ESTATE HOLDINGS</t>
  </si>
  <si>
    <t>TW0006239007</t>
  </si>
  <si>
    <t>6239 TT</t>
  </si>
  <si>
    <t>POWERTECH TECHNOLOGY INC</t>
  </si>
  <si>
    <t>DE0007037145</t>
  </si>
  <si>
    <t>RWE3 GY</t>
  </si>
  <si>
    <t>RWE AG-NON VTG PFD</t>
  </si>
  <si>
    <t>SE0000171100</t>
  </si>
  <si>
    <t>SSABA SS</t>
  </si>
  <si>
    <t>SSAB AB-A SHARES</t>
  </si>
  <si>
    <t>TRAYKBNK91N6</t>
  </si>
  <si>
    <t>YKBNK TI</t>
  </si>
  <si>
    <t>YAPI VE KREDI BANKASI</t>
  </si>
  <si>
    <t>JP3131430005</t>
  </si>
  <si>
    <t>8905 JT</t>
  </si>
  <si>
    <t>AEON MALL CO LTD</t>
  </si>
  <si>
    <t>BRAEDUACNOR9</t>
  </si>
  <si>
    <t>AEDU3 BS</t>
  </si>
  <si>
    <t>ANHANGUERA EDUCACIONAL PARTI</t>
  </si>
  <si>
    <t>PHY0486V1154</t>
  </si>
  <si>
    <t>AC PM</t>
  </si>
  <si>
    <t>AYALA CORPORATION</t>
  </si>
  <si>
    <t>PTBES0AM0007</t>
  </si>
  <si>
    <t>BES PL</t>
  </si>
  <si>
    <t>BANCO ESPIRITO SANTO-REG</t>
  </si>
  <si>
    <t>JP3209000003</t>
  </si>
  <si>
    <t>6952 JT</t>
  </si>
  <si>
    <t>CASIO COMPUTER CO LTD</t>
  </si>
  <si>
    <t>HK0165000859</t>
  </si>
  <si>
    <t>165 HK</t>
  </si>
  <si>
    <t>CHINA EVERBRIGHT LTD</t>
  </si>
  <si>
    <t>CNE1000007Z2</t>
  </si>
  <si>
    <t>390 HK</t>
  </si>
  <si>
    <t>CHINA RAILWAY GROUP LTD-H</t>
  </si>
  <si>
    <t>JP3352400000</t>
  </si>
  <si>
    <t>7762 JT</t>
  </si>
  <si>
    <t>CITIZEN HOLDINGS CO LTD</t>
  </si>
  <si>
    <t>FR0000130452</t>
  </si>
  <si>
    <t>FGR FP</t>
  </si>
  <si>
    <t>EIFFAGE</t>
  </si>
  <si>
    <t>IT0001353140</t>
  </si>
  <si>
    <t>EXO IM</t>
  </si>
  <si>
    <t>EXOR SPA</t>
  </si>
  <si>
    <t>HK0270001396</t>
  </si>
  <si>
    <t>270 HK</t>
  </si>
  <si>
    <t>GUANGDONG INVESTMENT LTD</t>
  </si>
  <si>
    <t>JP3215800008</t>
  </si>
  <si>
    <t>4118 JT</t>
  </si>
  <si>
    <t>KANEKA CORP</t>
  </si>
  <si>
    <t>KYG548561284</t>
  </si>
  <si>
    <t>1212 HK</t>
  </si>
  <si>
    <t>LIFESTYLE INTL HLDGS LTD</t>
  </si>
  <si>
    <t>US5838401033</t>
  </si>
  <si>
    <t>MTL UN</t>
  </si>
  <si>
    <t>MECHEL-SPONSORED ADR</t>
  </si>
  <si>
    <t>KR7029780004</t>
  </si>
  <si>
    <t>029780 KP</t>
  </si>
  <si>
    <t>SAMSUNG CARD CO</t>
  </si>
  <si>
    <t>JP3935600001</t>
  </si>
  <si>
    <t>2212 JT</t>
  </si>
  <si>
    <t>YAMAZAKI BAKING CO LTD</t>
  </si>
  <si>
    <t>CLP249051044</t>
  </si>
  <si>
    <t>CCU CC</t>
  </si>
  <si>
    <t>CIA CERVECERIAS UNIDAS SA</t>
  </si>
  <si>
    <t>INE158A01026</t>
  </si>
  <si>
    <t>HMCL IS</t>
  </si>
  <si>
    <t>HERO MOTOCORP LTD</t>
  </si>
  <si>
    <t>TH0150010Z03</t>
  </si>
  <si>
    <t>KTB TB</t>
  </si>
  <si>
    <t>KRUNG THAI BANK PUB CO LTD</t>
  </si>
  <si>
    <t>FI0009013296</t>
  </si>
  <si>
    <t>NES1V FH</t>
  </si>
  <si>
    <t>NESTE OIL OYJ</t>
  </si>
  <si>
    <t>ZAE000011953</t>
  </si>
  <si>
    <t>NTC SJ</t>
  </si>
  <si>
    <t>NETCARE LTD</t>
  </si>
  <si>
    <t>JP3045530007</t>
  </si>
  <si>
    <t>8959 JT</t>
  </si>
  <si>
    <t>NOMURA REAL ESTATE OFFICE FU</t>
  </si>
  <si>
    <t>FI0009003222</t>
  </si>
  <si>
    <t>POH1S FH</t>
  </si>
  <si>
    <t>POHJOLA BANK PLC-A SHS</t>
  </si>
  <si>
    <t>ZAE000153102</t>
  </si>
  <si>
    <t>RMI SJ</t>
  </si>
  <si>
    <t>RMI HOLDINGS</t>
  </si>
  <si>
    <t>CNE100000171</t>
  </si>
  <si>
    <t>1066 HK</t>
  </si>
  <si>
    <t>SHANDONG WEIGAO GP MEDICAL-H</t>
  </si>
  <si>
    <t>TW0006121007</t>
  </si>
  <si>
    <t>6121 TT</t>
  </si>
  <si>
    <t>SIMPLO TECHNOLOGY CO LTD</t>
  </si>
  <si>
    <t>CNE1000004K1</t>
  </si>
  <si>
    <t>168 HK</t>
  </si>
  <si>
    <t>TSINGTAO BREWERY CO LTD-H</t>
  </si>
  <si>
    <t>GB00B1Z7RQ77</t>
  </si>
  <si>
    <t>TT/ LN</t>
  </si>
  <si>
    <t>TUI TRAVEL PLC</t>
  </si>
  <si>
    <t>BRUSIMACNOR3</t>
  </si>
  <si>
    <t>USIM3 BS</t>
  </si>
  <si>
    <t>USINAS SIDERURGICAS DE MINAS</t>
  </si>
  <si>
    <t>ZAE000134961</t>
  </si>
  <si>
    <t>ACL SJ</t>
  </si>
  <si>
    <t>ARCELORMITTAL SOUTH AFRICA</t>
  </si>
  <si>
    <t>DE000CLS1001</t>
  </si>
  <si>
    <t>CLS1 GY</t>
  </si>
  <si>
    <t>CELESIO AG</t>
  </si>
  <si>
    <t>KYG2116M1015</t>
  </si>
  <si>
    <t>691 HK</t>
  </si>
  <si>
    <t>CHINA SHANSHUI CEMENT GROUP</t>
  </si>
  <si>
    <t>MXP369181377</t>
  </si>
  <si>
    <t>LIVEPOLC MM</t>
  </si>
  <si>
    <t>EL PUERTO DE LIVERPOOL-C1</t>
  </si>
  <si>
    <t>TH0471010Y04</t>
  </si>
  <si>
    <t>IRPC TB</t>
  </si>
  <si>
    <t>IRPC PCL</t>
  </si>
  <si>
    <t>KR7071050009</t>
  </si>
  <si>
    <t>071050 KP</t>
  </si>
  <si>
    <t>KOREA INVESTMENT HOLDINGS CO</t>
  </si>
  <si>
    <t>US67011E2046</t>
  </si>
  <si>
    <t>NLMK LI</t>
  </si>
  <si>
    <t>NOVOLIPET STEEL-GDR REG S</t>
  </si>
  <si>
    <t>KYG898431096</t>
  </si>
  <si>
    <t>3673 TT</t>
  </si>
  <si>
    <t>TPK HOLDING CO LTD</t>
  </si>
  <si>
    <t>JP3156400008</t>
  </si>
  <si>
    <t>6925 JT</t>
  </si>
  <si>
    <t>USHIO INC</t>
  </si>
  <si>
    <t>CNE1000001S0</t>
  </si>
  <si>
    <t>753 HK</t>
  </si>
  <si>
    <t>AIR CHINA LTD-H</t>
  </si>
  <si>
    <t>MYL5099OO006</t>
  </si>
  <si>
    <t>AIRA MK</t>
  </si>
  <si>
    <t>AIRASIA BHD</t>
  </si>
  <si>
    <t>CNE100000981</t>
  </si>
  <si>
    <t>1186 HK</t>
  </si>
  <si>
    <t>CHINA RAILWAY CONSTRUCTION-H</t>
  </si>
  <si>
    <t>KR7000150003</t>
  </si>
  <si>
    <t>000150 KP</t>
  </si>
  <si>
    <t>DOOSAN CORP</t>
  </si>
  <si>
    <t>SE0000109290</t>
  </si>
  <si>
    <t>HOLMB SS</t>
  </si>
  <si>
    <t>HOLMEN AB-B SHARES</t>
  </si>
  <si>
    <t>KR7010620003</t>
  </si>
  <si>
    <t>010620 KP</t>
  </si>
  <si>
    <t>HYUNDAI MIPO DOCKYARD</t>
  </si>
  <si>
    <t>RU000A0JPNM1</t>
  </si>
  <si>
    <t>IRAO RX</t>
  </si>
  <si>
    <t>INTER RAO UES</t>
  </si>
  <si>
    <t>ZAE000081949</t>
  </si>
  <si>
    <t>INL SJ</t>
  </si>
  <si>
    <t>INVESTEC LTD</t>
  </si>
  <si>
    <t>JP3223800008</t>
  </si>
  <si>
    <t>9107 JT</t>
  </si>
  <si>
    <t>KAWASAKI KISEN KAISHA LTD</t>
  </si>
  <si>
    <t>TW0003034005</t>
  </si>
  <si>
    <t>3034 TT</t>
  </si>
  <si>
    <t>NOVATEK MICROELECTRONICS COR</t>
  </si>
  <si>
    <t>BRODPVACNOR4</t>
  </si>
  <si>
    <t>ODPV3 BS</t>
  </si>
  <si>
    <t>ODONTOPREV S.A.</t>
  </si>
  <si>
    <t>AU000000OST6</t>
  </si>
  <si>
    <t>OST AT</t>
  </si>
  <si>
    <t>ONESTEEL LTD</t>
  </si>
  <si>
    <t>AU000000SPN6</t>
  </si>
  <si>
    <t>SPN AT</t>
  </si>
  <si>
    <t>SP AUSNET</t>
  </si>
  <si>
    <t>DE000WCH8881</t>
  </si>
  <si>
    <t>WCH GY</t>
  </si>
  <si>
    <t>WACKER CHEMIE AG</t>
  </si>
  <si>
    <t>BRGETIACNPR4</t>
  </si>
  <si>
    <t>GETI4 BS</t>
  </si>
  <si>
    <t>AES TIETE SA-PREF</t>
  </si>
  <si>
    <t>MX01AC100006</t>
  </si>
  <si>
    <t>AC* MM</t>
  </si>
  <si>
    <t>ARCA CONTINENTAL SAB DE CV</t>
  </si>
  <si>
    <t>TH0023010000</t>
  </si>
  <si>
    <t>BAY TB</t>
  </si>
  <si>
    <t>BANK OF AYUDHYA PCL</t>
  </si>
  <si>
    <t>CNE100000BG0</t>
  </si>
  <si>
    <t>1766 HK</t>
  </si>
  <si>
    <t>CSR CORP LTD - H</t>
  </si>
  <si>
    <t>FR0000121121</t>
  </si>
  <si>
    <t>RF FP</t>
  </si>
  <si>
    <t>EURAZEO</t>
  </si>
  <si>
    <t>KYG365501041</t>
  </si>
  <si>
    <t>2038 HK</t>
  </si>
  <si>
    <t>FOXCONN INTERNATIONAL HLDGS</t>
  </si>
  <si>
    <t>IT0000072626</t>
  </si>
  <si>
    <t>ISPR IM</t>
  </si>
  <si>
    <t>INTESA SANPAOLO-RSP</t>
  </si>
  <si>
    <t>INE115A01026</t>
  </si>
  <si>
    <t>LICHF IS</t>
  </si>
  <si>
    <t>LIC HOUSING FINANCE LTD</t>
  </si>
  <si>
    <t>BRMULTACNOR5</t>
  </si>
  <si>
    <t>MULT3 BS</t>
  </si>
  <si>
    <t>MULTIPLAN EMPREENDIMENTOS</t>
  </si>
  <si>
    <t>JP3742600004</t>
  </si>
  <si>
    <t>5991 JT</t>
  </si>
  <si>
    <t>NHK SPRING CO LTD</t>
  </si>
  <si>
    <t>JP3686800008</t>
  </si>
  <si>
    <t>5202 JT</t>
  </si>
  <si>
    <t>NIPPON SHEET GLASS CO LTD</t>
  </si>
  <si>
    <t>BMG677491539</t>
  </si>
  <si>
    <t>316 HK</t>
  </si>
  <si>
    <t>ORIENT OVERSEAS INTL LTD</t>
  </si>
  <si>
    <t>MYL5681OO001</t>
  </si>
  <si>
    <t>PETD MK</t>
  </si>
  <si>
    <t>PETRONAS DAGANGAN BHD</t>
  </si>
  <si>
    <t>INE205A01025</t>
  </si>
  <si>
    <t>SESA IS</t>
  </si>
  <si>
    <t>SESA GOA LTD</t>
  </si>
  <si>
    <t>CNE100000437</t>
  </si>
  <si>
    <t>2727 HK</t>
  </si>
  <si>
    <t>SHANGHAI ELECTRIC GRP CO L-H</t>
  </si>
  <si>
    <t>KYG826001003</t>
  </si>
  <si>
    <t>410 HK</t>
  </si>
  <si>
    <t>SOHO CHINA LTD</t>
  </si>
  <si>
    <t>MYL8664OO004</t>
  </si>
  <si>
    <t>SPSB MK</t>
  </si>
  <si>
    <t>SP SETIA BHD</t>
  </si>
  <si>
    <t>JP3595200001</t>
  </si>
  <si>
    <t>4042 JT</t>
  </si>
  <si>
    <t>TOSOH CORP</t>
  </si>
  <si>
    <t>JP3942600002</t>
  </si>
  <si>
    <t>7951 JT</t>
  </si>
  <si>
    <t>YAMAHA CORP</t>
  </si>
  <si>
    <t>CLP469751018</t>
  </si>
  <si>
    <t>GENER CC</t>
  </si>
  <si>
    <t>AES GENER SA</t>
  </si>
  <si>
    <t>BMG2109G1033</t>
  </si>
  <si>
    <t>384 HK</t>
  </si>
  <si>
    <t>CHINA GAS HOLDINGS LTD</t>
  </si>
  <si>
    <t>CLP371091081</t>
  </si>
  <si>
    <t>ECL CC</t>
  </si>
  <si>
    <t>E.CL SA</t>
  </si>
  <si>
    <t>INE455F01025</t>
  </si>
  <si>
    <t>JPA IS</t>
  </si>
  <si>
    <t>JAIPRAKASH ASSOCIATES LTD</t>
  </si>
  <si>
    <t>INE019A01020</t>
  </si>
  <si>
    <t>JSTL IS</t>
  </si>
  <si>
    <t>JSW STEEL LTD</t>
  </si>
  <si>
    <t>BMG653181005</t>
  </si>
  <si>
    <t>2689 HK</t>
  </si>
  <si>
    <t>NINE DRAGONS PAPER HOLDINGS</t>
  </si>
  <si>
    <t>HK0008011667</t>
  </si>
  <si>
    <t>8 HK</t>
  </si>
  <si>
    <t>PCCW LTD</t>
  </si>
  <si>
    <t>BRAMILACNOR0</t>
  </si>
  <si>
    <t>AMIL3 BS</t>
  </si>
  <si>
    <t>AMIL PARTICIPACOES SA</t>
  </si>
  <si>
    <t>PLBRE0000012</t>
  </si>
  <si>
    <t>BRE PW</t>
  </si>
  <si>
    <t>BRE BANK SA</t>
  </si>
  <si>
    <t>JP3820000002</t>
  </si>
  <si>
    <t>6504 JT</t>
  </si>
  <si>
    <t>FUJI ELECTRIC CO LTD</t>
  </si>
  <si>
    <t>INE326A01037</t>
  </si>
  <si>
    <t>LPC IS</t>
  </si>
  <si>
    <t>LUPIN LTD</t>
  </si>
  <si>
    <t>BE0003735496</t>
  </si>
  <si>
    <t>MOBB BB</t>
  </si>
  <si>
    <t>MOBISTAR SA</t>
  </si>
  <si>
    <t>MYL1066OO009</t>
  </si>
  <si>
    <t>RHBC MK</t>
  </si>
  <si>
    <t>RHB CAPITAL BHD</t>
  </si>
  <si>
    <t>KR7005940002</t>
  </si>
  <si>
    <t>005940 KP</t>
  </si>
  <si>
    <t>WOORI INVESTMENT &amp; SECURITIE</t>
  </si>
  <si>
    <t>ES0132105018</t>
  </si>
  <si>
    <t>ACX SQ</t>
  </si>
  <si>
    <t>ACERINOX SA</t>
  </si>
  <si>
    <t>BRBRKMACNPA4</t>
  </si>
  <si>
    <t>BRKM5 BS</t>
  </si>
  <si>
    <t>BRASKEM SA-PREF A</t>
  </si>
  <si>
    <t>NZCENE0001S6</t>
  </si>
  <si>
    <t>CEN NZ</t>
  </si>
  <si>
    <t>CONTACT ENERGY LTD</t>
  </si>
  <si>
    <t>CLCORX290014</t>
  </si>
  <si>
    <t>CORPBANC CC</t>
  </si>
  <si>
    <t>CORPBANCA</t>
  </si>
  <si>
    <t>JP3766550002</t>
  </si>
  <si>
    <t>2433 JT</t>
  </si>
  <si>
    <t>HAKUHODO DY HOLDINGS INC</t>
  </si>
  <si>
    <t>KR7000880005</t>
  </si>
  <si>
    <t>000880 KP</t>
  </si>
  <si>
    <t>HANWHA CORPORATION</t>
  </si>
  <si>
    <t>JP3678800008</t>
  </si>
  <si>
    <t>8036 JT</t>
  </si>
  <si>
    <t>HITACHI HIGH-TECHNOLOGIES CO</t>
  </si>
  <si>
    <t>KR7011210002</t>
  </si>
  <si>
    <t>011210 KP</t>
  </si>
  <si>
    <t>HYUNDAI WIA CORP</t>
  </si>
  <si>
    <t>KR7011780004</t>
  </si>
  <si>
    <t>011780 KP</t>
  </si>
  <si>
    <t>KUMHO PETRO CHEMICAL CO LTD</t>
  </si>
  <si>
    <t>TW0002337003</t>
  </si>
  <si>
    <t>2337 TT</t>
  </si>
  <si>
    <t>MACRONIX INTERNATIONAL</t>
  </si>
  <si>
    <t>BRPSSAACNOR7</t>
  </si>
  <si>
    <t>PSSA3 BS</t>
  </si>
  <si>
    <t>PORTO SEGURO SA</t>
  </si>
  <si>
    <t>SG1V12936232</t>
  </si>
  <si>
    <t>STH SP</t>
  </si>
  <si>
    <t>STARHUB LTD</t>
  </si>
  <si>
    <t>INE012A01025</t>
  </si>
  <si>
    <t>ACC IS</t>
  </si>
  <si>
    <t>ACC LTD</t>
  </si>
  <si>
    <t>PHY077751022</t>
  </si>
  <si>
    <t>BDO PM</t>
  </si>
  <si>
    <t>BDO UNIBANK INC</t>
  </si>
  <si>
    <t>CNE1000002D0</t>
  </si>
  <si>
    <t>3983 HK</t>
  </si>
  <si>
    <t>CHINA BLUECHEMICAL LTD - H</t>
  </si>
  <si>
    <t>CNE100000X44</t>
  </si>
  <si>
    <t>3618 HK</t>
  </si>
  <si>
    <t>CHONGQING RURAL COMMERCIAL-H</t>
  </si>
  <si>
    <t>BRDTEXACNOR3</t>
  </si>
  <si>
    <t>DTEX3 BS</t>
  </si>
  <si>
    <t>DURATEX SA</t>
  </si>
  <si>
    <t>IL0005760173</t>
  </si>
  <si>
    <t>ILCO IT</t>
  </si>
  <si>
    <t>ISRAEL CORP LIMITED/THE</t>
  </si>
  <si>
    <t>JP3421100003</t>
  </si>
  <si>
    <t>1662 JT</t>
  </si>
  <si>
    <t>JAPAN PETROLEUM EXPLORATION</t>
  </si>
  <si>
    <t>BRMMXMACNOR2</t>
  </si>
  <si>
    <t>MMXM3 BS</t>
  </si>
  <si>
    <t>MMX MINERACAO E METALICOS SA</t>
  </si>
  <si>
    <t>INE721A01013</t>
  </si>
  <si>
    <t>SHTF IS</t>
  </si>
  <si>
    <t>SHRIRAM TRANSPORT FINANCE</t>
  </si>
  <si>
    <t>FR0000054900</t>
  </si>
  <si>
    <t>TFI FP</t>
  </si>
  <si>
    <t>TELEVISION FRANCAISE (T.F.1)</t>
  </si>
  <si>
    <t>PHY0005M1090</t>
  </si>
  <si>
    <t>AP PM</t>
  </si>
  <si>
    <t>ABOITIZ POWER CORP</t>
  </si>
  <si>
    <t>PTCPR0AM0003</t>
  </si>
  <si>
    <t>CPR PL</t>
  </si>
  <si>
    <t>CIMPOR-CIMENTOS DE PORTUGAL</t>
  </si>
  <si>
    <t>COJ12PA00048</t>
  </si>
  <si>
    <t>CORFICOL CX</t>
  </si>
  <si>
    <t>CORP FINANCIERA COLOMBIANA</t>
  </si>
  <si>
    <t>KR7004800009</t>
  </si>
  <si>
    <t>004800 KP</t>
  </si>
  <si>
    <t>HYOSUNG CORPORATION</t>
  </si>
  <si>
    <t>PLJSW0000015</t>
  </si>
  <si>
    <t>JSW PW</t>
  </si>
  <si>
    <t>JASTRZEBSKA SPOLKA WEGLOWA S</t>
  </si>
  <si>
    <t>ZAE000127148</t>
  </si>
  <si>
    <t>LBH SJ</t>
  </si>
  <si>
    <t>LIBERTY HOLDINGS LTD</t>
  </si>
  <si>
    <t>KR7006260004</t>
  </si>
  <si>
    <t>006260 KP</t>
  </si>
  <si>
    <t>LS CORP</t>
  </si>
  <si>
    <t>JP3689500001</t>
  </si>
  <si>
    <t>4716 JT</t>
  </si>
  <si>
    <t>ORACLE CORP JAPAN</t>
  </si>
  <si>
    <t>INE614G01033</t>
  </si>
  <si>
    <t>RPWR IS</t>
  </si>
  <si>
    <t>RELIANCE POWER LTD</t>
  </si>
  <si>
    <t>MYL6742OO000</t>
  </si>
  <si>
    <t>YTLP MK</t>
  </si>
  <si>
    <t>YTL POWER INTERNATIONAL BHD</t>
  </si>
  <si>
    <t>BRECORACNOR8</t>
  </si>
  <si>
    <t>ECOR3 BS</t>
  </si>
  <si>
    <t>ECORODOVIAS INFRA E LOG SA</t>
  </si>
  <si>
    <t>BMG4639H1227</t>
  </si>
  <si>
    <t>336 HK</t>
  </si>
  <si>
    <t>HUABAO INTERNATIONAL HOLDING</t>
  </si>
  <si>
    <t>KR7002380004</t>
  </si>
  <si>
    <t>002380 KP</t>
  </si>
  <si>
    <t>KCC CORP</t>
  </si>
  <si>
    <t>JP3902000003</t>
  </si>
  <si>
    <t>9301 JT</t>
  </si>
  <si>
    <t>MITSUBISHI LOGISTICS CORP</t>
  </si>
  <si>
    <t>TREVKFB00019</t>
  </si>
  <si>
    <t>VAKBN TI</t>
  </si>
  <si>
    <t>TURKIYE VAKIFLAR BANKASI T-D</t>
  </si>
  <si>
    <t>JP3940400009</t>
  </si>
  <si>
    <t>5444 JT</t>
  </si>
  <si>
    <t>YAMATO KOGYO CO LTD</t>
  </si>
  <si>
    <t>ES0113679I37</t>
  </si>
  <si>
    <t>BKT SQ</t>
  </si>
  <si>
    <t>BANKINTER SA</t>
  </si>
  <si>
    <t>TH0592010Z06</t>
  </si>
  <si>
    <t>BEC TB</t>
  </si>
  <si>
    <t>BEC WORLD PUBLIC CO LTD</t>
  </si>
  <si>
    <t>BE0974258874</t>
  </si>
  <si>
    <t>BEKB BB</t>
  </si>
  <si>
    <t>BEKAERT NV</t>
  </si>
  <si>
    <t>KYG216771363</t>
  </si>
  <si>
    <t>3311 HK</t>
  </si>
  <si>
    <t>CHINA STATE CONSTRUCTION INT</t>
  </si>
  <si>
    <t>TW0006008006</t>
  </si>
  <si>
    <t>6008 TT</t>
  </si>
  <si>
    <t>KGI SECURITIES CO LTD</t>
  </si>
  <si>
    <t>KR7032640005</t>
  </si>
  <si>
    <t>032640 KP</t>
  </si>
  <si>
    <t>LG UPLUS CORP</t>
  </si>
  <si>
    <t>INE020B01018</t>
  </si>
  <si>
    <t>RECL IS</t>
  </si>
  <si>
    <t>RURAL ELECTRIFICATION CORP</t>
  </si>
  <si>
    <t>JP3105220002</t>
  </si>
  <si>
    <t>8410 JQ</t>
  </si>
  <si>
    <t>SEVEN BANK LTD</t>
  </si>
  <si>
    <t>TW0003044004</t>
  </si>
  <si>
    <t>3044 TT</t>
  </si>
  <si>
    <t>TRIPOD TECHNOLOGY CORP</t>
  </si>
  <si>
    <t>DK0060013274</t>
  </si>
  <si>
    <t>TRYG DC</t>
  </si>
  <si>
    <t>TRYG A/S</t>
  </si>
  <si>
    <t>TW0002384005</t>
  </si>
  <si>
    <t>2384 TT</t>
  </si>
  <si>
    <t>WINTEK CORP</t>
  </si>
  <si>
    <t>MA0000011926</t>
  </si>
  <si>
    <t>ATW MC</t>
  </si>
  <si>
    <t>ATTIJARIWAFA BANK</t>
  </si>
  <si>
    <t>TW0002903002</t>
  </si>
  <si>
    <t>2903 TT</t>
  </si>
  <si>
    <t>FAR EASTERN DEPARTMENT STORE</t>
  </si>
  <si>
    <t>ES0122060314</t>
  </si>
  <si>
    <t>FCC SQ</t>
  </si>
  <si>
    <t>FOMENTO DE CONSTRUC Y CONTRA</t>
  </si>
  <si>
    <t>TW0009921007</t>
  </si>
  <si>
    <t>9921 TT</t>
  </si>
  <si>
    <t>GIANT MANUFACTURING</t>
  </si>
  <si>
    <t>CNE100000569</t>
  </si>
  <si>
    <t>2777 HK</t>
  </si>
  <si>
    <t>GUANGZHOU R&amp;F PROPERTIES - H</t>
  </si>
  <si>
    <t>KR7005381009</t>
  </si>
  <si>
    <t>005385 KP</t>
  </si>
  <si>
    <t>HYUNDAI MOTOR CO LTD-PFD</t>
  </si>
  <si>
    <t>INE669E01016</t>
  </si>
  <si>
    <t>IDEA IS</t>
  </si>
  <si>
    <t>IDEA CELLULAR LTD</t>
  </si>
  <si>
    <t>CNE1000003J5</t>
  </si>
  <si>
    <t>177 HK</t>
  </si>
  <si>
    <t>JIANGSU EXPRESS CO LTD-H</t>
  </si>
  <si>
    <t>HU0000073507</t>
  </si>
  <si>
    <t>MTEL HB</t>
  </si>
  <si>
    <t>MAGYAR TELEKOM TELECOMMUNICA</t>
  </si>
  <si>
    <t>INE036A01016</t>
  </si>
  <si>
    <t>RELI IS</t>
  </si>
  <si>
    <t>RELIANCE INFRASTRUCTURE LTD</t>
  </si>
  <si>
    <t>HK0639031506</t>
  </si>
  <si>
    <t>639 HK</t>
  </si>
  <si>
    <t>SHOUGANG FUSHAN RESOURCES GR</t>
  </si>
  <si>
    <t>JP3366800005</t>
  </si>
  <si>
    <t>5002 JT</t>
  </si>
  <si>
    <t>SHOWA SHELL SEKIYU KK</t>
  </si>
  <si>
    <t>TW0002103009</t>
  </si>
  <si>
    <t>2103 TT</t>
  </si>
  <si>
    <t>TSRC CORP</t>
  </si>
  <si>
    <t>TRAEREGL91G3</t>
  </si>
  <si>
    <t>EREGL TI</t>
  </si>
  <si>
    <t>EREGLI DEMIR VE CELIK FABRIK</t>
  </si>
  <si>
    <t>KR7012630000</t>
  </si>
  <si>
    <t>012630 KP</t>
  </si>
  <si>
    <t>HYUNDAI DEVELOPMENT COMPANY</t>
  </si>
  <si>
    <t>ES0118594417</t>
  </si>
  <si>
    <t>IDR SQ</t>
  </si>
  <si>
    <t>INDRA SISTEMAS SA</t>
  </si>
  <si>
    <t>JP3143900003</t>
  </si>
  <si>
    <t>4739 JT</t>
  </si>
  <si>
    <t>ITOCHU TECHNO-SOLUTIONS CORP</t>
  </si>
  <si>
    <t>ZAE000005443</t>
  </si>
  <si>
    <t>PIK SJ</t>
  </si>
  <si>
    <t>PICK N PAY STORES LTD</t>
  </si>
  <si>
    <t>HK0119000674</t>
  </si>
  <si>
    <t>119 HK</t>
  </si>
  <si>
    <t>POLY HONG KONG INVESTMENTS</t>
  </si>
  <si>
    <t>KYG750041041</t>
  </si>
  <si>
    <t>1387 HK</t>
  </si>
  <si>
    <t>RENHE COMMERCIAL HOLDINGS</t>
  </si>
  <si>
    <t>PHY751061151</t>
  </si>
  <si>
    <t>SMC PM</t>
  </si>
  <si>
    <t>SAN MIGUEL CORP</t>
  </si>
  <si>
    <t>JP3164630000</t>
  </si>
  <si>
    <t>9684 JT</t>
  </si>
  <si>
    <t>SQUARE ENIX HOLDINGS CO LTD</t>
  </si>
  <si>
    <t>CH0012280076</t>
  </si>
  <si>
    <t>STMN SE</t>
  </si>
  <si>
    <t>STRAUMANN HOLDING AG-REG</t>
  </si>
  <si>
    <t>JP3322930003</t>
  </si>
  <si>
    <t>3436 JT</t>
  </si>
  <si>
    <t>SUMCO CORP</t>
  </si>
  <si>
    <t>MYL4588OO009</t>
  </si>
  <si>
    <t>UMWH MK</t>
  </si>
  <si>
    <t>UMW HOLDINGS BHD</t>
  </si>
  <si>
    <t>TW0001605004</t>
  </si>
  <si>
    <t>1605 TT</t>
  </si>
  <si>
    <t>WALSIN LIHWA CORP</t>
  </si>
  <si>
    <t>CNE1000004X4</t>
  </si>
  <si>
    <t>3898 HK</t>
  </si>
  <si>
    <t>ZHUZHOU CSR TIMES ELECTRIC-H</t>
  </si>
  <si>
    <t>INE742F01042</t>
  </si>
  <si>
    <t>ADSEZ IS</t>
  </si>
  <si>
    <t>ADANI PORTS AND SPECIAL ECON</t>
  </si>
  <si>
    <t>HK0606037437</t>
  </si>
  <si>
    <t>606 HK</t>
  </si>
  <si>
    <t>CHINA AGRI-INDUSTRIES HLDGS</t>
  </si>
  <si>
    <t>CNE1000002G3</t>
  </si>
  <si>
    <t>552 HK</t>
  </si>
  <si>
    <t>CHINA COMMUNICATIONS SERVI-H</t>
  </si>
  <si>
    <t>CNE100000536</t>
  </si>
  <si>
    <t>2866 HK</t>
  </si>
  <si>
    <t>CHINA SHIPPING CONTAINER-H</t>
  </si>
  <si>
    <t>BRSULACDAM12</t>
  </si>
  <si>
    <t>SULA11 BS</t>
  </si>
  <si>
    <t>SUL AMERICA SA - UNITS</t>
  </si>
  <si>
    <t>JP3634200004</t>
  </si>
  <si>
    <t>7282 JT</t>
  </si>
  <si>
    <t>TOYODA GOSEI CO LTD</t>
  </si>
  <si>
    <t>MYL2488OO004</t>
  </si>
  <si>
    <t>AFG MK</t>
  </si>
  <si>
    <t>ALLIANCE FINANCIAL GROUP BHD</t>
  </si>
  <si>
    <t>TW0002610003</t>
  </si>
  <si>
    <t>2610 TT</t>
  </si>
  <si>
    <t>CHINA AIRLINES LTD</t>
  </si>
  <si>
    <t>TW0008069006</t>
  </si>
  <si>
    <t>8069 TT</t>
  </si>
  <si>
    <t>E INK HOLDINGS INC</t>
  </si>
  <si>
    <t>AU000000HVN7</t>
  </si>
  <si>
    <t>HVN AT</t>
  </si>
  <si>
    <t>HARVEY NORMAN HOLDINGS LTD</t>
  </si>
  <si>
    <t>KR7011200003</t>
  </si>
  <si>
    <t>011200 KP</t>
  </si>
  <si>
    <t>HYUNDAI MERCHANT MARINE</t>
  </si>
  <si>
    <t>KYG492041036</t>
  </si>
  <si>
    <t>1833 HK</t>
  </si>
  <si>
    <t>INTIME DEPARTMENT STORE</t>
  </si>
  <si>
    <t>JP3676000007</t>
  </si>
  <si>
    <t>5407 JT</t>
  </si>
  <si>
    <t>NISSHIN STEEL CO LTD</t>
  </si>
  <si>
    <t>IT0001137345</t>
  </si>
  <si>
    <t>AGL IM</t>
  </si>
  <si>
    <t>AUTOGRILL SPA</t>
  </si>
  <si>
    <t>CNE100000F20</t>
  </si>
  <si>
    <t>2009 HK</t>
  </si>
  <si>
    <t>BBMG CORPORATION-H</t>
  </si>
  <si>
    <t>INE029A01011</t>
  </si>
  <si>
    <t>BPCL IS</t>
  </si>
  <si>
    <t>BHARAT PETROLEUM CORP LTD</t>
  </si>
  <si>
    <t>MYL5210OO009</t>
  </si>
  <si>
    <t>BAB MK</t>
  </si>
  <si>
    <t>BUMI ARMADA BERHAD</t>
  </si>
  <si>
    <t>MX01CO0P0009</t>
  </si>
  <si>
    <t>COMPARC* MM</t>
  </si>
  <si>
    <t>COMPARTAMOS SAB DE CV</t>
  </si>
  <si>
    <t>HK1828040670</t>
  </si>
  <si>
    <t>1828 HK</t>
  </si>
  <si>
    <t>DAH CHONG HONG</t>
  </si>
  <si>
    <t>COT29PA00058</t>
  </si>
  <si>
    <t>PFAVAL CX</t>
  </si>
  <si>
    <t>GRUPO AVAL ACCIONES-PFD</t>
  </si>
  <si>
    <t>KR7003450004</t>
  </si>
  <si>
    <t>003450 KP</t>
  </si>
  <si>
    <t>HYUNDAI SECURITIES CO</t>
  </si>
  <si>
    <t>KR7047810007</t>
  </si>
  <si>
    <t>047810 KP</t>
  </si>
  <si>
    <t>KOREA AEROSPACE INDUSTRIES</t>
  </si>
  <si>
    <t>JP3188200004</t>
  </si>
  <si>
    <t>4768 JT</t>
  </si>
  <si>
    <t>OTSUKA CORP</t>
  </si>
  <si>
    <t>TW0001504009</t>
  </si>
  <si>
    <t>1504 TT</t>
  </si>
  <si>
    <t>TECO ELECTRIC &amp; MACHINERY</t>
  </si>
  <si>
    <t>CLP9796J1008</t>
  </si>
  <si>
    <t>CONCHA CC</t>
  </si>
  <si>
    <t>VINA CONCHA Y TORO SA</t>
  </si>
  <si>
    <t>JP3131400008</t>
  </si>
  <si>
    <t>8570 JT</t>
  </si>
  <si>
    <t>AEON CREDIT SERVICE CO LTD</t>
  </si>
  <si>
    <t>PLSOFTB00016</t>
  </si>
  <si>
    <t>ACP PW</t>
  </si>
  <si>
    <t>ASSECO POLAND SA</t>
  </si>
  <si>
    <t>KR7047050000</t>
  </si>
  <si>
    <t>047050 KP</t>
  </si>
  <si>
    <t>DAEWOO INTERNATIONAL CORP</t>
  </si>
  <si>
    <t>KYG2830J1031</t>
  </si>
  <si>
    <t>210 HK</t>
  </si>
  <si>
    <t>DAPHNE INTERNATIONAL HOLDING</t>
  </si>
  <si>
    <t>ES0127797019</t>
  </si>
  <si>
    <t>EDPR PL</t>
  </si>
  <si>
    <t>EDP RENOVAVEIS SA</t>
  </si>
  <si>
    <t>LU0327357389</t>
  </si>
  <si>
    <t>KER PW</t>
  </si>
  <si>
    <t>KERNEL HOLDING SA</t>
  </si>
  <si>
    <t>KR7088350004</t>
  </si>
  <si>
    <t>088350 KP</t>
  </si>
  <si>
    <t>KOREA LIFE INSURANCE</t>
  </si>
  <si>
    <t>BRLIGTACNOR2</t>
  </si>
  <si>
    <t>LIGT3 BS</t>
  </si>
  <si>
    <t>LIGHT SA</t>
  </si>
  <si>
    <t>KR7004990008</t>
  </si>
  <si>
    <t>004990 KP</t>
  </si>
  <si>
    <t>LOTTE CONFECTIONERY CO LTD</t>
  </si>
  <si>
    <t>ZAE000030912</t>
  </si>
  <si>
    <t>NHM SJ</t>
  </si>
  <si>
    <t>NORTHAM PLATINUM LTD</t>
  </si>
  <si>
    <t>KYG811511131</t>
  </si>
  <si>
    <t>272 HK</t>
  </si>
  <si>
    <t>SHUI ON LAND LTD</t>
  </si>
  <si>
    <t>INE256A01028</t>
  </si>
  <si>
    <t>Z IS</t>
  </si>
  <si>
    <t>ZEE ENTERTAINMENT ENTERPRISE</t>
  </si>
  <si>
    <t>IT0001233417</t>
  </si>
  <si>
    <t>A2A IM</t>
  </si>
  <si>
    <t>A2A SPA</t>
  </si>
  <si>
    <t>PHY003341054</t>
  </si>
  <si>
    <t>AGI PM</t>
  </si>
  <si>
    <t>ALLIANCE GLOBAL GROUP INC</t>
  </si>
  <si>
    <t>PHY0967S1694</t>
  </si>
  <si>
    <t>BPI PM</t>
  </si>
  <si>
    <t>BANK OF PHILIPPINE ISLANDS</t>
  </si>
  <si>
    <t>BMG2113B1081</t>
  </si>
  <si>
    <t>1193 HK</t>
  </si>
  <si>
    <t>CHINA RESOURCES GAS GROUP LT</t>
  </si>
  <si>
    <t>MA0000011512</t>
  </si>
  <si>
    <t>ADH MC</t>
  </si>
  <si>
    <t>DOUJA PROM ADDOHA</t>
  </si>
  <si>
    <t>TW0002618006</t>
  </si>
  <si>
    <t>2618 TT</t>
  </si>
  <si>
    <t>EVA AIRWAYS CORP</t>
  </si>
  <si>
    <t>JP3870000001</t>
  </si>
  <si>
    <t>6592 JT</t>
  </si>
  <si>
    <t>MABUCHI MOTOR CO LTD</t>
  </si>
  <si>
    <t>INE015A01028</t>
  </si>
  <si>
    <t>RBXY IS</t>
  </si>
  <si>
    <t>RANBAXY LABORATORIES LTD</t>
  </si>
  <si>
    <t>INE003A01024</t>
  </si>
  <si>
    <t>SIEM IS</t>
  </si>
  <si>
    <t>SIEMENS LTD</t>
  </si>
  <si>
    <t>TW0001802007</t>
  </si>
  <si>
    <t>1802 TT</t>
  </si>
  <si>
    <t>TAIWAN GLASS IND CORP</t>
  </si>
  <si>
    <t>KYG9894K1085</t>
  </si>
  <si>
    <t>881 HK</t>
  </si>
  <si>
    <t>ZHONGSHENG GROUP HOLDINGS</t>
  </si>
  <si>
    <t>MYL1562OO007</t>
  </si>
  <si>
    <t>BST MK</t>
  </si>
  <si>
    <t>BERJAYA SPORTS TOTO BHD</t>
  </si>
  <si>
    <t>KYG215A81084</t>
  </si>
  <si>
    <t>1728 HK</t>
  </si>
  <si>
    <t>CHINA ZHENGTONG AUTO SERVICE</t>
  </si>
  <si>
    <t>KR7001040005</t>
  </si>
  <si>
    <t>001040 KP</t>
  </si>
  <si>
    <t>CJ CORP</t>
  </si>
  <si>
    <t>CNE1000002Z3</t>
  </si>
  <si>
    <t>991 HK</t>
  </si>
  <si>
    <t>DATANG INTL POWER GEN CO-H</t>
  </si>
  <si>
    <t>KR7010520005</t>
  </si>
  <si>
    <t>010520 KP</t>
  </si>
  <si>
    <t>HYUNDAI HYSCO</t>
  </si>
  <si>
    <t>PHY411571011</t>
  </si>
  <si>
    <t>ICT PM</t>
  </si>
  <si>
    <t>INTL CONTAINER TERM SVCS INC</t>
  </si>
  <si>
    <t>TW0002356003</t>
  </si>
  <si>
    <t>2356 TT</t>
  </si>
  <si>
    <t>INVENTEC CORP</t>
  </si>
  <si>
    <t>INE134E01011</t>
  </si>
  <si>
    <t>POWF IS</t>
  </si>
  <si>
    <t>POWER FINANCE CORPORATION</t>
  </si>
  <si>
    <t>KR7001740000</t>
  </si>
  <si>
    <t>001740 KP</t>
  </si>
  <si>
    <t>SK NETWORKS CO LTD</t>
  </si>
  <si>
    <t>CNE100000544</t>
  </si>
  <si>
    <t>1025 HK</t>
  </si>
  <si>
    <t>WUMART STORES INC-H</t>
  </si>
  <si>
    <t>CNE1000004S4</t>
  </si>
  <si>
    <t>576 HK</t>
  </si>
  <si>
    <t>ZHEJIANG EXPRESSWAY CO-H</t>
  </si>
  <si>
    <t>BRTRPLACNPR1</t>
  </si>
  <si>
    <t>TRPL4 BS</t>
  </si>
  <si>
    <t>CIA DE TRANSMISSAO DE ENE-PF</t>
  </si>
  <si>
    <t>JP3293200006</t>
  </si>
  <si>
    <t>2579 JT</t>
  </si>
  <si>
    <t>COCA-COLA WEST CO LTD</t>
  </si>
  <si>
    <t>JP3263000006</t>
  </si>
  <si>
    <t>1944 JO</t>
  </si>
  <si>
    <t>KINDEN CORP</t>
  </si>
  <si>
    <t>JP3871200006</t>
  </si>
  <si>
    <t>5463 JT</t>
  </si>
  <si>
    <t>MARUICHI STEEL TUBE LTD</t>
  </si>
  <si>
    <t>BRRSIDACNOR8</t>
  </si>
  <si>
    <t>RSID3 BS</t>
  </si>
  <si>
    <t>ROSSI RESIDENCIAL SA</t>
  </si>
  <si>
    <t>IE00B1GKF381</t>
  </si>
  <si>
    <t>RYA ID</t>
  </si>
  <si>
    <t>RYANAIR HOLDINGS PLC</t>
  </si>
  <si>
    <t>FI0009007694</t>
  </si>
  <si>
    <t>SAA1V FH</t>
  </si>
  <si>
    <t>SANOMA OYJ</t>
  </si>
  <si>
    <t>AU000000SYD9</t>
  </si>
  <si>
    <t>SYD AT</t>
  </si>
  <si>
    <t>SYDNEY AIRPORT</t>
  </si>
  <si>
    <t>BMG423131256</t>
  </si>
  <si>
    <t>1169 HK</t>
  </si>
  <si>
    <t>HAIER ELECTRONICS GROUP CO</t>
  </si>
  <si>
    <t>MYL3794OO004</t>
  </si>
  <si>
    <t>LMC MK</t>
  </si>
  <si>
    <t>LAFARGE MALAYAN CEMENT BHD</t>
  </si>
  <si>
    <t>MYL5657OO001</t>
  </si>
  <si>
    <t>PKS MK</t>
  </si>
  <si>
    <t>PARKSON HOLDINGS BHD</t>
  </si>
  <si>
    <t>KYG8020E1017</t>
  </si>
  <si>
    <t>981 HK</t>
  </si>
  <si>
    <t>SEMICONDUCTOR MANUFACTURING</t>
  </si>
  <si>
    <t>BMG8181C1001</t>
  </si>
  <si>
    <t>751 HK</t>
  </si>
  <si>
    <t>SKYWORTH DIGITAL HLDGS LTD</t>
  </si>
  <si>
    <t>PHY9297P1004</t>
  </si>
  <si>
    <t>URC PM</t>
  </si>
  <si>
    <t>UNIVERSAL ROBINA CORP</t>
  </si>
  <si>
    <t>HK0123000694</t>
  </si>
  <si>
    <t>123 HK</t>
  </si>
  <si>
    <t>YUEXIU PROPERTY CO LTD</t>
  </si>
  <si>
    <t>IT0003211601</t>
  </si>
  <si>
    <t>CRG IM</t>
  </si>
  <si>
    <t>BANCA CARIGE SPA</t>
  </si>
  <si>
    <t>KR7047040001</t>
  </si>
  <si>
    <t>047040 KP</t>
  </si>
  <si>
    <t>DAEWOO ENGINEERING &amp; CONSTR</t>
  </si>
  <si>
    <t>HK0000077468</t>
  </si>
  <si>
    <t>3360 HK</t>
  </si>
  <si>
    <t>FAR EAST HORIZON LTD</t>
  </si>
  <si>
    <t>HK0656038673</t>
  </si>
  <si>
    <t>656 HK</t>
  </si>
  <si>
    <t>FOSUN INTERNATIONAL</t>
  </si>
  <si>
    <t>IL0006912120</t>
  </si>
  <si>
    <t>DSCT IT</t>
  </si>
  <si>
    <t>ISRAEL DISCOUNT BANK-A</t>
  </si>
  <si>
    <t>KR7030200000</t>
  </si>
  <si>
    <t>030200 KP</t>
  </si>
  <si>
    <t>KT CORP</t>
  </si>
  <si>
    <t>TW0008299009</t>
  </si>
  <si>
    <t>8299 TT</t>
  </si>
  <si>
    <t>PHISON ELECTRONICS CORP</t>
  </si>
  <si>
    <t>INE330H01018</t>
  </si>
  <si>
    <t>RCOM IS</t>
  </si>
  <si>
    <t>RELIANCE COMMUNICATIONS LTD</t>
  </si>
  <si>
    <t>PLDWORY00019</t>
  </si>
  <si>
    <t>SNS PW</t>
  </si>
  <si>
    <t>SYNTHOS SA</t>
  </si>
  <si>
    <t>INE280A01028</t>
  </si>
  <si>
    <t>TTAN IS</t>
  </si>
  <si>
    <t>TITAN INDUSTRIES LTD</t>
  </si>
  <si>
    <t>MYL5148OO001</t>
  </si>
  <si>
    <t>ULHB MK</t>
  </si>
  <si>
    <t>UEM LAND HOLDINGS BHD</t>
  </si>
  <si>
    <t>INE854D01016</t>
  </si>
  <si>
    <t>UNSP IS</t>
  </si>
  <si>
    <t>UNITED SPIRITS LTD</t>
  </si>
  <si>
    <t>ID1000109309</t>
  </si>
  <si>
    <t>INCO IJ</t>
  </si>
  <si>
    <t>VALE INDONESIA TBK</t>
  </si>
  <si>
    <t>KYG984301047</t>
  </si>
  <si>
    <t>2168 HK</t>
  </si>
  <si>
    <t>YINGDE GASES GROUP COMPANY</t>
  </si>
  <si>
    <t>KYG040111059</t>
  </si>
  <si>
    <t>2020 HK</t>
  </si>
  <si>
    <t>ANTA SPORTS PRODUCTS LTD</t>
  </si>
  <si>
    <t>ID1000066004</t>
  </si>
  <si>
    <t>AALI IJ</t>
  </si>
  <si>
    <t>ASTRA AGRO LESTARI TBK PT</t>
  </si>
  <si>
    <t>BRBISAACNOR8</t>
  </si>
  <si>
    <t>BISA3 BS</t>
  </si>
  <si>
    <t>BROOKFIELD INCORPORACOES SA</t>
  </si>
  <si>
    <t>CNE1000002S8</t>
  </si>
  <si>
    <t>1138 HK</t>
  </si>
  <si>
    <t>CHINA SHIPPING DEVELOPMENT-H</t>
  </si>
  <si>
    <t>SG1S76928401</t>
  </si>
  <si>
    <t>COS SP</t>
  </si>
  <si>
    <t>COSCO CORP SINGAPORE LTD</t>
  </si>
  <si>
    <t>PLCFRPT00013</t>
  </si>
  <si>
    <t>CPS PW</t>
  </si>
  <si>
    <t>CYFROWY POLSAT SA</t>
  </si>
  <si>
    <t>KYG2816P1072</t>
  </si>
  <si>
    <t>189 HK</t>
  </si>
  <si>
    <t>DONGYUE GROUP</t>
  </si>
  <si>
    <t>PHY2292T1026</t>
  </si>
  <si>
    <t>EDC PM</t>
  </si>
  <si>
    <t>ENERGY DEVELOPMENT CORP</t>
  </si>
  <si>
    <t>TW0002603008</t>
  </si>
  <si>
    <t>2603 TT</t>
  </si>
  <si>
    <t>EVERGREEN MARINE</t>
  </si>
  <si>
    <t>HK0817039453</t>
  </si>
  <si>
    <t>817 HK</t>
  </si>
  <si>
    <t>FRANSHION PROPERTIES</t>
  </si>
  <si>
    <t>IL0006954379</t>
  </si>
  <si>
    <t>MZTF IT</t>
  </si>
  <si>
    <t>MIZRAHI TEFAHOT BANK LTD</t>
  </si>
  <si>
    <t>SG1F90001388</t>
  </si>
  <si>
    <t>NOL SP</t>
  </si>
  <si>
    <t>NEPTUNE ORIENT LINES LTD</t>
  </si>
  <si>
    <t>JP3152740001</t>
  </si>
  <si>
    <t>2670 JT</t>
  </si>
  <si>
    <t>ABC-MART INC</t>
  </si>
  <si>
    <t>TW0002395001</t>
  </si>
  <si>
    <t>2395 TT</t>
  </si>
  <si>
    <t>ADVANTECH CO LTD</t>
  </si>
  <si>
    <t>TRAARCLK91H5</t>
  </si>
  <si>
    <t>ARCLK TI</t>
  </si>
  <si>
    <t>ARCELIK AS</t>
  </si>
  <si>
    <t>CNE1000001Y8</t>
  </si>
  <si>
    <t>2357 HK</t>
  </si>
  <si>
    <t>AVICHINA INDUSTRY &amp; TECH-H</t>
  </si>
  <si>
    <t>CNE100000221</t>
  </si>
  <si>
    <t>694 HK</t>
  </si>
  <si>
    <t>BEIJING CAPITAL INTL AIRPO-H</t>
  </si>
  <si>
    <t>TW0002385002</t>
  </si>
  <si>
    <t>2385 TT</t>
  </si>
  <si>
    <t>CHICONY ELECTRONICS CO LTD</t>
  </si>
  <si>
    <t>TREENKA00011</t>
  </si>
  <si>
    <t>ENKAI TI</t>
  </si>
  <si>
    <t>ENKA INSAAT VE SANAYI AS</t>
  </si>
  <si>
    <t>KYG450481083</t>
  </si>
  <si>
    <t>3389 HK</t>
  </si>
  <si>
    <t>HENGDELI HOLDINGS LTD</t>
  </si>
  <si>
    <t>PHY4466S1007</t>
  </si>
  <si>
    <t>JFC PM</t>
  </si>
  <si>
    <t>JOLLIBEE FOODS CORPORATION</t>
  </si>
  <si>
    <t>TW0003189007</t>
  </si>
  <si>
    <t>3189 TT</t>
  </si>
  <si>
    <t>KINSUS INTERCONNECT TECH</t>
  </si>
  <si>
    <t>US50218G2066</t>
  </si>
  <si>
    <t>LSRG LI</t>
  </si>
  <si>
    <t>LSR GROUP OJSC-GDR REGS</t>
  </si>
  <si>
    <t>JP3165690003</t>
  </si>
  <si>
    <t>8933 JT</t>
  </si>
  <si>
    <t>NTT URBAN DEVELOPMENT CORP</t>
  </si>
  <si>
    <t>TW0002834009</t>
  </si>
  <si>
    <t>2834 TT</t>
  </si>
  <si>
    <t>TAIWAN BUSINESS BANK</t>
  </si>
  <si>
    <t>BRTMARACNPA7</t>
  </si>
  <si>
    <t>TMAR5 BS</t>
  </si>
  <si>
    <t>TELEMAR NORTE LESTE SA-PR A</t>
  </si>
  <si>
    <t>INE476A01014</t>
  </si>
  <si>
    <t>CBK IS</t>
  </si>
  <si>
    <t>CANARA BANK</t>
  </si>
  <si>
    <t>TW0002392008</t>
  </si>
  <si>
    <t>2392 TT</t>
  </si>
  <si>
    <t>CHENG UEI PRECISION INDUSTRY</t>
  </si>
  <si>
    <t>CNE000000G70</t>
  </si>
  <si>
    <t>200039 CS</t>
  </si>
  <si>
    <t>CHINA INTL MARINE CONTAINE-B</t>
  </si>
  <si>
    <t>CNE1000002T6</t>
  </si>
  <si>
    <t>1055 HK</t>
  </si>
  <si>
    <t>CHINA SOUTHERN AIRLINES CO-H</t>
  </si>
  <si>
    <t>CNE100000304</t>
  </si>
  <si>
    <t>1072 HK</t>
  </si>
  <si>
    <t>DONGFANG ELECTRIC CORP LTD-H</t>
  </si>
  <si>
    <t>TH0834010009</t>
  </si>
  <si>
    <t>GLOW TB</t>
  </si>
  <si>
    <t>GLOW ENERGY PCL</t>
  </si>
  <si>
    <t>TREKOAL00014</t>
  </si>
  <si>
    <t>KOZAL TI</t>
  </si>
  <si>
    <t>KOZA ALTIN ISLETMELERI AS</t>
  </si>
  <si>
    <t>KR7010120004</t>
  </si>
  <si>
    <t>010120 KP</t>
  </si>
  <si>
    <t>LS INDUSTRIAL SYSTEMS</t>
  </si>
  <si>
    <t>HK1208013172</t>
  </si>
  <si>
    <t>1208 HK</t>
  </si>
  <si>
    <t>MINMETALS RESOURCES LTD</t>
  </si>
  <si>
    <t>TW0002915006</t>
  </si>
  <si>
    <t>2915 TT</t>
  </si>
  <si>
    <t>RUENTEX INDUSTRIES LTD</t>
  </si>
  <si>
    <t>CNE1000012B3</t>
  </si>
  <si>
    <t>2607 HK</t>
  </si>
  <si>
    <t>SHANGHAI PHARMACEUTICALS-H</t>
  </si>
  <si>
    <t>EGS48031C016</t>
  </si>
  <si>
    <t>ETEL EC</t>
  </si>
  <si>
    <t>TELECOM EGYPT</t>
  </si>
  <si>
    <t>ZAE000044897</t>
  </si>
  <si>
    <t>TKG SJ</t>
  </si>
  <si>
    <t>TELKOM SA LTD</t>
  </si>
  <si>
    <t>INE016A01026</t>
  </si>
  <si>
    <t>DABUR IS</t>
  </si>
  <si>
    <t>DABUR INDIA LTD</t>
  </si>
  <si>
    <t>EGS69101C011</t>
  </si>
  <si>
    <t>HRHO EC</t>
  </si>
  <si>
    <t>EFG-HERMES HOLDING SAE</t>
  </si>
  <si>
    <t>PHY272571498</t>
  </si>
  <si>
    <t>GLO PM</t>
  </si>
  <si>
    <t>GLOBE TELECOM INC</t>
  </si>
  <si>
    <t>BRGOLLACNPR4</t>
  </si>
  <si>
    <t>GOLL4 BS</t>
  </si>
  <si>
    <t>GOL LINHAS AEREAS - PREF</t>
  </si>
  <si>
    <t>KYG5427W1309</t>
  </si>
  <si>
    <t>2314 HK</t>
  </si>
  <si>
    <t>LEE &amp; MAN PAPER MANUFACTURIN</t>
  </si>
  <si>
    <t>EGS48011C018</t>
  </si>
  <si>
    <t>EMOB EC</t>
  </si>
  <si>
    <t>MOBINIL-EGYPTIAN MOBILE SERV</t>
  </si>
  <si>
    <t>TW0002379005</t>
  </si>
  <si>
    <t>2379 TT</t>
  </si>
  <si>
    <t>REALTEK SEMICONDUCTOR CORP</t>
  </si>
  <si>
    <t>CNE1000004C8</t>
  </si>
  <si>
    <t>338 HK</t>
  </si>
  <si>
    <t>SINOPEC SHANGHAI PETROCHEM-H</t>
  </si>
  <si>
    <t>ID1000102502</t>
  </si>
  <si>
    <t>EXCL IJ</t>
  </si>
  <si>
    <t>XL AXIATA TBK PT</t>
  </si>
  <si>
    <t>KR7000100008</t>
  </si>
  <si>
    <t>000100 KP</t>
  </si>
  <si>
    <t>YUHAN CORPORATION</t>
  </si>
  <si>
    <t>CNE1000001V4</t>
  </si>
  <si>
    <t>347 HK</t>
  </si>
  <si>
    <t>ANGANG STEEL CO LTD-H</t>
  </si>
  <si>
    <t>IL0010811243</t>
  </si>
  <si>
    <t>ESLT IT</t>
  </si>
  <si>
    <t>ELBIT SYSTEMS LTD</t>
  </si>
  <si>
    <t>MYL1082OO006</t>
  </si>
  <si>
    <t>HLFG MK</t>
  </si>
  <si>
    <t>HONG LEONG FINANCIAL GROUP</t>
  </si>
  <si>
    <t>KR7051911006</t>
  </si>
  <si>
    <t>051915 KP</t>
  </si>
  <si>
    <t>LG CHEM LTD-PREFERENCE</t>
  </si>
  <si>
    <t>MYL5186OO001</t>
  </si>
  <si>
    <t>MMHE MK</t>
  </si>
  <si>
    <t>MALAYSIA MARINE AND HEAVY EN</t>
  </si>
  <si>
    <t>TW0006286008</t>
  </si>
  <si>
    <t>6286 TT</t>
  </si>
  <si>
    <t>RICHTEK TECHNOLOGY CORP</t>
  </si>
  <si>
    <t>US87260R2013</t>
  </si>
  <si>
    <t>TMKS LI</t>
  </si>
  <si>
    <t>TMK-GDR REG S</t>
  </si>
  <si>
    <t>INE694A01020</t>
  </si>
  <si>
    <t>UT IS</t>
  </si>
  <si>
    <t>UNITECH LTD</t>
  </si>
  <si>
    <t>PLBH00000012</t>
  </si>
  <si>
    <t>BHW PW</t>
  </si>
  <si>
    <t>BANK HANDLOWY W WARSZAWIE SA</t>
  </si>
  <si>
    <t>INE084A01016</t>
  </si>
  <si>
    <t>BOI IS</t>
  </si>
  <si>
    <t>BANK OF INDIA</t>
  </si>
  <si>
    <t>MYL3395OO000</t>
  </si>
  <si>
    <t>BC MK</t>
  </si>
  <si>
    <t>BERJAYA CORP BHD</t>
  </si>
  <si>
    <t>TRECOLA00011</t>
  </si>
  <si>
    <t>CCOLA TI</t>
  </si>
  <si>
    <t>COCA-COLA ICECEK AS</t>
  </si>
  <si>
    <t>IL0010841281</t>
  </si>
  <si>
    <t>DLEKG IT</t>
  </si>
  <si>
    <t>DELEK GROUP LTD</t>
  </si>
  <si>
    <t>KR7001230002</t>
  </si>
  <si>
    <t>001230 KP</t>
  </si>
  <si>
    <t>DONGKUK STEEL MILL CO LTD</t>
  </si>
  <si>
    <t>EGS69082C013</t>
  </si>
  <si>
    <t>EKHO EC</t>
  </si>
  <si>
    <t>EGYPTIAN KUWAITI HOLDING CO</t>
  </si>
  <si>
    <t>TREEGYO00017</t>
  </si>
  <si>
    <t>EKGYO TI</t>
  </si>
  <si>
    <t>EMLAK KONUT GAYRIMENKUL YATI</t>
  </si>
  <si>
    <t>INE860A01027</t>
  </si>
  <si>
    <t>HCLT IS</t>
  </si>
  <si>
    <t>HCL TECHNOLOGIES LTD</t>
  </si>
  <si>
    <t>ID1000097405</t>
  </si>
  <si>
    <t>ISAT IJ</t>
  </si>
  <si>
    <t>INDOSAT TBK PT</t>
  </si>
  <si>
    <t>TW0001704005</t>
  </si>
  <si>
    <t>1704 TT</t>
  </si>
  <si>
    <t>LCY CHEMICAL CORP</t>
  </si>
  <si>
    <t>MYL5014OO005</t>
  </si>
  <si>
    <t>MAHB MK</t>
  </si>
  <si>
    <t>MALAYSIA AIRPORTS HLDGS BHD</t>
  </si>
  <si>
    <t>KR7037620002</t>
  </si>
  <si>
    <t>037620 KP</t>
  </si>
  <si>
    <t>MIRAE ASSET SECURITIES CO LT</t>
  </si>
  <si>
    <t>KR7012750006</t>
  </si>
  <si>
    <t>012750 KP</t>
  </si>
  <si>
    <t>S1 CORPORATION</t>
  </si>
  <si>
    <t>KYG781631059</t>
  </si>
  <si>
    <t>631 HK</t>
  </si>
  <si>
    <t>SANY HEAVY EQUIPMENT INTL</t>
  </si>
  <si>
    <t>INE275A01028</t>
  </si>
  <si>
    <t>SCS IS</t>
  </si>
  <si>
    <t>SATYAM COMPUTER SERVICES LTD</t>
  </si>
  <si>
    <t>BRSUZBACNPA3</t>
  </si>
  <si>
    <t>SUZB5 BS</t>
  </si>
  <si>
    <t>SUZANO PAPEL E CELULO-PREF A</t>
  </si>
  <si>
    <t>TRETAVH00018</t>
  </si>
  <si>
    <t>TAVHL TI</t>
  </si>
  <si>
    <t>TAV HAVALIMANLARI HOLDING AS</t>
  </si>
  <si>
    <t>JP3635400009</t>
  </si>
  <si>
    <t>3116 JT</t>
  </si>
  <si>
    <t>TOYOTA BOSHOKU CORP</t>
  </si>
  <si>
    <t>TW0002609005</t>
  </si>
  <si>
    <t>2609 TT</t>
  </si>
  <si>
    <t>YANG MING MARINE TRANSPORT</t>
  </si>
  <si>
    <t>MYL1818OO003</t>
  </si>
  <si>
    <t>BURSA MK</t>
  </si>
  <si>
    <t>BURSA MALAYSIA BHD</t>
  </si>
  <si>
    <t>TW0006005002</t>
  </si>
  <si>
    <t>6005 TT</t>
  </si>
  <si>
    <t>CAPITAL SECURITIES CORP</t>
  </si>
  <si>
    <t>TW0002362001</t>
  </si>
  <si>
    <t>2362 TT</t>
  </si>
  <si>
    <t>CLEVO COMPANY</t>
  </si>
  <si>
    <t>TW0002393006</t>
  </si>
  <si>
    <t>2393 TT</t>
  </si>
  <si>
    <t>EVERLIGHT ELECTRONICS CO LTD</t>
  </si>
  <si>
    <t>KR7036460004</t>
  </si>
  <si>
    <t>036460 KP</t>
  </si>
  <si>
    <t>KOREA GAS CORPORATION</t>
  </si>
  <si>
    <t>CNE100000FF3</t>
  </si>
  <si>
    <t>1618 HK</t>
  </si>
  <si>
    <t>METALLURGICAL CORP OF CHIN-H</t>
  </si>
  <si>
    <t>PHY6028G1361</t>
  </si>
  <si>
    <t>MBT PM</t>
  </si>
  <si>
    <t>METROPOLITAN BANK &amp; TRUST</t>
  </si>
  <si>
    <t>INE013A01015</t>
  </si>
  <si>
    <t>RCAPT IS</t>
  </si>
  <si>
    <t>RELIANCE CAPITAL LTD</t>
  </si>
  <si>
    <t>TRASISEW91Q3</t>
  </si>
  <si>
    <t>SISE TI</t>
  </si>
  <si>
    <t>TURK SISE VE CAM FABRIKALARI</t>
  </si>
  <si>
    <t>TW0002015005</t>
  </si>
  <si>
    <t>2015 TT</t>
  </si>
  <si>
    <t>FENG HSIN IRON &amp; STEEL CO</t>
  </si>
  <si>
    <t>TW0001434009</t>
  </si>
  <si>
    <t>1434 TT</t>
  </si>
  <si>
    <t>FORMOSA TAFFETA CO.</t>
  </si>
  <si>
    <t>GRS260333000</t>
  </si>
  <si>
    <t>HTO GA</t>
  </si>
  <si>
    <t>HELLENIC TELECOMMUN ORGANIZA</t>
  </si>
  <si>
    <t>KR7011070000</t>
  </si>
  <si>
    <t>011070 KP</t>
  </si>
  <si>
    <t>LG INNOTEK CO LTD</t>
  </si>
  <si>
    <t>KYG5636C1078</t>
  </si>
  <si>
    <t>3339 HK</t>
  </si>
  <si>
    <t>LONKING HOLDINGS LTD</t>
  </si>
  <si>
    <t>TW0002101003</t>
  </si>
  <si>
    <t>2101 TT</t>
  </si>
  <si>
    <t>NAN KANG RUBBER TIRE CO LTD</t>
  </si>
  <si>
    <t>TW0005483002</t>
  </si>
  <si>
    <t>5483 TT</t>
  </si>
  <si>
    <t>SINO-AMERICAN SILICON PRODUC</t>
  </si>
  <si>
    <t>BRTNLPACNOR3</t>
  </si>
  <si>
    <t>TNLP3 BS</t>
  </si>
  <si>
    <t>TELE NORTE LESTE PART</t>
  </si>
  <si>
    <t>TW0002006004</t>
  </si>
  <si>
    <t>2006 TT</t>
  </si>
  <si>
    <t>TUNG HO STEEL ENTERPRISE COR</t>
  </si>
  <si>
    <t>INE069A01017</t>
  </si>
  <si>
    <t>ABNL IS</t>
  </si>
  <si>
    <t>ADITYA BIRLA NUVO LTD</t>
  </si>
  <si>
    <t>IL0011015349</t>
  </si>
  <si>
    <t>CEL IT</t>
  </si>
  <si>
    <t>CELLCOM ISRAEL LTD</t>
  </si>
  <si>
    <t>TW0002542008</t>
  </si>
  <si>
    <t>2542 TT</t>
  </si>
  <si>
    <t>HIGHWEALTH CONSTRUCTION CORP</t>
  </si>
  <si>
    <t>KR7064420003</t>
  </si>
  <si>
    <t>064420 KP</t>
  </si>
  <si>
    <t>KP CHEMICAL CORP</t>
  </si>
  <si>
    <t>TW0009945006</t>
  </si>
  <si>
    <t>9945 TT</t>
  </si>
  <si>
    <t>RUENTEX DEVELOPMENT CO LTD</t>
  </si>
  <si>
    <t>TW0001227007</t>
  </si>
  <si>
    <t>1227 TT</t>
  </si>
  <si>
    <t>STANDARD FOODS CORP</t>
  </si>
  <si>
    <t>EGS691S1C011</t>
  </si>
  <si>
    <t>TMGH EC</t>
  </si>
  <si>
    <t>T M G HOLDING</t>
  </si>
  <si>
    <t>TRATHYAO91M5</t>
  </si>
  <si>
    <t>THYAO TI</t>
  </si>
  <si>
    <t>TURK HAVA YOLLARI AO</t>
  </si>
  <si>
    <t>TW0002606001</t>
  </si>
  <si>
    <t>2606 TT</t>
  </si>
  <si>
    <t>U-MING MARINE TRANSPORT CORP</t>
  </si>
  <si>
    <t>ID1000106602</t>
  </si>
  <si>
    <t>ANTM IJ</t>
  </si>
  <si>
    <t>ANEKA TAMBANG TBK PT</t>
  </si>
  <si>
    <t>KYG126521064</t>
  </si>
  <si>
    <t>3998 HK</t>
  </si>
  <si>
    <t>BOSIDENG INTL HLDGS LTD</t>
  </si>
  <si>
    <t>KYG215AT1023</t>
  </si>
  <si>
    <t>1333 HK</t>
  </si>
  <si>
    <t>CHINA ZHONGWANG HOLDINGS LTD</t>
  </si>
  <si>
    <t>MYL2291OO002</t>
  </si>
  <si>
    <t>GENP MK</t>
  </si>
  <si>
    <t>GENTING PLANTATIONS BHD</t>
  </si>
  <si>
    <t>BMG8162K1137</t>
  </si>
  <si>
    <t>460 HK</t>
  </si>
  <si>
    <t>SIHUAN PHARMACEUTICAL HLDGS</t>
  </si>
  <si>
    <t>INE628A01036</t>
  </si>
  <si>
    <t>UNTP IS</t>
  </si>
  <si>
    <t>UNITED PHOSPHORUS LTD</t>
  </si>
  <si>
    <t>MYL2194OO008</t>
  </si>
  <si>
    <t>MMC MK</t>
  </si>
  <si>
    <t>MMC CORP BHD</t>
  </si>
  <si>
    <t>EGS693V1C014</t>
  </si>
  <si>
    <t>OTMT EC</t>
  </si>
  <si>
    <t>ORASCOM TELECOM MEDIA AND TE</t>
  </si>
  <si>
    <t>KR7028670008</t>
  </si>
  <si>
    <t>028670 KP</t>
  </si>
  <si>
    <t>STX PAN OCEAN CO LTD</t>
  </si>
  <si>
    <t>TW0002371002</t>
  </si>
  <si>
    <t>2371 TT</t>
  </si>
  <si>
    <t>TATUNG CO LTD</t>
  </si>
  <si>
    <t>CNE0000002M3</t>
  </si>
  <si>
    <t>200012 CS</t>
  </si>
  <si>
    <t>CSG HOLDING CO LTD - B</t>
  </si>
  <si>
    <t>TW0005522007</t>
  </si>
  <si>
    <t>5522 TT</t>
  </si>
  <si>
    <t>FARGLORY LAND DEVELOPMENT CO</t>
  </si>
  <si>
    <t>TRAOTOSN91H6</t>
  </si>
  <si>
    <t>FROTO TI</t>
  </si>
  <si>
    <t>FORD OTOMOTIV SANAYI AS</t>
  </si>
  <si>
    <t>TW0002615002</t>
  </si>
  <si>
    <t>2615 TT</t>
  </si>
  <si>
    <t>WAN HAI LINES LTD</t>
  </si>
  <si>
    <t>CNE100000114</t>
  </si>
  <si>
    <t>3993 HK</t>
  </si>
  <si>
    <t>CHINA MOLYBDENUM CO LTD-H</t>
  </si>
  <si>
    <t>TW0002204005</t>
  </si>
  <si>
    <t>2204 TT</t>
  </si>
  <si>
    <t>CHINA MOTOR CORP</t>
  </si>
  <si>
    <t>KYG211871028</t>
  </si>
  <si>
    <t>1101 HK</t>
  </si>
  <si>
    <t>CHINA RONGSHENG HEAVY INDUST</t>
  </si>
  <si>
    <t>TW0001717007</t>
  </si>
  <si>
    <t>1717 TT</t>
  </si>
  <si>
    <t>ETERNAL CHEMICAL CO LTD</t>
  </si>
  <si>
    <t>TW0006244007</t>
  </si>
  <si>
    <t>6244 TT</t>
  </si>
  <si>
    <t>MOTECH INDUSTRIES INC</t>
  </si>
  <si>
    <t>IL0010834849</t>
  </si>
  <si>
    <t>PTNR IT</t>
  </si>
  <si>
    <t>PARTNER COMMUNICATIONS CO</t>
  </si>
  <si>
    <t>INE140A01024</t>
  </si>
  <si>
    <t>PIHC IS</t>
  </si>
  <si>
    <t>PIRAMAL HEALTHCARE LTD</t>
  </si>
  <si>
    <t>BMG8403G1033</t>
  </si>
  <si>
    <t>297 HK</t>
  </si>
  <si>
    <t>SINOFERT HOLDINGS LTD</t>
  </si>
  <si>
    <t>MX01UR000007</t>
  </si>
  <si>
    <t>URBI* MM</t>
  </si>
  <si>
    <t>URBI DESARROLLOS URBANOS SAB</t>
  </si>
  <si>
    <t>PLBIG0000016</t>
  </si>
  <si>
    <t>MIL PW</t>
  </si>
  <si>
    <t>BANK MILLENNIUM SA</t>
  </si>
  <si>
    <t>PLENEA000013</t>
  </si>
  <si>
    <t>ENA PW</t>
  </si>
  <si>
    <t>ENEA SA</t>
  </si>
  <si>
    <t>PLLOTOS00025</t>
  </si>
  <si>
    <t>LTS PW</t>
  </si>
  <si>
    <t>GRUPA LOTOS SA</t>
  </si>
  <si>
    <t>TW0002707007</t>
  </si>
  <si>
    <t>2707 TT</t>
  </si>
  <si>
    <t>FORMOSA INTERNATIONAL HOTELS</t>
  </si>
  <si>
    <t>INE776C01039</t>
  </si>
  <si>
    <t>GMRI IS</t>
  </si>
  <si>
    <t>GMR INFRASTRUCTURE LTD</t>
  </si>
  <si>
    <t>TW0002451002</t>
  </si>
  <si>
    <t>2451 TT</t>
  </si>
  <si>
    <t>TRANSCEND INFORMATION INC</t>
  </si>
  <si>
    <t>KYG2112Y1098</t>
  </si>
  <si>
    <t>3818 HK</t>
  </si>
  <si>
    <t>CHINA DONGXIANG GROUP CO</t>
  </si>
  <si>
    <t>GB00B5SXPF57</t>
  </si>
  <si>
    <t>ESSR LN</t>
  </si>
  <si>
    <t>ESSAR ENERGY PLC</t>
  </si>
  <si>
    <t>PLTVN0000017</t>
  </si>
  <si>
    <t>TVN PW</t>
  </si>
  <si>
    <t>TVN SA</t>
  </si>
  <si>
    <t>TREAYKB00014</t>
  </si>
  <si>
    <t>ASYAB TI</t>
  </si>
  <si>
    <t>ASYA KATILIM BANKASI AS</t>
  </si>
  <si>
    <t>INE095A01012</t>
  </si>
  <si>
    <t>IIB IS</t>
  </si>
  <si>
    <t>INDUSIND BANK LTD</t>
  </si>
  <si>
    <t>TW0003474003</t>
  </si>
  <si>
    <t>3474 TT</t>
  </si>
  <si>
    <t>INOTERA MEMORIES INC</t>
  </si>
  <si>
    <t>TW0008046004</t>
  </si>
  <si>
    <t>8046 TT</t>
  </si>
  <si>
    <t>NAN YA PRINTED CIRCUIT BOARD</t>
  </si>
  <si>
    <t>EGS60081C014</t>
  </si>
  <si>
    <t>NSGB EC</t>
  </si>
  <si>
    <t>NATIONAL SOCIETE GENERAL</t>
  </si>
  <si>
    <t>PLGTC0000037</t>
  </si>
  <si>
    <t>GTC PW</t>
  </si>
  <si>
    <t>GLOBE TRADE CENTRE SA</t>
  </si>
  <si>
    <t>INE040H01021</t>
  </si>
  <si>
    <t>SUEL IS</t>
  </si>
  <si>
    <t>SUZLON ENERGY LTD</t>
  </si>
  <si>
    <t>JP3167640006</t>
  </si>
  <si>
    <t>6665 JT</t>
  </si>
  <si>
    <t>ELPIDA MEMORY INC</t>
  </si>
  <si>
    <t>European Equ Mkt</t>
  </si>
  <si>
    <t>AAS</t>
  </si>
  <si>
    <t>PORTAFOGLIO</t>
  </si>
  <si>
    <t>RISKY ASSETS</t>
  </si>
  <si>
    <t>RE-VAR (cl=95%)</t>
  </si>
  <si>
    <t>ASSET CLASSES</t>
  </si>
  <si>
    <t>fiducia</t>
  </si>
  <si>
    <t>Pesi</t>
  </si>
  <si>
    <t>ASSET CLASS</t>
  </si>
  <si>
    <r>
      <t xml:space="preserve">WD CITIGROUP WGBI WORLD ALL MATS: </t>
    </r>
    <r>
      <rPr>
        <sz val="11"/>
        <color rgb="FFFF0000"/>
        <rFont val="Calibri"/>
        <family val="2"/>
        <scheme val="minor"/>
      </rPr>
      <t>TOTAL RETURN HEDGED - (E)</t>
    </r>
  </si>
  <si>
    <r>
      <t xml:space="preserve">WD CITIGROUP WGBI WORLD ALL MATS: </t>
    </r>
    <r>
      <rPr>
        <sz val="11"/>
        <color rgb="FFFF0000"/>
        <rFont val="Calibri"/>
        <family val="2"/>
        <scheme val="minor"/>
      </rPr>
      <t>TOTAL RETURN - (E)</t>
    </r>
  </si>
  <si>
    <r>
      <t>CGBI WGBI EMU ALL MATS. (E)</t>
    </r>
    <r>
      <rPr>
        <sz val="11"/>
        <color rgb="FFFF0000"/>
        <rFont val="Calibri"/>
        <family val="2"/>
        <scheme val="minor"/>
      </rPr>
      <t xml:space="preserve"> - TOT RETURN IND</t>
    </r>
  </si>
  <si>
    <r>
      <t xml:space="preserve">WD CITIGROUP WGBI WORLD ALL MATS: </t>
    </r>
    <r>
      <rPr>
        <sz val="10"/>
        <color rgb="FFFF0000"/>
        <rFont val="Calibri"/>
        <family val="2"/>
        <scheme val="minor"/>
      </rPr>
      <t>TOTAL RETURN HEDGED - (E)</t>
    </r>
  </si>
  <si>
    <r>
      <t xml:space="preserve">WD CITIGROUP WGBI WORLD ALL MATS: </t>
    </r>
    <r>
      <rPr>
        <sz val="10"/>
        <color rgb="FFFF0000"/>
        <rFont val="Calibri"/>
        <family val="2"/>
        <scheme val="minor"/>
      </rPr>
      <t>TOTAL RETURN - (E)</t>
    </r>
  </si>
  <si>
    <r>
      <t>CGBI WGBI EMU ALL MATS. (E)</t>
    </r>
    <r>
      <rPr>
        <sz val="10"/>
        <color rgb="FFFF0000"/>
        <rFont val="Calibri"/>
        <family val="2"/>
        <scheme val="minor"/>
      </rPr>
      <t xml:space="preserve"> - TOT RETURN IND</t>
    </r>
  </si>
  <si>
    <r>
      <t xml:space="preserve">MSCI USA </t>
    </r>
    <r>
      <rPr>
        <sz val="11"/>
        <color rgb="FFFF0000"/>
        <rFont val="Calibri"/>
        <family val="2"/>
        <scheme val="minor"/>
      </rPr>
      <t>€</t>
    </r>
  </si>
  <si>
    <r>
      <t xml:space="preserve">MSCI USA </t>
    </r>
    <r>
      <rPr>
        <sz val="11"/>
        <color rgb="FFFF0000"/>
        <rFont val="Calibri"/>
        <family val="2"/>
        <scheme val="minor"/>
      </rPr>
      <t>$</t>
    </r>
  </si>
  <si>
    <r>
      <t xml:space="preserve">MSCI USA </t>
    </r>
    <r>
      <rPr>
        <sz val="11"/>
        <color rgb="FFFF0000"/>
        <rFont val="Calibri"/>
        <family val="2"/>
        <scheme val="minor"/>
      </rPr>
      <t>HEDGED €</t>
    </r>
  </si>
  <si>
    <t>€/$</t>
  </si>
  <si>
    <t>meno della metà del peso di Apple</t>
  </si>
  <si>
    <t>Bofa ML Euro 0-1 anni</t>
  </si>
  <si>
    <t>Bofa ML Obbl Emergente</t>
  </si>
  <si>
    <t>cov</t>
  </si>
  <si>
    <t>Bofa ML Obbl. Euro</t>
  </si>
  <si>
    <t>Bofa ML Obbl. Globale</t>
  </si>
  <si>
    <t>min</t>
  </si>
  <si>
    <t>MAX</t>
  </si>
  <si>
    <t>Bofa ML Bond Euro 1-3 Y</t>
  </si>
  <si>
    <t>Asset Classes</t>
  </si>
  <si>
    <t>COMPOSIZIONE DEI PORTAFOGLI NAIVE</t>
  </si>
  <si>
    <t>Porzione Azionaria</t>
  </si>
  <si>
    <t>Global Bond Dev Mkts</t>
  </si>
  <si>
    <t>Opportunities</t>
  </si>
  <si>
    <t>-</t>
  </si>
  <si>
    <t>+</t>
  </si>
  <si>
    <t>++</t>
  </si>
  <si>
    <t>Money Market Area €</t>
  </si>
  <si>
    <t>Bond Area € Short Term</t>
  </si>
  <si>
    <t>Bond Area € All Maturities</t>
  </si>
  <si>
    <t>Bond € Corporate</t>
  </si>
  <si>
    <t>Bond Global</t>
  </si>
  <si>
    <t>Bond Global HY</t>
  </si>
  <si>
    <t>Bond Emerging Mkts</t>
  </si>
  <si>
    <t>Equity Europe</t>
  </si>
  <si>
    <t>Equity North America</t>
  </si>
  <si>
    <t>Equity Pacific</t>
  </si>
  <si>
    <t>Equity Emerging Markets</t>
  </si>
  <si>
    <t>Flexible Funds low risk</t>
  </si>
  <si>
    <t>Flexible Funds medium-high risk</t>
  </si>
  <si>
    <t>Equ Emerg. Markets</t>
  </si>
  <si>
    <t>Equ  Pacific</t>
  </si>
  <si>
    <t>Equ North America</t>
  </si>
  <si>
    <t>Equ Europe</t>
  </si>
  <si>
    <t>Bond Emerg. Markets</t>
  </si>
  <si>
    <t>Bond Corp. High Yield</t>
  </si>
  <si>
    <t>Bond € MLT</t>
  </si>
  <si>
    <t>Bond € Short Term</t>
  </si>
  <si>
    <t>Money Mkt euro</t>
  </si>
  <si>
    <t>Upper Bounds</t>
  </si>
  <si>
    <t>Lower Bounds</t>
  </si>
  <si>
    <t>COV</t>
  </si>
  <si>
    <t>Fund Manager 1</t>
  </si>
  <si>
    <t>Fund Manager 2</t>
  </si>
  <si>
    <t>Fund Manager 3</t>
  </si>
  <si>
    <t>View Finale</t>
  </si>
  <si>
    <t>=</t>
  </si>
  <si>
    <t>nan</t>
  </si>
  <si>
    <t>Commodities</t>
  </si>
  <si>
    <t>Macro Asset Class</t>
  </si>
  <si>
    <t>View Fidelity</t>
  </si>
  <si>
    <t>View JPM</t>
  </si>
  <si>
    <t>View NNIP</t>
  </si>
  <si>
    <t>Ticker dell'emittente</t>
  </si>
  <si>
    <t>AAPL</t>
  </si>
  <si>
    <t>IT</t>
  </si>
  <si>
    <t>Stati Uniti</t>
  </si>
  <si>
    <t>NASDAQ</t>
  </si>
  <si>
    <t>MSFT</t>
  </si>
  <si>
    <t>AMZN</t>
  </si>
  <si>
    <t>AMAZON COM INC</t>
  </si>
  <si>
    <t>Consumi Discrezionali</t>
  </si>
  <si>
    <t>NVDA</t>
  </si>
  <si>
    <t>NDIA</t>
  </si>
  <si>
    <t>ISHARES MSCI INDIA UCITS ETF</t>
  </si>
  <si>
    <t>Finanziari</t>
  </si>
  <si>
    <t>Irlanda</t>
  </si>
  <si>
    <t>London Stock Exchange</t>
  </si>
  <si>
    <t>GOOGL</t>
  </si>
  <si>
    <t>ALPHABET INC CLASS A</t>
  </si>
  <si>
    <t>Comunicazione</t>
  </si>
  <si>
    <t>GOOG</t>
  </si>
  <si>
    <t>ALPHABET INC CLASS C</t>
  </si>
  <si>
    <t>TSLA</t>
  </si>
  <si>
    <t>TESLA INC</t>
  </si>
  <si>
    <t>META</t>
  </si>
  <si>
    <t>META PLATFORMS INC CLASS A</t>
  </si>
  <si>
    <t>BRKB</t>
  </si>
  <si>
    <t>BERKSHIRE HATHAWAY INC CLASS B</t>
  </si>
  <si>
    <t>New York Stock Exchange Inc.</t>
  </si>
  <si>
    <t>LLY</t>
  </si>
  <si>
    <t>ELI LILLY</t>
  </si>
  <si>
    <t>Salute</t>
  </si>
  <si>
    <t>UNH</t>
  </si>
  <si>
    <t>XOM</t>
  </si>
  <si>
    <t>Energia</t>
  </si>
  <si>
    <t>JPM</t>
  </si>
  <si>
    <t>TAIWAN SEMICONDUCTOR MANUFACTURING</t>
  </si>
  <si>
    <t>Taiwan</t>
  </si>
  <si>
    <t>Taiwan Stock Exchange</t>
  </si>
  <si>
    <t>V</t>
  </si>
  <si>
    <t>VISA INC CLASS A</t>
  </si>
  <si>
    <t>JNJ</t>
  </si>
  <si>
    <t>4BRZ</t>
  </si>
  <si>
    <t>ISHARES MSCI BRAZIL UCITS ET USDHA</t>
  </si>
  <si>
    <t>Germania</t>
  </si>
  <si>
    <t>Xetra</t>
  </si>
  <si>
    <t>PG</t>
  </si>
  <si>
    <t>PROCTER &amp; GAMBLE</t>
  </si>
  <si>
    <t>Generi di largo consumo</t>
  </si>
  <si>
    <t>MA</t>
  </si>
  <si>
    <t>MASTERCARD INC CLASS A</t>
  </si>
  <si>
    <t>AVGO</t>
  </si>
  <si>
    <t>BROADCOM INC</t>
  </si>
  <si>
    <t>HD</t>
  </si>
  <si>
    <t>NESN</t>
  </si>
  <si>
    <t>NESTLE SA</t>
  </si>
  <si>
    <t>Svizzera</t>
  </si>
  <si>
    <t>SIX Swiss Exchange</t>
  </si>
  <si>
    <t>NOVO NORDISK CLASS B</t>
  </si>
  <si>
    <t>Danimarca</t>
  </si>
  <si>
    <t>Omx Nordic Exchange Copenhagen A/S</t>
  </si>
  <si>
    <t>CVX</t>
  </si>
  <si>
    <t>CNYA</t>
  </si>
  <si>
    <t>ISH MSCI CHINA A ETF USD ACC</t>
  </si>
  <si>
    <t>Cina</t>
  </si>
  <si>
    <t>Hong Kong Exchanges And Clearing Ltd</t>
  </si>
  <si>
    <t>MRK</t>
  </si>
  <si>
    <t>MERCK &amp; CO INC</t>
  </si>
  <si>
    <t>IKSA</t>
  </si>
  <si>
    <t>ISHARES MSCI SAUDI ARABIA CAPPED</t>
  </si>
  <si>
    <t>ABBV</t>
  </si>
  <si>
    <t>ABBVIE INC</t>
  </si>
  <si>
    <t>ASML</t>
  </si>
  <si>
    <t>Paesi Bassi</t>
  </si>
  <si>
    <t>Euronext Amsterdam</t>
  </si>
  <si>
    <t>ADBE</t>
  </si>
  <si>
    <t>ADOBE INC</t>
  </si>
  <si>
    <t>SAMSUNG ELECTRONICS LTD</t>
  </si>
  <si>
    <t>Corea</t>
  </si>
  <si>
    <t>Korea Exchange (Stock Market)</t>
  </si>
  <si>
    <t>PEP</t>
  </si>
  <si>
    <t>WMT</t>
  </si>
  <si>
    <t>WALMART INC</t>
  </si>
  <si>
    <t>COST</t>
  </si>
  <si>
    <t>CSCO</t>
  </si>
  <si>
    <t>KO</t>
  </si>
  <si>
    <t>COCA-COLA</t>
  </si>
  <si>
    <t>CRM</t>
  </si>
  <si>
    <t>SALESFORCE INC</t>
  </si>
  <si>
    <t>MC</t>
  </si>
  <si>
    <t>LVMH</t>
  </si>
  <si>
    <t>Francia</t>
  </si>
  <si>
    <t>Nyse Euronext - Euronext Paris</t>
  </si>
  <si>
    <t>SHEL</t>
  </si>
  <si>
    <t>SHELL PLC</t>
  </si>
  <si>
    <t>Regno unito</t>
  </si>
  <si>
    <t>GBP</t>
  </si>
  <si>
    <t>ROG</t>
  </si>
  <si>
    <t>ROCHE HOLDING PAR AG</t>
  </si>
  <si>
    <t>AZN</t>
  </si>
  <si>
    <t>NOVN</t>
  </si>
  <si>
    <t>NOVARTIS AG</t>
  </si>
  <si>
    <t>ORCL</t>
  </si>
  <si>
    <t>TMO</t>
  </si>
  <si>
    <t>ACN</t>
  </si>
  <si>
    <t>ACCENTURE PLC CLASS A</t>
  </si>
  <si>
    <t>MCD</t>
  </si>
  <si>
    <t>MCDONALDS CORP</t>
  </si>
  <si>
    <t>BAC</t>
  </si>
  <si>
    <t>LIN</t>
  </si>
  <si>
    <t>LINDE PLC</t>
  </si>
  <si>
    <t>Materiali</t>
  </si>
  <si>
    <t>ALIBABA GROUP HOLDING LTD</t>
  </si>
  <si>
    <t>NFLX</t>
  </si>
  <si>
    <t>Giappone</t>
  </si>
  <si>
    <t>Tokyo Stock Exchange</t>
  </si>
  <si>
    <t>CMCSA</t>
  </si>
  <si>
    <t>COMCAST CORP CLASS A</t>
  </si>
  <si>
    <t>PFE</t>
  </si>
  <si>
    <t>ABT</t>
  </si>
  <si>
    <t>AMD</t>
  </si>
  <si>
    <t>ADVANCED MICRO DEVICES INC</t>
  </si>
  <si>
    <t>DHR</t>
  </si>
  <si>
    <t>INTU</t>
  </si>
  <si>
    <t>INTC</t>
  </si>
  <si>
    <t>INTEL CORPORATION CORP</t>
  </si>
  <si>
    <t>WFC</t>
  </si>
  <si>
    <t>WELLS FARGO</t>
  </si>
  <si>
    <t>TXN</t>
  </si>
  <si>
    <t>TEXAS INSTRUMENT INC</t>
  </si>
  <si>
    <t>LOW</t>
  </si>
  <si>
    <t>LOWES COMPANIES INC</t>
  </si>
  <si>
    <t>CAT</t>
  </si>
  <si>
    <t>Industriali</t>
  </si>
  <si>
    <t>HSBA</t>
  </si>
  <si>
    <t>TTE</t>
  </si>
  <si>
    <t>TOTALENERGIES</t>
  </si>
  <si>
    <t>SAP</t>
  </si>
  <si>
    <t>DIS</t>
  </si>
  <si>
    <t>WALT DISNEY</t>
  </si>
  <si>
    <t>VZ</t>
  </si>
  <si>
    <t>PM</t>
  </si>
  <si>
    <t>PHILIP MORRIS INTERNATIONAL INC</t>
  </si>
  <si>
    <t>BHP</t>
  </si>
  <si>
    <t>BHP GROUP LTD</t>
  </si>
  <si>
    <t>Australia</t>
  </si>
  <si>
    <t>Asx - All Markets</t>
  </si>
  <si>
    <t>AMGN</t>
  </si>
  <si>
    <t>SPGI</t>
  </si>
  <si>
    <t>S&amp;P GLOBAL INC</t>
  </si>
  <si>
    <t>ULVR</t>
  </si>
  <si>
    <t>NEE</t>
  </si>
  <si>
    <t>Imprese di servizi di pubblica utilità</t>
  </si>
  <si>
    <t>AMAT</t>
  </si>
  <si>
    <t>APPLIED MATERIAL INC</t>
  </si>
  <si>
    <t>BMY</t>
  </si>
  <si>
    <t>BRISTOL MYERS SQUIBB</t>
  </si>
  <si>
    <t>UNP</t>
  </si>
  <si>
    <t>IBM</t>
  </si>
  <si>
    <t>INTERNATIONAL BUSINESS MACHINES CO</t>
  </si>
  <si>
    <t>BKNG</t>
  </si>
  <si>
    <t>BOOKING HOLDINGS INC</t>
  </si>
  <si>
    <t>RTX</t>
  </si>
  <si>
    <t>RTX CORP</t>
  </si>
  <si>
    <t>HON</t>
  </si>
  <si>
    <t>RY</t>
  </si>
  <si>
    <t>Canada</t>
  </si>
  <si>
    <t>Toronto Stock Exchange</t>
  </si>
  <si>
    <t>SAN</t>
  </si>
  <si>
    <t>SANOFI SA</t>
  </si>
  <si>
    <t>NKE</t>
  </si>
  <si>
    <t>NIKE INC CLASS B</t>
  </si>
  <si>
    <t>NOW</t>
  </si>
  <si>
    <t>SERVICENOW INC</t>
  </si>
  <si>
    <t>GE</t>
  </si>
  <si>
    <t>QCOM</t>
  </si>
  <si>
    <t>DE</t>
  </si>
  <si>
    <t>DEERE</t>
  </si>
  <si>
    <t>BA</t>
  </si>
  <si>
    <t>BOEING</t>
  </si>
  <si>
    <t>SIE</t>
  </si>
  <si>
    <t>SIEMENS N AG</t>
  </si>
  <si>
    <t>UPS</t>
  </si>
  <si>
    <t>UNITED PARCEL SERVICE INC CLASS B</t>
  </si>
  <si>
    <t>BP.</t>
  </si>
  <si>
    <t>SONY GROUP CORP</t>
  </si>
  <si>
    <t>MS</t>
  </si>
  <si>
    <t>SBUX</t>
  </si>
  <si>
    <t>PLD</t>
  </si>
  <si>
    <t>PROLOGIS REIT INC</t>
  </si>
  <si>
    <t>Immobili</t>
  </si>
  <si>
    <t>CBA</t>
  </si>
  <si>
    <t>COMMONWEALTH BANK OF AUSTRALIA</t>
  </si>
  <si>
    <t>OR</t>
  </si>
  <si>
    <t>LOREAL SA</t>
  </si>
  <si>
    <t>TD</t>
  </si>
  <si>
    <t>TORONTO DOMINION</t>
  </si>
  <si>
    <t>TJX</t>
  </si>
  <si>
    <t>TJX INC</t>
  </si>
  <si>
    <t>REGN</t>
  </si>
  <si>
    <t>REGENERON PHARMACEUTICALS INC</t>
  </si>
  <si>
    <t>ELV</t>
  </si>
  <si>
    <t>ELEVANCE HEALTH INC</t>
  </si>
  <si>
    <t>Hong Kong</t>
  </si>
  <si>
    <t>GS</t>
  </si>
  <si>
    <t>AUTOMATIC DATA PROCESSING INC</t>
  </si>
  <si>
    <t>ISRG</t>
  </si>
  <si>
    <t>LMT</t>
  </si>
  <si>
    <t>MDT</t>
  </si>
  <si>
    <t>MEDTRONIC PLC</t>
  </si>
  <si>
    <t>AXP</t>
  </si>
  <si>
    <t>AMERICAN EXPRESS</t>
  </si>
  <si>
    <t>ALV</t>
  </si>
  <si>
    <t>ALLIANZ</t>
  </si>
  <si>
    <t>T</t>
  </si>
  <si>
    <t>UBSG</t>
  </si>
  <si>
    <t>UBS GROUP AG</t>
  </si>
  <si>
    <t>MMC</t>
  </si>
  <si>
    <t>MARSH &amp; MCLENNAN INC</t>
  </si>
  <si>
    <t>BLK</t>
  </si>
  <si>
    <t>DGE</t>
  </si>
  <si>
    <t>SYK</t>
  </si>
  <si>
    <t>LRCX</t>
  </si>
  <si>
    <t>VRTX</t>
  </si>
  <si>
    <t>MITSUBISHI UFJ FINANCIAL GROUP INC</t>
  </si>
  <si>
    <t>GILD</t>
  </si>
  <si>
    <t>ZTS</t>
  </si>
  <si>
    <t>ZOETIS INC CLASS A</t>
  </si>
  <si>
    <t>SU</t>
  </si>
  <si>
    <t>SCHNEIDER ELECTRIC</t>
  </si>
  <si>
    <t>ETN</t>
  </si>
  <si>
    <t>EATON PLC</t>
  </si>
  <si>
    <t>AI</t>
  </si>
  <si>
    <t>LAIR LIQUIDE SOCIETE ANONYME POUR</t>
  </si>
  <si>
    <t>ADI</t>
  </si>
  <si>
    <t>CI</t>
  </si>
  <si>
    <t>CIGNA</t>
  </si>
  <si>
    <t>MDLZ</t>
  </si>
  <si>
    <t>MONDELEZ INTERNATIONAL INC CLASS A</t>
  </si>
  <si>
    <t>CSL</t>
  </si>
  <si>
    <t>SCHW</t>
  </si>
  <si>
    <t>CHARLES SCHWAB CORP</t>
  </si>
  <si>
    <t>AIR</t>
  </si>
  <si>
    <t>AIRBUS GROUP</t>
  </si>
  <si>
    <t>CVS</t>
  </si>
  <si>
    <t>CVS HEALTH CORP</t>
  </si>
  <si>
    <t>UBER</t>
  </si>
  <si>
    <t>UBER TECHNOLOGIES INC</t>
  </si>
  <si>
    <t>SLB</t>
  </si>
  <si>
    <t>SCHLUMBERGER NV</t>
  </si>
  <si>
    <t>AMT</t>
  </si>
  <si>
    <t>AMERICAN TOWER REIT CORP</t>
  </si>
  <si>
    <t>KLAC</t>
  </si>
  <si>
    <t>KLA CORP</t>
  </si>
  <si>
    <t>PGR</t>
  </si>
  <si>
    <t>BSX</t>
  </si>
  <si>
    <t>MEITUAN</t>
  </si>
  <si>
    <t>MO</t>
  </si>
  <si>
    <t>MU</t>
  </si>
  <si>
    <t>PANW</t>
  </si>
  <si>
    <t>PALO ALTO NETWORKS INC</t>
  </si>
  <si>
    <t>CNQ</t>
  </si>
  <si>
    <t>CANADIAN NATURAL RESOURCES LTD</t>
  </si>
  <si>
    <t>FI</t>
  </si>
  <si>
    <t>BDX</t>
  </si>
  <si>
    <t>BECTON DICKINSON</t>
  </si>
  <si>
    <t>CP</t>
  </si>
  <si>
    <t>CANADIAN PACIFIC KANSAS CITY LTD</t>
  </si>
  <si>
    <t>BX</t>
  </si>
  <si>
    <t>BLACKSTONE INC</t>
  </si>
  <si>
    <t>IBE</t>
  </si>
  <si>
    <t>Spagna</t>
  </si>
  <si>
    <t>Bolsa De Madrid</t>
  </si>
  <si>
    <t>EOG</t>
  </si>
  <si>
    <t>TMUS</t>
  </si>
  <si>
    <t>T MOBILE US INC</t>
  </si>
  <si>
    <t>MUV2</t>
  </si>
  <si>
    <t>MUENCHENER RUECKVERSICHERUNGS-GESE</t>
  </si>
  <si>
    <t>ABBN</t>
  </si>
  <si>
    <t>ABB LTD</t>
  </si>
  <si>
    <t>RIO</t>
  </si>
  <si>
    <t>AON</t>
  </si>
  <si>
    <t>AON PLC CLASS A</t>
  </si>
  <si>
    <t>CME</t>
  </si>
  <si>
    <t>CME GROUP INC CLASS A</t>
  </si>
  <si>
    <t>SHOP</t>
  </si>
  <si>
    <t>SHOPIFY SUBORDINATE VOTING INC CLA</t>
  </si>
  <si>
    <t>ITW</t>
  </si>
  <si>
    <t>ILLINOIS TOOL INC</t>
  </si>
  <si>
    <t>MPC</t>
  </si>
  <si>
    <t>CDNS</t>
  </si>
  <si>
    <t>CADENCE DESIGN SYSTEMS INC</t>
  </si>
  <si>
    <t>SNPS</t>
  </si>
  <si>
    <t>BATS</t>
  </si>
  <si>
    <t>SHIN ETSU CHEMICAL LTD</t>
  </si>
  <si>
    <t>WDAY</t>
  </si>
  <si>
    <t>WORKDAY INC CLASS A</t>
  </si>
  <si>
    <t>GSK</t>
  </si>
  <si>
    <t>GLAXOSMITHKLINE</t>
  </si>
  <si>
    <t>PYPL</t>
  </si>
  <si>
    <t>PAYPAL HOLDINGS INC</t>
  </si>
  <si>
    <t>SHW</t>
  </si>
  <si>
    <t>SHERWIN WILLIAMS</t>
  </si>
  <si>
    <t>DTE</t>
  </si>
  <si>
    <t>DEUTSCHE TELEKOM N AG</t>
  </si>
  <si>
    <t>EQIX</t>
  </si>
  <si>
    <t>EQUINIX REIT INC</t>
  </si>
  <si>
    <t>CB</t>
  </si>
  <si>
    <t>CHUBB LTD</t>
  </si>
  <si>
    <t>CFR</t>
  </si>
  <si>
    <t>COMPAGNIE FINANCIERE RICHEMONT SA</t>
  </si>
  <si>
    <t>BNP</t>
  </si>
  <si>
    <t>BNP PARIBAS SA</t>
  </si>
  <si>
    <t>WM</t>
  </si>
  <si>
    <t>ENB</t>
  </si>
  <si>
    <t>SO</t>
  </si>
  <si>
    <t>SOUTHERN</t>
  </si>
  <si>
    <t>ICE</t>
  </si>
  <si>
    <t>INTERCONTINENTAL EXCHANGE INC</t>
  </si>
  <si>
    <t>REL</t>
  </si>
  <si>
    <t>RELX PLC</t>
  </si>
  <si>
    <t>ORLY</t>
  </si>
  <si>
    <t>OREILLY AUTOMOTIVE INC</t>
  </si>
  <si>
    <t>FDX</t>
  </si>
  <si>
    <t>MELI</t>
  </si>
  <si>
    <t>MERCADOLIBRE INC</t>
  </si>
  <si>
    <t>SUMITOMO MITSUI FINANCIAL GROUP IN</t>
  </si>
  <si>
    <t>HCA</t>
  </si>
  <si>
    <t>HCA HEALTHCARE INC</t>
  </si>
  <si>
    <t>BMO</t>
  </si>
  <si>
    <t>DUK</t>
  </si>
  <si>
    <t>RMS</t>
  </si>
  <si>
    <t>HERMES INTERNATIONAL</t>
  </si>
  <si>
    <t>HUM</t>
  </si>
  <si>
    <t>CNR</t>
  </si>
  <si>
    <t>CANADIAN NATIONAL RAILWAY</t>
  </si>
  <si>
    <t>CSX</t>
  </si>
  <si>
    <t>TGT</t>
  </si>
  <si>
    <t>MMM</t>
  </si>
  <si>
    <t>3M</t>
  </si>
  <si>
    <t>MCO</t>
  </si>
  <si>
    <t>MOODYS CORP</t>
  </si>
  <si>
    <t>MCK</t>
  </si>
  <si>
    <t>DG</t>
  </si>
  <si>
    <t>EMR</t>
  </si>
  <si>
    <t>EMERSON ELECTRIC</t>
  </si>
  <si>
    <t>APD</t>
  </si>
  <si>
    <t>AIR PRODUCTS AND CHEMICALS INC</t>
  </si>
  <si>
    <t>MBG</t>
  </si>
  <si>
    <t>MERCEDES-BENZ GROUP N AG</t>
  </si>
  <si>
    <t>MAR</t>
  </si>
  <si>
    <t>MARRIOTT INTERNATIONAL INC CLASS A</t>
  </si>
  <si>
    <t>CHINA CONSTRUCTION BANK CORP H</t>
  </si>
  <si>
    <t>NOC</t>
  </si>
  <si>
    <t>PDD</t>
  </si>
  <si>
    <t>PDD HOLDINGS ADS INC</t>
  </si>
  <si>
    <t>FCX</t>
  </si>
  <si>
    <t>FREEPORT MCMORAN INC</t>
  </si>
  <si>
    <t>CS</t>
  </si>
  <si>
    <t>SOFTBANK GROUP CORP</t>
  </si>
  <si>
    <t>NAB</t>
  </si>
  <si>
    <t>GLEN</t>
  </si>
  <si>
    <t>GLENCORE PLC</t>
  </si>
  <si>
    <t>HONDA MOTOR LTD</t>
  </si>
  <si>
    <t>SNOW</t>
  </si>
  <si>
    <t>NXPI</t>
  </si>
  <si>
    <t>NXP SEMICONDUCTORS NV</t>
  </si>
  <si>
    <t>PRX</t>
  </si>
  <si>
    <t>CMG</t>
  </si>
  <si>
    <t>Irish Stock Exchange - All Market</t>
  </si>
  <si>
    <t>PH</t>
  </si>
  <si>
    <t>PARKER-HANNIFIN CORP</t>
  </si>
  <si>
    <t>PSX</t>
  </si>
  <si>
    <t>PHILLIPS</t>
  </si>
  <si>
    <t>MITSUI LTD</t>
  </si>
  <si>
    <t>ZURN</t>
  </si>
  <si>
    <t>ZURICH INSURANCE GROUP AG</t>
  </si>
  <si>
    <t>RKT</t>
  </si>
  <si>
    <t>CPG</t>
  </si>
  <si>
    <t>APH</t>
  </si>
  <si>
    <t>AMPHENOL CORP CLASS A</t>
  </si>
  <si>
    <t>BNS</t>
  </si>
  <si>
    <t>SAF</t>
  </si>
  <si>
    <t>INGA</t>
  </si>
  <si>
    <t>ING GROEP NV</t>
  </si>
  <si>
    <t>UCG</t>
  </si>
  <si>
    <t>UNICREDIT</t>
  </si>
  <si>
    <t>Italia</t>
  </si>
  <si>
    <t>Borsa Italiana</t>
  </si>
  <si>
    <t>EL</t>
  </si>
  <si>
    <t>ESSILORLUXOTTICA SA</t>
  </si>
  <si>
    <t>ADSK</t>
  </si>
  <si>
    <t>GD</t>
  </si>
  <si>
    <t>ENEL</t>
  </si>
  <si>
    <t>ABNB</t>
  </si>
  <si>
    <t>AIRBNB INC CLASS A</t>
  </si>
  <si>
    <t>SK HYNIX INC</t>
  </si>
  <si>
    <t>WDS</t>
  </si>
  <si>
    <t>WOODSIDE ENERGY GROUP LTD</t>
  </si>
  <si>
    <t>BAYN</t>
  </si>
  <si>
    <t>BAYER AG</t>
  </si>
  <si>
    <t>DAIICHI SANKYO LTD</t>
  </si>
  <si>
    <t>ANET</t>
  </si>
  <si>
    <t>ARISTA NETWORKS INC</t>
  </si>
  <si>
    <t>MNST</t>
  </si>
  <si>
    <t>ROP</t>
  </si>
  <si>
    <t>ROPER TECHNOLOGIES INC</t>
  </si>
  <si>
    <t>AZO</t>
  </si>
  <si>
    <t>TT</t>
  </si>
  <si>
    <t>TRANE TECHNOLOGIES PLC</t>
  </si>
  <si>
    <t>ABI</t>
  </si>
  <si>
    <t>ANHEUSER-BUSCH INBEV SA</t>
  </si>
  <si>
    <t>Belgio</t>
  </si>
  <si>
    <t>Nyse Euronext - Euronext Brussels</t>
  </si>
  <si>
    <t>RECRUIT HOLDINGS LTD</t>
  </si>
  <si>
    <t>EW</t>
  </si>
  <si>
    <t>NUE</t>
  </si>
  <si>
    <t>NSC</t>
  </si>
  <si>
    <t>TDG</t>
  </si>
  <si>
    <t>TRANSDIGM GROUP INC</t>
  </si>
  <si>
    <t>CARR</t>
  </si>
  <si>
    <t>CARRIER GLOBAL CORP</t>
  </si>
  <si>
    <t>ECL</t>
  </si>
  <si>
    <t>BBVA</t>
  </si>
  <si>
    <t>BANCO BILBAO VIZCAYA ARGENTARIA SA</t>
  </si>
  <si>
    <t>PNC</t>
  </si>
  <si>
    <t>PNC FINANCIAL SERVICES GROUP INC</t>
  </si>
  <si>
    <t>CL</t>
  </si>
  <si>
    <t>COLGATE-PALMOLIVE</t>
  </si>
  <si>
    <t>VLO</t>
  </si>
  <si>
    <t>MSI</t>
  </si>
  <si>
    <t>OXY</t>
  </si>
  <si>
    <t>USB</t>
  </si>
  <si>
    <t>BAS</t>
  </si>
  <si>
    <t>BASF N</t>
  </si>
  <si>
    <t>MSCI</t>
  </si>
  <si>
    <t>MSCI INC</t>
  </si>
  <si>
    <t>AFL</t>
  </si>
  <si>
    <t>AJG</t>
  </si>
  <si>
    <t>ARTHUR J GALLAGHER</t>
  </si>
  <si>
    <t>MRVL</t>
  </si>
  <si>
    <t>MARVELL TECHNOLOGY INC</t>
  </si>
  <si>
    <t>BBCA</t>
  </si>
  <si>
    <t>BANK CENTRAL ASIA</t>
  </si>
  <si>
    <t>Indonesia</t>
  </si>
  <si>
    <t>Indonesia Stock Exchange</t>
  </si>
  <si>
    <t>ANZ</t>
  </si>
  <si>
    <t>ANZ GROUP HOLDINGS LTD</t>
  </si>
  <si>
    <t>PGHN</t>
  </si>
  <si>
    <t>NETEASE INC</t>
  </si>
  <si>
    <t>NINTENDO LTD</t>
  </si>
  <si>
    <t>HON HAI PRECISION INDUSTRY LTD</t>
  </si>
  <si>
    <t>IFX</t>
  </si>
  <si>
    <t>TEL</t>
  </si>
  <si>
    <t>CHTR</t>
  </si>
  <si>
    <t>CHARTER COMMUNICATIONS INC CLASS A</t>
  </si>
  <si>
    <t>STZ</t>
  </si>
  <si>
    <t>CONSTELLATION BRANDS INC CLASS A</t>
  </si>
  <si>
    <t>WBC</t>
  </si>
  <si>
    <t>WESTPAC BANKING CORPORATION CORP</t>
  </si>
  <si>
    <t>F</t>
  </si>
  <si>
    <t>CTAS</t>
  </si>
  <si>
    <t>ODFL</t>
  </si>
  <si>
    <t>OLD DOMINION FREIGHT LINE INC</t>
  </si>
  <si>
    <t>WMB</t>
  </si>
  <si>
    <t>WILLIAMS INC</t>
  </si>
  <si>
    <t>D05</t>
  </si>
  <si>
    <t>Singapore</t>
  </si>
  <si>
    <t>Singapore Exchange</t>
  </si>
  <si>
    <t>BAIDU CLASS A INC</t>
  </si>
  <si>
    <t>KMB</t>
  </si>
  <si>
    <t>KIMBERLY CLARK CORP</t>
  </si>
  <si>
    <t>SAMSUNG ELECTRONICS NON VOTING PRE</t>
  </si>
  <si>
    <t>FTNT</t>
  </si>
  <si>
    <t>FORTINET INC</t>
  </si>
  <si>
    <t>FLUTTER ENTERTAINMENT PLC</t>
  </si>
  <si>
    <t>LULU</t>
  </si>
  <si>
    <t>LONN</t>
  </si>
  <si>
    <t>LONZA GROUP AG</t>
  </si>
  <si>
    <t>DHL</t>
  </si>
  <si>
    <t>DEUTSCHE POST AG</t>
  </si>
  <si>
    <t>BN</t>
  </si>
  <si>
    <t>BROOKFIELD CORP CLASS A</t>
  </si>
  <si>
    <t>AIG</t>
  </si>
  <si>
    <t>AMERICAN INTERNATIONAL GROUP INC</t>
  </si>
  <si>
    <t>PCAR</t>
  </si>
  <si>
    <t>ON</t>
  </si>
  <si>
    <t>ON SEMICONDUCTOR CORP</t>
  </si>
  <si>
    <t>TAKEDA PHARMACEUTICAL LTD</t>
  </si>
  <si>
    <t>ADM</t>
  </si>
  <si>
    <t>ARCHER DANIELS MIDLAND</t>
  </si>
  <si>
    <t>RI</t>
  </si>
  <si>
    <t>PERNOD RICARD SA</t>
  </si>
  <si>
    <t>CCI</t>
  </si>
  <si>
    <t>CROWN CASTLE INC</t>
  </si>
  <si>
    <t>DXCM</t>
  </si>
  <si>
    <t>DEXCOM INC</t>
  </si>
  <si>
    <t>GM</t>
  </si>
  <si>
    <t>GENERAL MOTORS</t>
  </si>
  <si>
    <t>ROST</t>
  </si>
  <si>
    <t>EXC</t>
  </si>
  <si>
    <t>SIKA</t>
  </si>
  <si>
    <t>SIKA AG</t>
  </si>
  <si>
    <t>DD</t>
  </si>
  <si>
    <t>DUPONT DE NEMOURS INC</t>
  </si>
  <si>
    <t>IDXX</t>
  </si>
  <si>
    <t>IDEXX LABORATORIES INC</t>
  </si>
  <si>
    <t>BA.</t>
  </si>
  <si>
    <t>NG.</t>
  </si>
  <si>
    <t>MCHP</t>
  </si>
  <si>
    <t>PAYX</t>
  </si>
  <si>
    <t>HLT</t>
  </si>
  <si>
    <t>HILTON WORLDWIDE HOLDINGS INC</t>
  </si>
  <si>
    <t>SRE</t>
  </si>
  <si>
    <t>SEMPRA</t>
  </si>
  <si>
    <t>PSA</t>
  </si>
  <si>
    <t>PUBLIC STORAGE REIT</t>
  </si>
  <si>
    <t>PING AN INSURANCE (GROUP) CO OF CH</t>
  </si>
  <si>
    <t>GIS</t>
  </si>
  <si>
    <t>LNG</t>
  </si>
  <si>
    <t>CHENIERE ENERGY INC</t>
  </si>
  <si>
    <t>CPRT</t>
  </si>
  <si>
    <t>COPART INC</t>
  </si>
  <si>
    <t>COF</t>
  </si>
  <si>
    <t>AEP</t>
  </si>
  <si>
    <t>AMERICAN ELECTRIC POWER INC</t>
  </si>
  <si>
    <t>AMP</t>
  </si>
  <si>
    <t>AMERIPRISE FINANCE INC</t>
  </si>
  <si>
    <t>TFC</t>
  </si>
  <si>
    <t>TRUIST FINANCIAL CORP</t>
  </si>
  <si>
    <t>MQG</t>
  </si>
  <si>
    <t>MACQUARIE GROUP LTD DEF</t>
  </si>
  <si>
    <t>HONG KONG EXCHANGES AND CLEARING L</t>
  </si>
  <si>
    <t>A</t>
  </si>
  <si>
    <t>ATCO A</t>
  </si>
  <si>
    <t>ATLAS COPCO CLASS A</t>
  </si>
  <si>
    <t>Svezia</t>
  </si>
  <si>
    <t>Nasdaq Omx Nordic</t>
  </si>
  <si>
    <t>IQV</t>
  </si>
  <si>
    <t>IQVIA HOLDINGS INC</t>
  </si>
  <si>
    <t>ALC</t>
  </si>
  <si>
    <t>ALCON AG</t>
  </si>
  <si>
    <t>ROK</t>
  </si>
  <si>
    <t>LSEG</t>
  </si>
  <si>
    <t>LONDON STOCK EXCHANGE GROUP PLC</t>
  </si>
  <si>
    <t>STLAM</t>
  </si>
  <si>
    <t>STELLANTIS NV</t>
  </si>
  <si>
    <t>DHI</t>
  </si>
  <si>
    <t>D R HORTON INC</t>
  </si>
  <si>
    <t>ENI</t>
  </si>
  <si>
    <t>JD.COM CLASS A INC</t>
  </si>
  <si>
    <t>KER</t>
  </si>
  <si>
    <t>KERING SA</t>
  </si>
  <si>
    <t>ITX</t>
  </si>
  <si>
    <t>INDUSTRIA DE DISENO TEXTIL INDITEX</t>
  </si>
  <si>
    <t>CSU</t>
  </si>
  <si>
    <t>CONSTELLATION SOFTWARE INC</t>
  </si>
  <si>
    <t>ATD</t>
  </si>
  <si>
    <t>ALIMENTATION COUCHE TARD INC</t>
  </si>
  <si>
    <t>JCI</t>
  </si>
  <si>
    <t>JOHNSON CONTROLS INTERNATIONAL PLC</t>
  </si>
  <si>
    <t>NTR</t>
  </si>
  <si>
    <t>NUTRIEN LTD</t>
  </si>
  <si>
    <t>MET</t>
  </si>
  <si>
    <t>DANONE SA</t>
  </si>
  <si>
    <t>CNC</t>
  </si>
  <si>
    <t>CENTENE CORP</t>
  </si>
  <si>
    <t>WELL</t>
  </si>
  <si>
    <t>WELLTOWER INC</t>
  </si>
  <si>
    <t>CEG</t>
  </si>
  <si>
    <t>CONSTELLATION ENERGY CORP</t>
  </si>
  <si>
    <t>AMXB</t>
  </si>
  <si>
    <t>AMERICA MOVIL B</t>
  </si>
  <si>
    <t>Messico</t>
  </si>
  <si>
    <t>Bolsa Mexicana De Valores</t>
  </si>
  <si>
    <t>HAL</t>
  </si>
  <si>
    <t>HALLIBURTON</t>
  </si>
  <si>
    <t>FERG</t>
  </si>
  <si>
    <t>FAST RETAILING LTD</t>
  </si>
  <si>
    <t>TRV</t>
  </si>
  <si>
    <t>TRAVELERS COMPANIES INC</t>
  </si>
  <si>
    <t>EXPN</t>
  </si>
  <si>
    <t>RACE</t>
  </si>
  <si>
    <t>FERRARI NV</t>
  </si>
  <si>
    <t>SEVEN &amp; I HOLDINGS LTD</t>
  </si>
  <si>
    <t>DVN</t>
  </si>
  <si>
    <t>DEVON ENERGY CORP</t>
  </si>
  <si>
    <t>PRU</t>
  </si>
  <si>
    <t>BIIB</t>
  </si>
  <si>
    <t>BIOGEN INC</t>
  </si>
  <si>
    <t>D</t>
  </si>
  <si>
    <t>DOMINION ENERGY INC</t>
  </si>
  <si>
    <t>CTSH</t>
  </si>
  <si>
    <t>COGNIZANT TECHNOLOGY SOLUTIONS COR</t>
  </si>
  <si>
    <t>DOW</t>
  </si>
  <si>
    <t>DOW INC</t>
  </si>
  <si>
    <t>TTD</t>
  </si>
  <si>
    <t>TRADE DESK INC CLASS A</t>
  </si>
  <si>
    <t>SYY</t>
  </si>
  <si>
    <t>KKR</t>
  </si>
  <si>
    <t>KKR AND CO INC</t>
  </si>
  <si>
    <t>DLR</t>
  </si>
  <si>
    <t>DIGITAL REALTY TRUST REIT INC</t>
  </si>
  <si>
    <t>LLOY</t>
  </si>
  <si>
    <t>ORIENTAL LAND LTD</t>
  </si>
  <si>
    <t>ISP</t>
  </si>
  <si>
    <t>WCN</t>
  </si>
  <si>
    <t>WASTE CONNECTIONS INC</t>
  </si>
  <si>
    <t>OTIS</t>
  </si>
  <si>
    <t>OTIS WORLDWIDE CORP</t>
  </si>
  <si>
    <t>INVE B</t>
  </si>
  <si>
    <t>INVESTOR CLASS B</t>
  </si>
  <si>
    <t>SPG</t>
  </si>
  <si>
    <t>SIMON PROPERTY GROUP REIT INC</t>
  </si>
  <si>
    <t>WES</t>
  </si>
  <si>
    <t>ESTEE LAUDER INC CLASS A</t>
  </si>
  <si>
    <t>WST</t>
  </si>
  <si>
    <t>WEST PHARMACEUTICAL SERVICES INC</t>
  </si>
  <si>
    <t>HPQ</t>
  </si>
  <si>
    <t>HP INC</t>
  </si>
  <si>
    <t>GWW</t>
  </si>
  <si>
    <t>SGO</t>
  </si>
  <si>
    <t>COMPAGNIE DE SAINT GOBAIN SA</t>
  </si>
  <si>
    <t>KR</t>
  </si>
  <si>
    <t>KROGER</t>
  </si>
  <si>
    <t>FIS</t>
  </si>
  <si>
    <t>FIDELITY NATIONAL INFORMATION SERV</t>
  </si>
  <si>
    <t>BBRI</t>
  </si>
  <si>
    <t>BANK RAKYAT INDONESIA (PERSERO)</t>
  </si>
  <si>
    <t>KMI</t>
  </si>
  <si>
    <t>VRSK</t>
  </si>
  <si>
    <t>VERISK ANALYTICS INC</t>
  </si>
  <si>
    <t>CDW</t>
  </si>
  <si>
    <t>CDW CORP</t>
  </si>
  <si>
    <t>NPN</t>
  </si>
  <si>
    <t>Sud Africa</t>
  </si>
  <si>
    <t>Johannesburg Stock Exchange</t>
  </si>
  <si>
    <t>ZAR</t>
  </si>
  <si>
    <t>O</t>
  </si>
  <si>
    <t>REALTY INCOME REIT CORP</t>
  </si>
  <si>
    <t>BMW</t>
  </si>
  <si>
    <t>BMW AG</t>
  </si>
  <si>
    <t>URI</t>
  </si>
  <si>
    <t>UNITED RENTALS INC</t>
  </si>
  <si>
    <t>GPN</t>
  </si>
  <si>
    <t>GLOBAL PAYMENTS INC</t>
  </si>
  <si>
    <t>COR</t>
  </si>
  <si>
    <t>CENCORA INC</t>
  </si>
  <si>
    <t>STMPA</t>
  </si>
  <si>
    <t>XEL</t>
  </si>
  <si>
    <t>GARTNER INC</t>
  </si>
  <si>
    <t>NORDEA BANK</t>
  </si>
  <si>
    <t>VEEV</t>
  </si>
  <si>
    <t>VEEVA SYSTEMS INC CLASS A</t>
  </si>
  <si>
    <t>AAL</t>
  </si>
  <si>
    <t>CMI</t>
  </si>
  <si>
    <t>MPWR</t>
  </si>
  <si>
    <t>MONOLITHIC POWER SYSTEMS INC</t>
  </si>
  <si>
    <t>LEN</t>
  </si>
  <si>
    <t>LHX</t>
  </si>
  <si>
    <t>L3HARRIS TECHNOLOGIES INC</t>
  </si>
  <si>
    <t>CRWD</t>
  </si>
  <si>
    <t>CROWDSTRIKE HOLDINGS INC CLASS A</t>
  </si>
  <si>
    <t>BANK OF CHINA LTD H</t>
  </si>
  <si>
    <t>ADS</t>
  </si>
  <si>
    <t>ADIDAS N AG</t>
  </si>
  <si>
    <t>NEM</t>
  </si>
  <si>
    <t>NEWMONT</t>
  </si>
  <si>
    <t>AME</t>
  </si>
  <si>
    <t>HSY</t>
  </si>
  <si>
    <t>HERSHEY FOODS</t>
  </si>
  <si>
    <t>INDUSTRIAL AND COMMERCIAL BANK OF</t>
  </si>
  <si>
    <t>EA</t>
  </si>
  <si>
    <t>CSGP</t>
  </si>
  <si>
    <t>COSTAR GROUP INC</t>
  </si>
  <si>
    <t>TRP</t>
  </si>
  <si>
    <t>TC ENERGY CORP</t>
  </si>
  <si>
    <t>WOW</t>
  </si>
  <si>
    <t>WOOLWORTHS GROUP LTD</t>
  </si>
  <si>
    <t>TEAM</t>
  </si>
  <si>
    <t>ATLASSIAN CORP CLASS A</t>
  </si>
  <si>
    <t>DSV</t>
  </si>
  <si>
    <t>PPG</t>
  </si>
  <si>
    <t>BYD LTD H</t>
  </si>
  <si>
    <t>AHT</t>
  </si>
  <si>
    <t>ASHTEAD GROUP PLC</t>
  </si>
  <si>
    <t>MFC</t>
  </si>
  <si>
    <t>CM</t>
  </si>
  <si>
    <t>CANADIAN IMPERIAL BANK OF COMMERCE</t>
  </si>
  <si>
    <t>FAST</t>
  </si>
  <si>
    <t>FASTENAL</t>
  </si>
  <si>
    <t>VMC</t>
  </si>
  <si>
    <t>VULCAN MATERIALS</t>
  </si>
  <si>
    <t>APO</t>
  </si>
  <si>
    <t>APOLLO GLOBAL MANAGEMENT INC</t>
  </si>
  <si>
    <t>DLTR</t>
  </si>
  <si>
    <t>LR</t>
  </si>
  <si>
    <t>FANG</t>
  </si>
  <si>
    <t>DIAMONDBACK ENERGY INC</t>
  </si>
  <si>
    <t>O39</t>
  </si>
  <si>
    <t>OVERSEA-CHINESE BANKING LTD</t>
  </si>
  <si>
    <t>GIVN</t>
  </si>
  <si>
    <t>GIVAUDAN SA</t>
  </si>
  <si>
    <t>CAH</t>
  </si>
  <si>
    <t>MLM</t>
  </si>
  <si>
    <t>MARTIN MARIETTA MATERIALS INC</t>
  </si>
  <si>
    <t>FEMSAUBD</t>
  </si>
  <si>
    <t>FOMENTO ECONOMICO MEXICANO</t>
  </si>
  <si>
    <t>DB1</t>
  </si>
  <si>
    <t>CTVA</t>
  </si>
  <si>
    <t>CORTEVA INC</t>
  </si>
  <si>
    <t>AMS</t>
  </si>
  <si>
    <t>AMADEUS IT GROUP SA</t>
  </si>
  <si>
    <t>CVE</t>
  </si>
  <si>
    <t>YUMC</t>
  </si>
  <si>
    <t>YUM CHINA HOLDINGS INC</t>
  </si>
  <si>
    <t>RR.</t>
  </si>
  <si>
    <t>HYUNDAI MOTOR</t>
  </si>
  <si>
    <t>OKE</t>
  </si>
  <si>
    <t>VICI</t>
  </si>
  <si>
    <t>VICI PPTYS INC</t>
  </si>
  <si>
    <t>BKR</t>
  </si>
  <si>
    <t>BAKER HUGHES CLASS A</t>
  </si>
  <si>
    <t>CBRE</t>
  </si>
  <si>
    <t>CBRE GROUP INC CLASS A</t>
  </si>
  <si>
    <t>PEG</t>
  </si>
  <si>
    <t>PUBLIC SERVICE ENTERPRISE GROUP IN</t>
  </si>
  <si>
    <t>CHD</t>
  </si>
  <si>
    <t>CHURCH AND DWIGHT INC</t>
  </si>
  <si>
    <t>ARGX</t>
  </si>
  <si>
    <t>ARGENX</t>
  </si>
  <si>
    <t>STT</t>
  </si>
  <si>
    <t>BARC</t>
  </si>
  <si>
    <t>DSY</t>
  </si>
  <si>
    <t>DASSAULT SYSTEMES</t>
  </si>
  <si>
    <t>CAP</t>
  </si>
  <si>
    <t>CAPGEMINI</t>
  </si>
  <si>
    <t>TROW</t>
  </si>
  <si>
    <t>FNV</t>
  </si>
  <si>
    <t>FRANCO NEVADA CORP</t>
  </si>
  <si>
    <t>GLW</t>
  </si>
  <si>
    <t>SSE</t>
  </si>
  <si>
    <t>SLF</t>
  </si>
  <si>
    <t>ENGI</t>
  </si>
  <si>
    <t>ENGIE SA</t>
  </si>
  <si>
    <t>BK</t>
  </si>
  <si>
    <t>EQNR</t>
  </si>
  <si>
    <t>EQUINOR</t>
  </si>
  <si>
    <t>Norvegia</t>
  </si>
  <si>
    <t>Oslo Bors Asa</t>
  </si>
  <si>
    <t>ML</t>
  </si>
  <si>
    <t>ALGN</t>
  </si>
  <si>
    <t>ALIGN TECHNOLOGY INC</t>
  </si>
  <si>
    <t>ALNY</t>
  </si>
  <si>
    <t>ALNYLAM PHARMACEUTICALS INC</t>
  </si>
  <si>
    <t>STAN</t>
  </si>
  <si>
    <t>EXR</t>
  </si>
  <si>
    <t>EXTRA SPACE STORAGE REIT INC</t>
  </si>
  <si>
    <t>MTD</t>
  </si>
  <si>
    <t>METTLER TOLEDO INC</t>
  </si>
  <si>
    <t>TCL</t>
  </si>
  <si>
    <t>TRANSURBAN GROUP STAPLED UNITS</t>
  </si>
  <si>
    <t>ACGL</t>
  </si>
  <si>
    <t>EOAN</t>
  </si>
  <si>
    <t>E.ON N</t>
  </si>
  <si>
    <t>VRSN</t>
  </si>
  <si>
    <t>ARES</t>
  </si>
  <si>
    <t>ARES MANAGEMENT CORP CLASS A</t>
  </si>
  <si>
    <t>PANASONIC HOLDINGS CORP</t>
  </si>
  <si>
    <t>FTV</t>
  </si>
  <si>
    <t>FORTIVE CORP</t>
  </si>
  <si>
    <t>EIX</t>
  </si>
  <si>
    <t>EFX</t>
  </si>
  <si>
    <t>ULTA</t>
  </si>
  <si>
    <t>ULTA BEAUTY INC</t>
  </si>
  <si>
    <t>WKL</t>
  </si>
  <si>
    <t>WOLTERS KLUWER NV</t>
  </si>
  <si>
    <t>PCG</t>
  </si>
  <si>
    <t>PG&amp;E CORP</t>
  </si>
  <si>
    <t>BLOCK INC CLASS A</t>
  </si>
  <si>
    <t>HEIA</t>
  </si>
  <si>
    <t>TRGP</t>
  </si>
  <si>
    <t>TARGA RESOURCES CORP</t>
  </si>
  <si>
    <t>SBAC</t>
  </si>
  <si>
    <t>SBA COMMUNICATIONS REIT CORP CLASS</t>
  </si>
  <si>
    <t>MURATA MANUFACTURING LTD</t>
  </si>
  <si>
    <t>HIG</t>
  </si>
  <si>
    <t>NBK</t>
  </si>
  <si>
    <t>NATIONAL BANK OF KUWAIT</t>
  </si>
  <si>
    <t>Kuwait</t>
  </si>
  <si>
    <t>Kuwait Stock Exchange</t>
  </si>
  <si>
    <t>KWD</t>
  </si>
  <si>
    <t>GMAB</t>
  </si>
  <si>
    <t>GENMAB</t>
  </si>
  <si>
    <t>GFNORTEO</t>
  </si>
  <si>
    <t>GPO FINANCE BANORTE</t>
  </si>
  <si>
    <t>APTV</t>
  </si>
  <si>
    <t>APTIV PLC</t>
  </si>
  <si>
    <t>KVUE</t>
  </si>
  <si>
    <t>KENVUE INC</t>
  </si>
  <si>
    <t>YUANTA FINANCIAL HOLDING LTD</t>
  </si>
  <si>
    <t>AVB</t>
  </si>
  <si>
    <t>AVALONBAY COMMUNITIES REIT INC</t>
  </si>
  <si>
    <t>GMG</t>
  </si>
  <si>
    <t>GOODMAN GROUP UNITS</t>
  </si>
  <si>
    <t>GPC</t>
  </si>
  <si>
    <t>GENUINE PARTS</t>
  </si>
  <si>
    <t>IR</t>
  </si>
  <si>
    <t>INGERSOLL RAND INC</t>
  </si>
  <si>
    <t>ALL</t>
  </si>
  <si>
    <t>ABX</t>
  </si>
  <si>
    <t>BLDR</t>
  </si>
  <si>
    <t>BUILDERS FIRSTSOURCE INC</t>
  </si>
  <si>
    <t>ILMN</t>
  </si>
  <si>
    <t>ZBH</t>
  </si>
  <si>
    <t>ZIMMER BIOMET HOLDINGS INC</t>
  </si>
  <si>
    <t>VOLV B</t>
  </si>
  <si>
    <t>VOLVO CLASS B</t>
  </si>
  <si>
    <t>DECK</t>
  </si>
  <si>
    <t>DECKERS OUTDOOR CORP</t>
  </si>
  <si>
    <t>SAMSUNG SDI LTD</t>
  </si>
  <si>
    <t>TTWO</t>
  </si>
  <si>
    <t>TAKE TWO INTERACTIVE SOFTWARE INC</t>
  </si>
  <si>
    <t>SMC (JAPAN) CORP</t>
  </si>
  <si>
    <t>VOW3</t>
  </si>
  <si>
    <t>VOLKSWAGEN NON-VOTING PREF AG</t>
  </si>
  <si>
    <t>SREN</t>
  </si>
  <si>
    <t>WALMEX*</t>
  </si>
  <si>
    <t>WALMART DE MEXICO V</t>
  </si>
  <si>
    <t>LYB</t>
  </si>
  <si>
    <t>LYONDELLBASELL INDUSTRIES NV CLASS</t>
  </si>
  <si>
    <t>KHC</t>
  </si>
  <si>
    <t>KRAFT HEINZ</t>
  </si>
  <si>
    <t>PLTR</t>
  </si>
  <si>
    <t>PALANTIR TECHNOLOGIES INC CLASS A</t>
  </si>
  <si>
    <t>EQR</t>
  </si>
  <si>
    <t>EQUITY RESIDENTIAL REIT</t>
  </si>
  <si>
    <t>LI AUTO CLASS A INC</t>
  </si>
  <si>
    <t>FCNCA</t>
  </si>
  <si>
    <t>FIRST CITIZENS BANCSHARES INC CLAS</t>
  </si>
  <si>
    <t>GEHC</t>
  </si>
  <si>
    <t>GE HEALTHCARE TECHNOLOGIES INC</t>
  </si>
  <si>
    <t>NOKIA</t>
  </si>
  <si>
    <t>Finlandia</t>
  </si>
  <si>
    <t>Nasdaq Omx Helsinki Ltd.</t>
  </si>
  <si>
    <t>RMD</t>
  </si>
  <si>
    <t>RESMED INC</t>
  </si>
  <si>
    <t>BR</t>
  </si>
  <si>
    <t>BROADRIDGE FINANCIAL SOLUTIONS INC</t>
  </si>
  <si>
    <t>MDB</t>
  </si>
  <si>
    <t>MONGODB INC CLASS A</t>
  </si>
  <si>
    <t>TXT</t>
  </si>
  <si>
    <t>NAVER CORP</t>
  </si>
  <si>
    <t>TSCO</t>
  </si>
  <si>
    <t>KEYS</t>
  </si>
  <si>
    <t>KEYSIGHT TECHNOLOGIES INC</t>
  </si>
  <si>
    <t>HWM</t>
  </si>
  <si>
    <t>HOWMET AEROSPACE INC</t>
  </si>
  <si>
    <t>EBAY</t>
  </si>
  <si>
    <t>AD</t>
  </si>
  <si>
    <t>KONINKLIJKE AHOLD DELHAIZE NV</t>
  </si>
  <si>
    <t>WEC</t>
  </si>
  <si>
    <t>WEC ENERGY GROUP INC</t>
  </si>
  <si>
    <t>RENESAS ELECTRONICS CORP</t>
  </si>
  <si>
    <t>QNBK</t>
  </si>
  <si>
    <t>QATAR NATIONAL BANK</t>
  </si>
  <si>
    <t>Qatar</t>
  </si>
  <si>
    <t>Qatar Exchange</t>
  </si>
  <si>
    <t>QAR</t>
  </si>
  <si>
    <t>IMB</t>
  </si>
  <si>
    <t>IMPERIAL BRANDS PLC</t>
  </si>
  <si>
    <t>KFH</t>
  </si>
  <si>
    <t>KUWAIT FINANCE HOUSE</t>
  </si>
  <si>
    <t>WY</t>
  </si>
  <si>
    <t>WEYERHAEUSER REIT</t>
  </si>
  <si>
    <t>PTC</t>
  </si>
  <si>
    <t>PTC INC</t>
  </si>
  <si>
    <t>UMG</t>
  </si>
  <si>
    <t>UNIVERSAL MUSIC GROUP NV</t>
  </si>
  <si>
    <t>NTAP</t>
  </si>
  <si>
    <t>TECK.B</t>
  </si>
  <si>
    <t>TECK RESOURCES SUBORDINATE VOTING</t>
  </si>
  <si>
    <t>IMO</t>
  </si>
  <si>
    <t>MITSUBISHI HEAVY INDUSTRIES LTD</t>
  </si>
  <si>
    <t>RJF</t>
  </si>
  <si>
    <t>RAYMOND JAMES INC</t>
  </si>
  <si>
    <t>MERCK</t>
  </si>
  <si>
    <t>HUBS</t>
  </si>
  <si>
    <t>HUBSPOT INC</t>
  </si>
  <si>
    <t>RWE</t>
  </si>
  <si>
    <t>NDAQ</t>
  </si>
  <si>
    <t>NASDAQ INC</t>
  </si>
  <si>
    <t>XIAOMI CORP</t>
  </si>
  <si>
    <t>TRI</t>
  </si>
  <si>
    <t>VOD</t>
  </si>
  <si>
    <t>MKC</t>
  </si>
  <si>
    <t>MCCORMICK &amp; CO NON-VOTING INC</t>
  </si>
  <si>
    <t>WPM</t>
  </si>
  <si>
    <t>WHEATON PRECIOUS METALS CORP</t>
  </si>
  <si>
    <t>WBD</t>
  </si>
  <si>
    <t>WARNER BROS. DISCOVERY INC SERIES</t>
  </si>
  <si>
    <t>ATCO B</t>
  </si>
  <si>
    <t>ATLAS COPCO CLASS B</t>
  </si>
  <si>
    <t>HOLN</t>
  </si>
  <si>
    <t>HOLCIM LTD AG</t>
  </si>
  <si>
    <t>CLX</t>
  </si>
  <si>
    <t>CLOROX</t>
  </si>
  <si>
    <t>WAB</t>
  </si>
  <si>
    <t>WESTINGHOUSE AIR BRAKE TECHNOLOGIE</t>
  </si>
  <si>
    <t>WSP</t>
  </si>
  <si>
    <t>WSP GLOBAL INC</t>
  </si>
  <si>
    <t>III</t>
  </si>
  <si>
    <t>IRM</t>
  </si>
  <si>
    <t>AWK</t>
  </si>
  <si>
    <t>AMERICAN WATER WORKS INC</t>
  </si>
  <si>
    <t>RF</t>
  </si>
  <si>
    <t>KIA CORPORATION CORP</t>
  </si>
  <si>
    <t>ED</t>
  </si>
  <si>
    <t>LH</t>
  </si>
  <si>
    <t>DDOG</t>
  </si>
  <si>
    <t>DATADOG INC CLASS A</t>
  </si>
  <si>
    <t>TRIP.COM GROUP LTD</t>
  </si>
  <si>
    <t>VWS</t>
  </si>
  <si>
    <t>VESTAS WIND SYSTEMS</t>
  </si>
  <si>
    <t>DOV</t>
  </si>
  <si>
    <t>WUXI BIOLOGICS CAYMAN INC</t>
  </si>
  <si>
    <t>LG ENERGY SOLUTION LTD</t>
  </si>
  <si>
    <t>WTW</t>
  </si>
  <si>
    <t>WILLIS TOWERS WATSON PLC</t>
  </si>
  <si>
    <t>SAND</t>
  </si>
  <si>
    <t>SANDVIK</t>
  </si>
  <si>
    <t>MITSUI FUDOSAN LTD</t>
  </si>
  <si>
    <t>GLE</t>
  </si>
  <si>
    <t>SOCIETE GENERALE SA</t>
  </si>
  <si>
    <t>DBK</t>
  </si>
  <si>
    <t>DEUTSCHE BANK AG</t>
  </si>
  <si>
    <t>FMG</t>
  </si>
  <si>
    <t>G</t>
  </si>
  <si>
    <t>RSG</t>
  </si>
  <si>
    <t>PETROCHINA LTD H</t>
  </si>
  <si>
    <t>RCL</t>
  </si>
  <si>
    <t>ROYAL CARIBBEAN GROUP LTD</t>
  </si>
  <si>
    <t>H</t>
  </si>
  <si>
    <t>HYDRO ONE LTD</t>
  </si>
  <si>
    <t>PWR</t>
  </si>
  <si>
    <t>CATHAY FINANCIAL HOLDING LTD</t>
  </si>
  <si>
    <t>BMRN</t>
  </si>
  <si>
    <t>BIOMARIN PHARMACEUTICAL INC</t>
  </si>
  <si>
    <t>NA</t>
  </si>
  <si>
    <t>CHINA PETROLEUM AND CHEMICAL CORP</t>
  </si>
  <si>
    <t>WAT</t>
  </si>
  <si>
    <t>VIE</t>
  </si>
  <si>
    <t>VEOLIA ENVIRON. SA</t>
  </si>
  <si>
    <t>AKAM</t>
  </si>
  <si>
    <t>BFB</t>
  </si>
  <si>
    <t>BROWN FORMAN CORP CLASS B</t>
  </si>
  <si>
    <t>CTRA</t>
  </si>
  <si>
    <t>COTERRA ENERGY INC</t>
  </si>
  <si>
    <t>PHIA</t>
  </si>
  <si>
    <t>KONINKLIJKE PHILIPS NV</t>
  </si>
  <si>
    <t>INDU C</t>
  </si>
  <si>
    <t>INDUSTRIVARDEN SERIES</t>
  </si>
  <si>
    <t>C38U</t>
  </si>
  <si>
    <t>CAPITALAND INTEGRATED COMMERCIAL T</t>
  </si>
  <si>
    <t>SNA</t>
  </si>
  <si>
    <t>SNAP ON INC</t>
  </si>
  <si>
    <t>OMC</t>
  </si>
  <si>
    <t>OMNICOM GROUP INC</t>
  </si>
  <si>
    <t>BRO</t>
  </si>
  <si>
    <t>BROWN &amp; BROWN INC</t>
  </si>
  <si>
    <t>FITB</t>
  </si>
  <si>
    <t>FICO</t>
  </si>
  <si>
    <t>FAIR ISAAC CORP</t>
  </si>
  <si>
    <t>TRACTOR SUPPLY</t>
  </si>
  <si>
    <t>PPL</t>
  </si>
  <si>
    <t>PPL CORP</t>
  </si>
  <si>
    <t>LVS</t>
  </si>
  <si>
    <t>SOMPO HOLDINGS INC</t>
  </si>
  <si>
    <t>AJINOMOTO INC</t>
  </si>
  <si>
    <t>TER</t>
  </si>
  <si>
    <t>TERADYNE INC</t>
  </si>
  <si>
    <t>ASSA B</t>
  </si>
  <si>
    <t>ASSA ABLOY B</t>
  </si>
  <si>
    <t>SMPH</t>
  </si>
  <si>
    <t>Filippine</t>
  </si>
  <si>
    <t>Philippine Stock Exchange Inc.</t>
  </si>
  <si>
    <t>UNITED MICRO ELECTRONICS CORP</t>
  </si>
  <si>
    <t>MKL</t>
  </si>
  <si>
    <t>MARKEL GROUP INC</t>
  </si>
  <si>
    <t>UNI-PRESIDENT ENTERPRISES CORP</t>
  </si>
  <si>
    <t>EISAI LTD</t>
  </si>
  <si>
    <t>INVH</t>
  </si>
  <si>
    <t>INVITATION HOMES INC</t>
  </si>
  <si>
    <t>CPALL.R</t>
  </si>
  <si>
    <t>CP ALL NON-VOTING DR PCL</t>
  </si>
  <si>
    <t>Tailandia</t>
  </si>
  <si>
    <t>Stock Exchange Of Thailand</t>
  </si>
  <si>
    <t>LISN</t>
  </si>
  <si>
    <t>CHOCOLADEFABRIKEN LINDT &amp; SPRUENGL</t>
  </si>
  <si>
    <t>DELL</t>
  </si>
  <si>
    <t>DELL TECHNOLOGIES INC CLASS C</t>
  </si>
  <si>
    <t>EDEN</t>
  </si>
  <si>
    <t>K</t>
  </si>
  <si>
    <t>DRI</t>
  </si>
  <si>
    <t>EXPD</t>
  </si>
  <si>
    <t>EXPEDITORS INTERNATIONAL OF WASHIN</t>
  </si>
  <si>
    <t>CINF</t>
  </si>
  <si>
    <t>HLN</t>
  </si>
  <si>
    <t>HALEON PLC</t>
  </si>
  <si>
    <t>TEF</t>
  </si>
  <si>
    <t>BAX</t>
  </si>
  <si>
    <t>CLNX</t>
  </si>
  <si>
    <t>CELLNEX TELECOM SA</t>
  </si>
  <si>
    <t>MRO</t>
  </si>
  <si>
    <t>AVY</t>
  </si>
  <si>
    <t>AOT.R</t>
  </si>
  <si>
    <t>AIRPORTS OF THAILAND NON-VOTING DR</t>
  </si>
  <si>
    <t>DOL</t>
  </si>
  <si>
    <t>DOLLARAMA INC</t>
  </si>
  <si>
    <t>XYL</t>
  </si>
  <si>
    <t>FM</t>
  </si>
  <si>
    <t>KUAISHOU TECHNOLOGY</t>
  </si>
  <si>
    <t>AMCR</t>
  </si>
  <si>
    <t>AMCOR PLC</t>
  </si>
  <si>
    <t>NWG</t>
  </si>
  <si>
    <t>NATWEST GROUP PLC</t>
  </si>
  <si>
    <t>EAST JAPAN RAILWAY</t>
  </si>
  <si>
    <t>LITE ON TECHNOLOGY CORP</t>
  </si>
  <si>
    <t>YUM</t>
  </si>
  <si>
    <t>YUM BRANDS INC</t>
  </si>
  <si>
    <t>EVO</t>
  </si>
  <si>
    <t>EVOLUTION</t>
  </si>
  <si>
    <t>ASM</t>
  </si>
  <si>
    <t>ASM INTERNATIONAL NV</t>
  </si>
  <si>
    <t>BID</t>
  </si>
  <si>
    <t>BID CORPORATION LTD</t>
  </si>
  <si>
    <t>FUBON FINANCIAL HOLDING LTD</t>
  </si>
  <si>
    <t>BBY</t>
  </si>
  <si>
    <t>LGEN</t>
  </si>
  <si>
    <t>LEGAL AND GENERAL GROUP PLC</t>
  </si>
  <si>
    <t>BVT</t>
  </si>
  <si>
    <t>LNT</t>
  </si>
  <si>
    <t>PFG</t>
  </si>
  <si>
    <t>PRINCIPAL FINANCIAL GROUP INC</t>
  </si>
  <si>
    <t>COO</t>
  </si>
  <si>
    <t>COOPER INC</t>
  </si>
  <si>
    <t>PKG</t>
  </si>
  <si>
    <t>PACKAGING CORP OF AMERICA</t>
  </si>
  <si>
    <t>ALDAR</t>
  </si>
  <si>
    <t>ALDAR PROPERTIES</t>
  </si>
  <si>
    <t>Emirati Arabi Uniti</t>
  </si>
  <si>
    <t>Abu Dhabi Securities Exchange</t>
  </si>
  <si>
    <t>AED</t>
  </si>
  <si>
    <t>LYV</t>
  </si>
  <si>
    <t>LIVE NATION ENTERTAINMENT INC</t>
  </si>
  <si>
    <t>CHINA MERCHANTS BANK LTD H</t>
  </si>
  <si>
    <t>PHM</t>
  </si>
  <si>
    <t>PULTEGROUP INC</t>
  </si>
  <si>
    <t>SJM</t>
  </si>
  <si>
    <t>JM SMUCKER</t>
  </si>
  <si>
    <t>GRMN</t>
  </si>
  <si>
    <t>TRU</t>
  </si>
  <si>
    <t>TRANSUNION</t>
  </si>
  <si>
    <t>BG</t>
  </si>
  <si>
    <t>RTO</t>
  </si>
  <si>
    <t>RENTOKIL INITIAL PLC</t>
  </si>
  <si>
    <t>ADYEN</t>
  </si>
  <si>
    <t>ADYEN NV</t>
  </si>
  <si>
    <t>ETR</t>
  </si>
  <si>
    <t>CNP</t>
  </si>
  <si>
    <t>CMS</t>
  </si>
  <si>
    <t>CMS ENERGY CORP</t>
  </si>
  <si>
    <t>BALL</t>
  </si>
  <si>
    <t>CENTRAL JAPAN RAILWAY</t>
  </si>
  <si>
    <t>AEON LTD</t>
  </si>
  <si>
    <t>DANSKE</t>
  </si>
  <si>
    <t>DANSKE BANK</t>
  </si>
  <si>
    <t>ES</t>
  </si>
  <si>
    <t>EVERSOURCE ENERGY</t>
  </si>
  <si>
    <t>SHISEIDO LTD</t>
  </si>
  <si>
    <t>DAI-ICHI LIFE HOLDINGS INC</t>
  </si>
  <si>
    <t>OC</t>
  </si>
  <si>
    <t>OWENS CORNING</t>
  </si>
  <si>
    <t>CF</t>
  </si>
  <si>
    <t>REP</t>
  </si>
  <si>
    <t>REPSOL SA</t>
  </si>
  <si>
    <t>HOLX</t>
  </si>
  <si>
    <t>GWO</t>
  </si>
  <si>
    <t>GREAT WEST LIFECO INC</t>
  </si>
  <si>
    <t>MAA</t>
  </si>
  <si>
    <t>MID AMERICA APARTMENT COMMUNITIES</t>
  </si>
  <si>
    <t>CBOE</t>
  </si>
  <si>
    <t>CBOE GLOBAL MARKETS INC</t>
  </si>
  <si>
    <t>EAND</t>
  </si>
  <si>
    <t>EMIRATES TELECOM</t>
  </si>
  <si>
    <t>FE</t>
  </si>
  <si>
    <t>MTB</t>
  </si>
  <si>
    <t>M&amp;T BANK CORP</t>
  </si>
  <si>
    <t>HUBB</t>
  </si>
  <si>
    <t>HUBBELL INC</t>
  </si>
  <si>
    <t>HO</t>
  </si>
  <si>
    <t>SYF</t>
  </si>
  <si>
    <t>SYNCHRONY FINANCIAL</t>
  </si>
  <si>
    <t>KDP</t>
  </si>
  <si>
    <t>KEURIG DR PEPPER INC</t>
  </si>
  <si>
    <t>FORMOSA CHEMICALS &amp; FIBRE CORP</t>
  </si>
  <si>
    <t>HEXA B</t>
  </si>
  <si>
    <t>HEXAGON CLASS B</t>
  </si>
  <si>
    <t>STE</t>
  </si>
  <si>
    <t>STERIS</t>
  </si>
  <si>
    <t>J</t>
  </si>
  <si>
    <t>JACOBS SOLUTIONS INC</t>
  </si>
  <si>
    <t>IAG</t>
  </si>
  <si>
    <t>IA FINANCIAL INC</t>
  </si>
  <si>
    <t>KBC</t>
  </si>
  <si>
    <t>KBC GROEP</t>
  </si>
  <si>
    <t>DISCO CORP</t>
  </si>
  <si>
    <t>MB</t>
  </si>
  <si>
    <t>MEDIOBANCA BANCA DI CREDITO FINANZ</t>
  </si>
  <si>
    <t>POOL</t>
  </si>
  <si>
    <t>POOL CORP</t>
  </si>
  <si>
    <t>AEM</t>
  </si>
  <si>
    <t>AGNICO EAGLE MINES LTD</t>
  </si>
  <si>
    <t>SBK</t>
  </si>
  <si>
    <t>STANDARD BANK GROUP</t>
  </si>
  <si>
    <t>OTSUKA HOLDINGS LTD</t>
  </si>
  <si>
    <t>SCCO</t>
  </si>
  <si>
    <t>Peru</t>
  </si>
  <si>
    <t>BXB</t>
  </si>
  <si>
    <t>WPC</t>
  </si>
  <si>
    <t>W. P. CAREY REIT INC</t>
  </si>
  <si>
    <t>SAMSUNG FIRE &amp; MARINE INSURANCE LT</t>
  </si>
  <si>
    <t>VTR</t>
  </si>
  <si>
    <t>VENTAS REIT INC</t>
  </si>
  <si>
    <t>STO</t>
  </si>
  <si>
    <t>TSN</t>
  </si>
  <si>
    <t>TYSON FOODS INC CLASS A</t>
  </si>
  <si>
    <t>ARISTOCRAT LEISURE LTD</t>
  </si>
  <si>
    <t>JBHT</t>
  </si>
  <si>
    <t>JB HUNT TRANSPORT SERVICES INC</t>
  </si>
  <si>
    <t>CABK</t>
  </si>
  <si>
    <t>CAIXABANK SA</t>
  </si>
  <si>
    <t>IFF</t>
  </si>
  <si>
    <t>INTERNATIONAL FLAVORS &amp; FRAGRANCES</t>
  </si>
  <si>
    <t>PINS</t>
  </si>
  <si>
    <t>PINTEREST INC CLASS A</t>
  </si>
  <si>
    <t>AEE</t>
  </si>
  <si>
    <t>AMEREN CORP</t>
  </si>
  <si>
    <t>WDC</t>
  </si>
  <si>
    <t>HBAN</t>
  </si>
  <si>
    <t>HUNTINGTON BANCSHARES INC</t>
  </si>
  <si>
    <t>FSLR</t>
  </si>
  <si>
    <t>SAMPO</t>
  </si>
  <si>
    <t>FAB</t>
  </si>
  <si>
    <t>FIRST ABU DHABI BANK</t>
  </si>
  <si>
    <t>ZBRA</t>
  </si>
  <si>
    <t>ZEBRA TECHNOLOGIES CORP CLASS A</t>
  </si>
  <si>
    <t>LDOS</t>
  </si>
  <si>
    <t>LEIDOS HOLDINGS INC</t>
  </si>
  <si>
    <t>STLD</t>
  </si>
  <si>
    <t>STEEL DYNAMICS INC</t>
  </si>
  <si>
    <t>CTBC FINANCIAL HOLDING LTD</t>
  </si>
  <si>
    <t>GET</t>
  </si>
  <si>
    <t>GETLINK</t>
  </si>
  <si>
    <t>SLM</t>
  </si>
  <si>
    <t>SANLAM LIMITED LTD</t>
  </si>
  <si>
    <t>ACA</t>
  </si>
  <si>
    <t>SHP</t>
  </si>
  <si>
    <t>UPM</t>
  </si>
  <si>
    <t>UPM-KYMMENE</t>
  </si>
  <si>
    <t>UDR</t>
  </si>
  <si>
    <t>UDR REIT INC</t>
  </si>
  <si>
    <t>ADVANC.R</t>
  </si>
  <si>
    <t>ADVANCED INFO SERVICE NON-VOTING D</t>
  </si>
  <si>
    <t>BAER</t>
  </si>
  <si>
    <t>JULIUS BAER GRUPPE AG</t>
  </si>
  <si>
    <t>PAYC</t>
  </si>
  <si>
    <t>PAYCOM SOFTWARE INC</t>
  </si>
  <si>
    <t>MS&amp;AD INSURANCE GROUP HOLDINGS INC</t>
  </si>
  <si>
    <t>GIB.A</t>
  </si>
  <si>
    <t>NET</t>
  </si>
  <si>
    <t>CLOUDFLARE INC CLASS A</t>
  </si>
  <si>
    <t>BNR</t>
  </si>
  <si>
    <t>BRENNTAG</t>
  </si>
  <si>
    <t>ASE TECHNOLOGY HOLDING LTD</t>
  </si>
  <si>
    <t>ERIC B</t>
  </si>
  <si>
    <t>ERICSSON B</t>
  </si>
  <si>
    <t>JMT</t>
  </si>
  <si>
    <t>JERONIMO MARTINS SA</t>
  </si>
  <si>
    <t>Portogallo</t>
  </si>
  <si>
    <t>Nyse Euronext - Euronext Lisbon</t>
  </si>
  <si>
    <t>CHUNGHWA TELECOM LTD</t>
  </si>
  <si>
    <t>DTE ENERGY</t>
  </si>
  <si>
    <t>NI</t>
  </si>
  <si>
    <t>RS</t>
  </si>
  <si>
    <t>RELIANCE STEEL &amp; ALUMINUM</t>
  </si>
  <si>
    <t>SHIONOGI LTD</t>
  </si>
  <si>
    <t>Nuova Zelanda</t>
  </si>
  <si>
    <t>New Zealand Exchange Ltd</t>
  </si>
  <si>
    <t>AKE</t>
  </si>
  <si>
    <t>ARKEMA SA</t>
  </si>
  <si>
    <t>GEBN</t>
  </si>
  <si>
    <t>GEBERIT AG</t>
  </si>
  <si>
    <t>QBE</t>
  </si>
  <si>
    <t>TOHO (TOKYO) LTD</t>
  </si>
  <si>
    <t>ZS</t>
  </si>
  <si>
    <t>ZSCALER INC</t>
  </si>
  <si>
    <t>POW</t>
  </si>
  <si>
    <t>POWER CORPORATION OF CANADA</t>
  </si>
  <si>
    <t>AUTO</t>
  </si>
  <si>
    <t>AUTO TRADER GROUP PLC</t>
  </si>
  <si>
    <t>LII</t>
  </si>
  <si>
    <t>LENNOX INTERNATIONAL INC</t>
  </si>
  <si>
    <t>GDDY</t>
  </si>
  <si>
    <t>GODADDY INC CLASS A</t>
  </si>
  <si>
    <t>VNA</t>
  </si>
  <si>
    <t>VONOVIA SE</t>
  </si>
  <si>
    <t>MNDI</t>
  </si>
  <si>
    <t>MONDI PLC</t>
  </si>
  <si>
    <t>ESS</t>
  </si>
  <si>
    <t>ESSEX PROPERTY TRUST REIT INC</t>
  </si>
  <si>
    <t>KNIN</t>
  </si>
  <si>
    <t>KUEHNE UND NAGEL INTERNATIONAL AG</t>
  </si>
  <si>
    <t>TOU</t>
  </si>
  <si>
    <t>CIMB</t>
  </si>
  <si>
    <t>CIMB GROUP HOLDINGS</t>
  </si>
  <si>
    <t>Malesia</t>
  </si>
  <si>
    <t>Bursa Malaysia</t>
  </si>
  <si>
    <t>EXPE</t>
  </si>
  <si>
    <t>EXPEDIA GROUP INC</t>
  </si>
  <si>
    <t>TRMB</t>
  </si>
  <si>
    <t>TRIMBLE INC</t>
  </si>
  <si>
    <t>MAS</t>
  </si>
  <si>
    <t>PTT.R</t>
  </si>
  <si>
    <t>PTT NON-VOTING DR PCL</t>
  </si>
  <si>
    <t>ARE</t>
  </si>
  <si>
    <t>ALEXANDRIA REAL ESTATE EQUITIES RE</t>
  </si>
  <si>
    <t>BARN</t>
  </si>
  <si>
    <t>BARRY CALLEBAUT AG</t>
  </si>
  <si>
    <t>CEMEXCPO</t>
  </si>
  <si>
    <t>CEMEX CPO</t>
  </si>
  <si>
    <t>PNR</t>
  </si>
  <si>
    <t>PENTAIR</t>
  </si>
  <si>
    <t>MOH</t>
  </si>
  <si>
    <t>MOLINA HEALTHCARE INC</t>
  </si>
  <si>
    <t>Z</t>
  </si>
  <si>
    <t>ZILLOW GROUP INC CLASS C</t>
  </si>
  <si>
    <t>EPI B</t>
  </si>
  <si>
    <t>EPIROC CLASS B</t>
  </si>
  <si>
    <t>TECHTRONIC INDUSTRIES LTD</t>
  </si>
  <si>
    <t>EBS</t>
  </si>
  <si>
    <t>Austria</t>
  </si>
  <si>
    <t>Wiener Boerse Ag</t>
  </si>
  <si>
    <t>TFII</t>
  </si>
  <si>
    <t>TFI INTERNATIONAL INC</t>
  </si>
  <si>
    <t>AKZA</t>
  </si>
  <si>
    <t>AKZO NOBEL NV</t>
  </si>
  <si>
    <t>CHUGAI PHARMACEUTICAL LTD</t>
  </si>
  <si>
    <t>SEB A</t>
  </si>
  <si>
    <t>SKANDINAVISKA ENSKILDA BANKEN</t>
  </si>
  <si>
    <t>FWONK</t>
  </si>
  <si>
    <t>TRYG</t>
  </si>
  <si>
    <t>ZIJIN MINING GROUP LTD H</t>
  </si>
  <si>
    <t>ECOPRO LTD</t>
  </si>
  <si>
    <t>Korea Exchange (Kosdaq)</t>
  </si>
  <si>
    <t>FSR</t>
  </si>
  <si>
    <t>ZM</t>
  </si>
  <si>
    <t>SWED A</t>
  </si>
  <si>
    <t>SWEDBANK</t>
  </si>
  <si>
    <t>SSNC</t>
  </si>
  <si>
    <t>SS AND C TECHNOLOGIES HOLDINGS INC</t>
  </si>
  <si>
    <t>TDY</t>
  </si>
  <si>
    <t>TELEDYNE TECHNOLOGIES INC</t>
  </si>
  <si>
    <t>ATO</t>
  </si>
  <si>
    <t>ATMOS ENERGY CORP</t>
  </si>
  <si>
    <t>SY1</t>
  </si>
  <si>
    <t>SYMRISE AG</t>
  </si>
  <si>
    <t>PSON</t>
  </si>
  <si>
    <t>A17U</t>
  </si>
  <si>
    <t>CAPITALAND ASCENDAS REIT</t>
  </si>
  <si>
    <t>FTS</t>
  </si>
  <si>
    <t>GMEXICOB</t>
  </si>
  <si>
    <t>GRUPO MEXICO B</t>
  </si>
  <si>
    <t>NTRS</t>
  </si>
  <si>
    <t>HRL</t>
  </si>
  <si>
    <t>AXON</t>
  </si>
  <si>
    <t>AXON ENTERPRISE INC</t>
  </si>
  <si>
    <t>BAH</t>
  </si>
  <si>
    <t>BOOZ ALLEN HAMILTON HOLDING CORP C</t>
  </si>
  <si>
    <t>CHINA MENGNIU DAIRY LTD</t>
  </si>
  <si>
    <t>EVRG</t>
  </si>
  <si>
    <t>EVERGY INC</t>
  </si>
  <si>
    <t>GEN</t>
  </si>
  <si>
    <t>GEN DIGITAL INC</t>
  </si>
  <si>
    <t>CCK</t>
  </si>
  <si>
    <t>DTG</t>
  </si>
  <si>
    <t>DAIMLER TRUCK HOLDING E AG</t>
  </si>
  <si>
    <t>Grecia</t>
  </si>
  <si>
    <t>Athens Exchange S.A. Cash Market</t>
  </si>
  <si>
    <t>DASH</t>
  </si>
  <si>
    <t>DOORDASH INC CLASS A</t>
  </si>
  <si>
    <t>BMRI</t>
  </si>
  <si>
    <t>BANK MANDIRI (PERSERO)</t>
  </si>
  <si>
    <t>TAP</t>
  </si>
  <si>
    <t>MOLSON COORS BREWING CLASS B</t>
  </si>
  <si>
    <t>STMN</t>
  </si>
  <si>
    <t>STRAUMANN HOLDING AG</t>
  </si>
  <si>
    <t>NONGFU SPRING LTD H</t>
  </si>
  <si>
    <t>SLHN</t>
  </si>
  <si>
    <t>SWISS LIFE HOLDING AG</t>
  </si>
  <si>
    <t>JBL</t>
  </si>
  <si>
    <t>JABIL INC</t>
  </si>
  <si>
    <t>DPZ</t>
  </si>
  <si>
    <t>DOMINOS PIZZA INC</t>
  </si>
  <si>
    <t>DSFIR</t>
  </si>
  <si>
    <t>DSM FIRMENICH AG</t>
  </si>
  <si>
    <t>CHINA LIFE INSURANCE LTD H</t>
  </si>
  <si>
    <t>CHRW</t>
  </si>
  <si>
    <t>CH ROBINSON WORLDWIDE INC</t>
  </si>
  <si>
    <t>IFC</t>
  </si>
  <si>
    <t>HPE</t>
  </si>
  <si>
    <t>HEWLETT PACKARD ENTERPRISE</t>
  </si>
  <si>
    <t>XRO</t>
  </si>
  <si>
    <t>XERO LTD</t>
  </si>
  <si>
    <t>RVTY</t>
  </si>
  <si>
    <t>REVVITY INC</t>
  </si>
  <si>
    <t>MG</t>
  </si>
  <si>
    <t>OBIC LTD</t>
  </si>
  <si>
    <t>KRZ</t>
  </si>
  <si>
    <t>KERRY GROUP PLC</t>
  </si>
  <si>
    <t>MINEBEA MITSUMI INC</t>
  </si>
  <si>
    <t>WRB</t>
  </si>
  <si>
    <t>SE</t>
  </si>
  <si>
    <t>SEA ADS REPRESENTING LTD CLASS A</t>
  </si>
  <si>
    <t>ROL</t>
  </si>
  <si>
    <t>ROLLINS INC</t>
  </si>
  <si>
    <t>STX</t>
  </si>
  <si>
    <t>SEAGATE TECHNOLOGY HOLDINGS PLC</t>
  </si>
  <si>
    <t>CBK</t>
  </si>
  <si>
    <t>INCY</t>
  </si>
  <si>
    <t>INCYTE CORP</t>
  </si>
  <si>
    <t>EDP</t>
  </si>
  <si>
    <t>EDP ENERGIAS DE PORTUGAL SA</t>
  </si>
  <si>
    <t>NOMURA RESEARCH INSTITUTE LTD</t>
  </si>
  <si>
    <t>CHINA SHENHUA ENERGY LTD H</t>
  </si>
  <si>
    <t>UHS</t>
  </si>
  <si>
    <t>UNIVERSAL HEALTH SERVICES INC CLAS</t>
  </si>
  <si>
    <t>FDS</t>
  </si>
  <si>
    <t>FACTSET RESEARCH SYSTEMS INC</t>
  </si>
  <si>
    <t>SUN HUNG KAI PROPERTIES LTD</t>
  </si>
  <si>
    <t>PUB</t>
  </si>
  <si>
    <t>PUBLICIS GROUPE SA</t>
  </si>
  <si>
    <t>FER</t>
  </si>
  <si>
    <t>MZTF</t>
  </si>
  <si>
    <t>Israele</t>
  </si>
  <si>
    <t>Tel Aviv Stock Exchange</t>
  </si>
  <si>
    <t>ILS</t>
  </si>
  <si>
    <t>DGX</t>
  </si>
  <si>
    <t>DNB</t>
  </si>
  <si>
    <t>DNB BANK</t>
  </si>
  <si>
    <t>AGN</t>
  </si>
  <si>
    <t>EMSN</t>
  </si>
  <si>
    <t>EMS-CHEMIE HOLDING AG</t>
  </si>
  <si>
    <t>AISIN CORP</t>
  </si>
  <si>
    <t>EQH</t>
  </si>
  <si>
    <t>EQUITABLE HOLDINGS INC</t>
  </si>
  <si>
    <t>SEKISUI CHEMICAL LTD</t>
  </si>
  <si>
    <t>KEY</t>
  </si>
  <si>
    <t>EG</t>
  </si>
  <si>
    <t>EVEREST GROUP LTD</t>
  </si>
  <si>
    <t>KANSAI ELECTRIC POWER INC</t>
  </si>
  <si>
    <t>SUMITOMO METAL MINING LTD</t>
  </si>
  <si>
    <t>LINK REAL ESTATE INVESTMENT TRUST</t>
  </si>
  <si>
    <t>DAIWA HOUSE INDUSTRY LTD</t>
  </si>
  <si>
    <t>COL</t>
  </si>
  <si>
    <t>COLES GROUP LTD</t>
  </si>
  <si>
    <t>ESSITY B</t>
  </si>
  <si>
    <t>ESSITY CLASS B</t>
  </si>
  <si>
    <t>PNDORA</t>
  </si>
  <si>
    <t>PANDORA</t>
  </si>
  <si>
    <t>HEN3</t>
  </si>
  <si>
    <t>HENKEL &amp; KGAA PREF AG</t>
  </si>
  <si>
    <t>FRE</t>
  </si>
  <si>
    <t>FRESENIUS SE AND CO KGAA</t>
  </si>
  <si>
    <t>FSV</t>
  </si>
  <si>
    <t>FIRSTSERVICE SUBORDINATE VOTING CO</t>
  </si>
  <si>
    <t>DKNG</t>
  </si>
  <si>
    <t>DRAFTKINGS INC CLASS A</t>
  </si>
  <si>
    <t>CCO</t>
  </si>
  <si>
    <t>OTP</t>
  </si>
  <si>
    <t>OTP BANK</t>
  </si>
  <si>
    <t>Ungheria</t>
  </si>
  <si>
    <t>Budapest Stock Exchange</t>
  </si>
  <si>
    <t>JHX</t>
  </si>
  <si>
    <t>JAMES HARDIE INDUSTRIES CDI PLC</t>
  </si>
  <si>
    <t>SGE</t>
  </si>
  <si>
    <t>GGG</t>
  </si>
  <si>
    <t>GRACO INC</t>
  </si>
  <si>
    <t>BURL</t>
  </si>
  <si>
    <t>BURLINGTON STORES INC</t>
  </si>
  <si>
    <t>GLPI</t>
  </si>
  <si>
    <t>GAMING AND LEISURE PROPERTIES REIT</t>
  </si>
  <si>
    <t>ENELAM</t>
  </si>
  <si>
    <t>ENEL AMERICAS SA</t>
  </si>
  <si>
    <t>Cile</t>
  </si>
  <si>
    <t>Santiago Stock Exchange</t>
  </si>
  <si>
    <t>DAI NIPPON PRINTING LTD</t>
  </si>
  <si>
    <t>LAND</t>
  </si>
  <si>
    <t>LAND SECURITIES GROUP REIT PLC</t>
  </si>
  <si>
    <t>MONC</t>
  </si>
  <si>
    <t>MONCLER</t>
  </si>
  <si>
    <t>QIA</t>
  </si>
  <si>
    <t>QIAGEN NV</t>
  </si>
  <si>
    <t>HM B</t>
  </si>
  <si>
    <t>HENNES &amp; MAURITZ</t>
  </si>
  <si>
    <t>CFG</t>
  </si>
  <si>
    <t>CITIZENS FINANCIAL GROUP INC</t>
  </si>
  <si>
    <t>KIRIN HOLDINGS LTD</t>
  </si>
  <si>
    <t>SMCI</t>
  </si>
  <si>
    <t>SUPER MICRO COMPUTER INC</t>
  </si>
  <si>
    <t>PODD</t>
  </si>
  <si>
    <t>INSULET CORP</t>
  </si>
  <si>
    <t>S32</t>
  </si>
  <si>
    <t>SOUTH32 LTD</t>
  </si>
  <si>
    <t>VER</t>
  </si>
  <si>
    <t>YAMAHA MOTOR LTD</t>
  </si>
  <si>
    <t>SCC.R</t>
  </si>
  <si>
    <t>SIAM CEMENT NON-VOTING DR PCL</t>
  </si>
  <si>
    <t>AKBNK.E</t>
  </si>
  <si>
    <t>AKBANK A</t>
  </si>
  <si>
    <t>Turchia</t>
  </si>
  <si>
    <t>Istanbul Stock Exchange</t>
  </si>
  <si>
    <t>KAKAO CORP</t>
  </si>
  <si>
    <t>RAND</t>
  </si>
  <si>
    <t>RANDSTAD HOLDING</t>
  </si>
  <si>
    <t>EPI A</t>
  </si>
  <si>
    <t>EPIROC CLASS A</t>
  </si>
  <si>
    <t>NRG</t>
  </si>
  <si>
    <t>UTHR</t>
  </si>
  <si>
    <t>UNITED THERAPEUTICS CORP</t>
  </si>
  <si>
    <t>TENAGA</t>
  </si>
  <si>
    <t>TENAGA NASIONAL</t>
  </si>
  <si>
    <t>PKO</t>
  </si>
  <si>
    <t>POWSZECHNA KASA OSZCZEDNOSCI BANK</t>
  </si>
  <si>
    <t>Polonia</t>
  </si>
  <si>
    <t>Warsaw Stock Exchange/Equities/Main Market</t>
  </si>
  <si>
    <t>BEI</t>
  </si>
  <si>
    <t>COH</t>
  </si>
  <si>
    <t>QSR</t>
  </si>
  <si>
    <t>RESTAURANTS BRANDS INTERNATIONAL I</t>
  </si>
  <si>
    <t>SUMITOMO REALTY &amp; DEVELOPMENT LTD</t>
  </si>
  <si>
    <t>NXT</t>
  </si>
  <si>
    <t>SRT3</t>
  </si>
  <si>
    <t>SARTORIUS PREF AG</t>
  </si>
  <si>
    <t>CK HUTCHISON HOLDINGS LTD</t>
  </si>
  <si>
    <t>WTB</t>
  </si>
  <si>
    <t>TYL</t>
  </si>
  <si>
    <t>TYLER TECHNOLOGIES INC</t>
  </si>
  <si>
    <t>VACN</t>
  </si>
  <si>
    <t>VAT GROUP AG</t>
  </si>
  <si>
    <t>ALLE</t>
  </si>
  <si>
    <t>ALLEGION PLC</t>
  </si>
  <si>
    <t>P911</t>
  </si>
  <si>
    <t>DR ING HC F PORSCHE PRF AG</t>
  </si>
  <si>
    <t>PST</t>
  </si>
  <si>
    <t>POSTE ITALIANE</t>
  </si>
  <si>
    <t>TLKM</t>
  </si>
  <si>
    <t>TELEKOMUNIKASI INDONESIA</t>
  </si>
  <si>
    <t>RO</t>
  </si>
  <si>
    <t>ROCHE HOLDING AG</t>
  </si>
  <si>
    <t>NIBE B</t>
  </si>
  <si>
    <t>NIBE INDUSTRIER CLASS B</t>
  </si>
  <si>
    <t>HYUNDAI MOBIS LTD</t>
  </si>
  <si>
    <t>MT</t>
  </si>
  <si>
    <t>ARCELORMITTAL SA</t>
  </si>
  <si>
    <t>CCL.B</t>
  </si>
  <si>
    <t>CCL INDUSTRIES INC CLASS B</t>
  </si>
  <si>
    <t>FOXA</t>
  </si>
  <si>
    <t>FOX CORP CLASS A</t>
  </si>
  <si>
    <t>RBA</t>
  </si>
  <si>
    <t>RB GLOBAL INC</t>
  </si>
  <si>
    <t>KRX</t>
  </si>
  <si>
    <t>KINGSPAN GROUP PLC</t>
  </si>
  <si>
    <t>BNZL</t>
  </si>
  <si>
    <t>BUNZL</t>
  </si>
  <si>
    <t>SHL</t>
  </si>
  <si>
    <t>SIEMENS HEALTHINEERS AG</t>
  </si>
  <si>
    <t>ORG</t>
  </si>
  <si>
    <t>SHB A</t>
  </si>
  <si>
    <t>TRN</t>
  </si>
  <si>
    <t>TERNA RETE ELETTRICA NAZIONALE</t>
  </si>
  <si>
    <t>KNEBV</t>
  </si>
  <si>
    <t>KONE</t>
  </si>
  <si>
    <t>INF</t>
  </si>
  <si>
    <t>INFORMA PLC</t>
  </si>
  <si>
    <t>WSO</t>
  </si>
  <si>
    <t>WATSCO INC</t>
  </si>
  <si>
    <t>HENDERSON LAND DEVELOPMENT LTD</t>
  </si>
  <si>
    <t>ESLT</t>
  </si>
  <si>
    <t>TRAVELSKY TECHNOLOGY LTD H</t>
  </si>
  <si>
    <t>NESTE</t>
  </si>
  <si>
    <t>AV.</t>
  </si>
  <si>
    <t>BAP</t>
  </si>
  <si>
    <t>SOON</t>
  </si>
  <si>
    <t>SONOVA HOLDING AG</t>
  </si>
  <si>
    <t>AMH</t>
  </si>
  <si>
    <t>AMERICAN HOMES RENT REIT CLASS A</t>
  </si>
  <si>
    <t>FNF</t>
  </si>
  <si>
    <t>FIDELITY NATIONAL FINANCIAL INC</t>
  </si>
  <si>
    <t>CTC.A</t>
  </si>
  <si>
    <t>CANADIAN TIRE LTD CLASS A</t>
  </si>
  <si>
    <t>MAYBANK</t>
  </si>
  <si>
    <t>MALAYAN BANKING</t>
  </si>
  <si>
    <t>RCI.B</t>
  </si>
  <si>
    <t>ROGERS COMMUNICATIONS NON-VOTING I</t>
  </si>
  <si>
    <t>ANG</t>
  </si>
  <si>
    <t>THYAO.E</t>
  </si>
  <si>
    <t>TURK HAVA YOLLARI AO A</t>
  </si>
  <si>
    <t>SCMN</t>
  </si>
  <si>
    <t>SWISSCOM AG</t>
  </si>
  <si>
    <t>IOICORP</t>
  </si>
  <si>
    <t>IOI CORPORATION</t>
  </si>
  <si>
    <t>SN.</t>
  </si>
  <si>
    <t>SMITH AND NEPHEW PLC</t>
  </si>
  <si>
    <t>FFH</t>
  </si>
  <si>
    <t>FAIRFAX FINANCIAL HOLDINGS SUB VOT</t>
  </si>
  <si>
    <t>VST</t>
  </si>
  <si>
    <t>VISTRA CORP</t>
  </si>
  <si>
    <t>TLC</t>
  </si>
  <si>
    <t>THE LOTTERY CORPORATION LTD</t>
  </si>
  <si>
    <t>BANDAI NAMCO HOLDINGS INC</t>
  </si>
  <si>
    <t>KUNLUN ENERGY LTD</t>
  </si>
  <si>
    <t>ABG</t>
  </si>
  <si>
    <t>JAPAN POST HOLDINGS LTD</t>
  </si>
  <si>
    <t>KPN</t>
  </si>
  <si>
    <t>SNAP</t>
  </si>
  <si>
    <t>SNAP INC CLASS A</t>
  </si>
  <si>
    <t>REG</t>
  </si>
  <si>
    <t>REGENCY CENTERS REIT CORP</t>
  </si>
  <si>
    <t>HANKYU HANSHIN HOLDINGS INC</t>
  </si>
  <si>
    <t>BDO</t>
  </si>
  <si>
    <t>BAM</t>
  </si>
  <si>
    <t>BROOKFIELD ASSET MANAGEMENT VOTING</t>
  </si>
  <si>
    <t>JD HEALTH INTERNATIONAL INC</t>
  </si>
  <si>
    <t>HEICO CORP CLASS A</t>
  </si>
  <si>
    <t>TUPRS.E</t>
  </si>
  <si>
    <t>TURKIYE PETROL RAFINERILERI A</t>
  </si>
  <si>
    <t>CNA</t>
  </si>
  <si>
    <t>HEALTHPEAK PROPERTIES INC</t>
  </si>
  <si>
    <t>GFI</t>
  </si>
  <si>
    <t>PICC PROPERTY AND CASUALTY LTD H</t>
  </si>
  <si>
    <t>RHM</t>
  </si>
  <si>
    <t>RHEINMETALL AG</t>
  </si>
  <si>
    <t>SUMITOMO ELECTRIC INDUSTRIES LTD</t>
  </si>
  <si>
    <t>GOTO</t>
  </si>
  <si>
    <t>GOTO GOJEK TOKOPEDIA</t>
  </si>
  <si>
    <t>SGSN</t>
  </si>
  <si>
    <t>SGS SA</t>
  </si>
  <si>
    <t>CCEP</t>
  </si>
  <si>
    <t>COCA COLA EUROPACIFIC PARTNERS PLC</t>
  </si>
  <si>
    <t>OKTA</t>
  </si>
  <si>
    <t>OKTA INC CLASS A</t>
  </si>
  <si>
    <t>CCL</t>
  </si>
  <si>
    <t>FFIV</t>
  </si>
  <si>
    <t>F5 INC</t>
  </si>
  <si>
    <t>MINT.R</t>
  </si>
  <si>
    <t>MINOR INTERNATIONAL PUBLIC NON-VOT</t>
  </si>
  <si>
    <t>EQT</t>
  </si>
  <si>
    <t>LI NING LTD</t>
  </si>
  <si>
    <t>NBIX</t>
  </si>
  <si>
    <t>NEUROCRINE BIOSCIENCES INC</t>
  </si>
  <si>
    <t>AFG</t>
  </si>
  <si>
    <t>AMERICAN FINANCIAL GROUP INC</t>
  </si>
  <si>
    <t>KEYERA CORP</t>
  </si>
  <si>
    <t>NEW ORIENTAL EDUCATION &amp; TECHNOLOG</t>
  </si>
  <si>
    <t>TAIWAN MOBILE LTD</t>
  </si>
  <si>
    <t>ECOPRO BM LTD</t>
  </si>
  <si>
    <t>YAR</t>
  </si>
  <si>
    <t>YARA INTERNATIONAL</t>
  </si>
  <si>
    <t>DVA</t>
  </si>
  <si>
    <t>MPL</t>
  </si>
  <si>
    <t>MEDIBANK PRIVATE LTD</t>
  </si>
  <si>
    <t>VIPS</t>
  </si>
  <si>
    <t>VIPSHOP HOLDINGS SPONSORED ADS REP</t>
  </si>
  <si>
    <t>LOGN</t>
  </si>
  <si>
    <t>LOGITECH INTERNATIONAL SA</t>
  </si>
  <si>
    <t>SW</t>
  </si>
  <si>
    <t>SODEXO SA</t>
  </si>
  <si>
    <t>TWLO</t>
  </si>
  <si>
    <t>TWILIO INC CLASS A</t>
  </si>
  <si>
    <t>MTX</t>
  </si>
  <si>
    <t>MTU AERO ENGINES HOLDING AG</t>
  </si>
  <si>
    <t>CARL B</t>
  </si>
  <si>
    <t>CARLSBERG AS CL B</t>
  </si>
  <si>
    <t>DCC</t>
  </si>
  <si>
    <t>DCC PLC</t>
  </si>
  <si>
    <t>KGH</t>
  </si>
  <si>
    <t>CCH</t>
  </si>
  <si>
    <t>COCA COLA HBC AG</t>
  </si>
  <si>
    <t>TLS</t>
  </si>
  <si>
    <t>TELSTRA GROUP LTD</t>
  </si>
  <si>
    <t>G13</t>
  </si>
  <si>
    <t>GENTING SINGAPORE LTD</t>
  </si>
  <si>
    <t>HLMA</t>
  </si>
  <si>
    <t>HALMA PLC</t>
  </si>
  <si>
    <t>BALN</t>
  </si>
  <si>
    <t>BALOISE HOLDING AG</t>
  </si>
  <si>
    <t>ELS</t>
  </si>
  <si>
    <t>EQUITY LIFESTYLE PROPERTIES REIT I</t>
  </si>
  <si>
    <t>LISP</t>
  </si>
  <si>
    <t>TOKYO GAS LTD</t>
  </si>
  <si>
    <t>DIM</t>
  </si>
  <si>
    <t>SARTORIUS STEDIM BIOTECH SA</t>
  </si>
  <si>
    <t>ORSTED</t>
  </si>
  <si>
    <t>WPP</t>
  </si>
  <si>
    <t>BEKE</t>
  </si>
  <si>
    <t>KE HOLDINGS ADR REPRESENTING INC</t>
  </si>
  <si>
    <t>RBLX</t>
  </si>
  <si>
    <t>ROBLOX CORP CLASS A</t>
  </si>
  <si>
    <t>GIL</t>
  </si>
  <si>
    <t>L</t>
  </si>
  <si>
    <t>HOTAI MOTOR LTD</t>
  </si>
  <si>
    <t>MTN</t>
  </si>
  <si>
    <t>FME</t>
  </si>
  <si>
    <t>FRESENIUS MEDICAL CARE AG</t>
  </si>
  <si>
    <t>GJF</t>
  </si>
  <si>
    <t>GJENSIDIGE FORSIKRING</t>
  </si>
  <si>
    <t>ENTG</t>
  </si>
  <si>
    <t>ENTEGRIS INC</t>
  </si>
  <si>
    <t>EMA</t>
  </si>
  <si>
    <t>EMERA INC</t>
  </si>
  <si>
    <t>SKF B</t>
  </si>
  <si>
    <t>TEVA</t>
  </si>
  <si>
    <t>WRT1V</t>
  </si>
  <si>
    <t>WARTSILA</t>
  </si>
  <si>
    <t>PAN PACIFIC INTERNATIONAL HOLDINGS</t>
  </si>
  <si>
    <t>ASII</t>
  </si>
  <si>
    <t>ASTRA INTERNATIONAL</t>
  </si>
  <si>
    <t>ABN</t>
  </si>
  <si>
    <t>ABN AMRO BANK NV</t>
  </si>
  <si>
    <t>SQM.B</t>
  </si>
  <si>
    <t>SOCIEDAD QUIMICA Y MINERA DE CHILE</t>
  </si>
  <si>
    <t>KESKOB</t>
  </si>
  <si>
    <t>KESKO CLASS B</t>
  </si>
  <si>
    <t>PMETAL</t>
  </si>
  <si>
    <t>PRESS METAL ALUMINIUM HOLDINGS</t>
  </si>
  <si>
    <t>AENA</t>
  </si>
  <si>
    <t>AENA SME SA</t>
  </si>
  <si>
    <t>PBBANK</t>
  </si>
  <si>
    <t>PUBLIC BANK</t>
  </si>
  <si>
    <t>SUN</t>
  </si>
  <si>
    <t>COLO B</t>
  </si>
  <si>
    <t>COLOPLAST B</t>
  </si>
  <si>
    <t>CARLISLE COMPANIES INC</t>
  </si>
  <si>
    <t>HEIO</t>
  </si>
  <si>
    <t>AGRICULTURAL BANK OF CHINA LTD H</t>
  </si>
  <si>
    <t>POSCO FUTURE M LTD</t>
  </si>
  <si>
    <t>FUNO11</t>
  </si>
  <si>
    <t>STERV</t>
  </si>
  <si>
    <t>STORA ENSO CLASS R</t>
  </si>
  <si>
    <t>DOCU</t>
  </si>
  <si>
    <t>DOCUSIGN INC</t>
  </si>
  <si>
    <t>NN</t>
  </si>
  <si>
    <t>NN GROUP NV</t>
  </si>
  <si>
    <t>NICE</t>
  </si>
  <si>
    <t>NICE LTD</t>
  </si>
  <si>
    <t>IDEMITSU KOSAN LTD</t>
  </si>
  <si>
    <t>GALP</t>
  </si>
  <si>
    <t>EXO</t>
  </si>
  <si>
    <t>EXOR NV</t>
  </si>
  <si>
    <t>TW</t>
  </si>
  <si>
    <t>TRADEWEB MARKETS INC CLASS A</t>
  </si>
  <si>
    <t>SUBARU CORP</t>
  </si>
  <si>
    <t>PRY</t>
  </si>
  <si>
    <t>PRYSMIAN</t>
  </si>
  <si>
    <t>CHKP</t>
  </si>
  <si>
    <t>CHECK POINT SOFTWARE TECHNOLOGIES</t>
  </si>
  <si>
    <t>HEI</t>
  </si>
  <si>
    <t>HEICO CORP</t>
  </si>
  <si>
    <t>KOREAN AIR LINES LTD</t>
  </si>
  <si>
    <t>CITIC LTD</t>
  </si>
  <si>
    <t>SUI</t>
  </si>
  <si>
    <t>SUN COMMUNITIES REIT INC</t>
  </si>
  <si>
    <t>HTHT</t>
  </si>
  <si>
    <t>H WORLD GROUP ADR LTD</t>
  </si>
  <si>
    <t>FBK</t>
  </si>
  <si>
    <t>FINECOBANK BANCA FINECO</t>
  </si>
  <si>
    <t>NEXON LTD</t>
  </si>
  <si>
    <t>NLY</t>
  </si>
  <si>
    <t>ANNALY CAPITAL MANAGEMENT REIT INC</t>
  </si>
  <si>
    <t>GEELY AUTOMOBILE HOLDINGS LTD</t>
  </si>
  <si>
    <t>JKHY</t>
  </si>
  <si>
    <t>JACK HENRY AND ASSOCIATES INC</t>
  </si>
  <si>
    <t>ACS</t>
  </si>
  <si>
    <t>ACS ACTIVIDADES DE CONSTRUCCION Y</t>
  </si>
  <si>
    <t>COIN</t>
  </si>
  <si>
    <t>COINBASE GLOBAL INC CLASS A</t>
  </si>
  <si>
    <t>ARX</t>
  </si>
  <si>
    <t>TEP</t>
  </si>
  <si>
    <t>TELEPERFORMANCE</t>
  </si>
  <si>
    <t>IMCD</t>
  </si>
  <si>
    <t>IMCD NV</t>
  </si>
  <si>
    <t>DAL</t>
  </si>
  <si>
    <t>MELROSE INDUSTRIES PLC</t>
  </si>
  <si>
    <t>UCB</t>
  </si>
  <si>
    <t>XPENG CLASS A INC</t>
  </si>
  <si>
    <t>ENT</t>
  </si>
  <si>
    <t>ENTAIN PLC</t>
  </si>
  <si>
    <t>AER</t>
  </si>
  <si>
    <t>AERCAP HOLDINGS NV</t>
  </si>
  <si>
    <t>M3 INC</t>
  </si>
  <si>
    <t>SK INC</t>
  </si>
  <si>
    <t>BCE</t>
  </si>
  <si>
    <t>IEX</t>
  </si>
  <si>
    <t>IDEX CORP</t>
  </si>
  <si>
    <t>ORNBV</t>
  </si>
  <si>
    <t>ORION CLASS B</t>
  </si>
  <si>
    <t>INNOVENT BIOLOGICS INC</t>
  </si>
  <si>
    <t>HANA FINANCIAL GROUP INC</t>
  </si>
  <si>
    <t>CA</t>
  </si>
  <si>
    <t>MAERSK B</t>
  </si>
  <si>
    <t>A P MOLLER MAERSK B</t>
  </si>
  <si>
    <t>UHR</t>
  </si>
  <si>
    <t>THE SWATCH GROUP AG</t>
  </si>
  <si>
    <t>NOVOZYMES B</t>
  </si>
  <si>
    <t>HNR1</t>
  </si>
  <si>
    <t>HANNOVER RUECK</t>
  </si>
  <si>
    <t>SKA B</t>
  </si>
  <si>
    <t>SKANSKA B</t>
  </si>
  <si>
    <t>ORK</t>
  </si>
  <si>
    <t>ORKLA</t>
  </si>
  <si>
    <t>SHENZHOU INTERNATIONAL GROUP LTD</t>
  </si>
  <si>
    <t>LPLA</t>
  </si>
  <si>
    <t>LPL FINANCIAL HOLDINGS INC</t>
  </si>
  <si>
    <t>CPU</t>
  </si>
  <si>
    <t>QIBK</t>
  </si>
  <si>
    <t>QATAR ISLAMIC BANK</t>
  </si>
  <si>
    <t>ALI</t>
  </si>
  <si>
    <t>BSANTANDER</t>
  </si>
  <si>
    <t>HAIER SMART HOME CLASS H LTD H</t>
  </si>
  <si>
    <t>BESI</t>
  </si>
  <si>
    <t>BE SEMICONDUCTOR INDUSTRIES NV</t>
  </si>
  <si>
    <t>JAPAN EXCHANGE GROUP INC</t>
  </si>
  <si>
    <t>SK INNOVATION LTD</t>
  </si>
  <si>
    <t>EMIRATESNBD</t>
  </si>
  <si>
    <t>EMIRATES NBD</t>
  </si>
  <si>
    <t>Dubai Financial Market</t>
  </si>
  <si>
    <t>KGF</t>
  </si>
  <si>
    <t>AC</t>
  </si>
  <si>
    <t>X</t>
  </si>
  <si>
    <t>TMX GROUP LTD</t>
  </si>
  <si>
    <t>NDSN</t>
  </si>
  <si>
    <t>NORDSON CORP</t>
  </si>
  <si>
    <t>ENELCHILE</t>
  </si>
  <si>
    <t>ENEL CHILE SA</t>
  </si>
  <si>
    <t>CYBR</t>
  </si>
  <si>
    <t>CYBER ARK SOFTWARE LTD</t>
  </si>
  <si>
    <t>PCHEM</t>
  </si>
  <si>
    <t>PETRONAS CHEMICALS GROUP</t>
  </si>
  <si>
    <t>ITRK</t>
  </si>
  <si>
    <t>POLI</t>
  </si>
  <si>
    <t>MITSUBISHI CHEMICAL GROUP CORP</t>
  </si>
  <si>
    <t>CHINA RESOURCES BEER HOLDINGS LTD</t>
  </si>
  <si>
    <t>URW</t>
  </si>
  <si>
    <t>UNIBAIL RODAMCO WE STAPLED UNITS</t>
  </si>
  <si>
    <t>H78</t>
  </si>
  <si>
    <t>HONGKONG LAND HOLDINGS LTD</t>
  </si>
  <si>
    <t>9CI</t>
  </si>
  <si>
    <t>CAPITALAND INVESTMENT LTD</t>
  </si>
  <si>
    <t>TPL</t>
  </si>
  <si>
    <t>TEXAS PACIFIC LAND CORP</t>
  </si>
  <si>
    <t>FIRST FINANCIAL HOLDING LTD</t>
  </si>
  <si>
    <t>DT</t>
  </si>
  <si>
    <t>DYNATRACE INC</t>
  </si>
  <si>
    <t>ICL</t>
  </si>
  <si>
    <t>ICL GROUP LTD</t>
  </si>
  <si>
    <t>KYOWA KIRIN LTD</t>
  </si>
  <si>
    <t>CHAILEASE HOLDING LTD</t>
  </si>
  <si>
    <t>ALFA</t>
  </si>
  <si>
    <t>ALFA LAVAL</t>
  </si>
  <si>
    <t>TEN</t>
  </si>
  <si>
    <t>INSURANCE AUSTRALIA GROUP LTD</t>
  </si>
  <si>
    <t>PTTEP.R</t>
  </si>
  <si>
    <t>PTT EXPLORATION AND PRODUCTION NON</t>
  </si>
  <si>
    <t>E.SUN FINANCIAL HOLDING LTD</t>
  </si>
  <si>
    <t>CG</t>
  </si>
  <si>
    <t>CARLYLE GROUP INC</t>
  </si>
  <si>
    <t>FGR</t>
  </si>
  <si>
    <t>EIFFAGE SA</t>
  </si>
  <si>
    <t>TAIWAN COOPERATIVE FINANCIAL HOLDI</t>
  </si>
  <si>
    <t>UU.</t>
  </si>
  <si>
    <t>Z74</t>
  </si>
  <si>
    <t>SINGAPORE TELECOMMUNICATIONS LTD</t>
  </si>
  <si>
    <t>LHA</t>
  </si>
  <si>
    <t>DEUTSCHE LUFTHANSA AG</t>
  </si>
  <si>
    <t>SCG</t>
  </si>
  <si>
    <t>SCENTRE GROUP</t>
  </si>
  <si>
    <t>CON</t>
  </si>
  <si>
    <t>PZU</t>
  </si>
  <si>
    <t>PZU SA</t>
  </si>
  <si>
    <t>SM</t>
  </si>
  <si>
    <t>MARK</t>
  </si>
  <si>
    <t>MASRAF AL RAYAN</t>
  </si>
  <si>
    <t>MOWI</t>
  </si>
  <si>
    <t>BXP</t>
  </si>
  <si>
    <t>BVI</t>
  </si>
  <si>
    <t>PAH3</t>
  </si>
  <si>
    <t>PORSCHE AUTOMOBIL HOLDING PREF</t>
  </si>
  <si>
    <t>JAPAN POST BANK LTD</t>
  </si>
  <si>
    <t>TIS INC</t>
  </si>
  <si>
    <t>SAMSUNG LIFE LTD</t>
  </si>
  <si>
    <t>ASX</t>
  </si>
  <si>
    <t>APA</t>
  </si>
  <si>
    <t>APA GROUP UNITS</t>
  </si>
  <si>
    <t>SAMSUNG BIOLOGICS LTD</t>
  </si>
  <si>
    <t>EN</t>
  </si>
  <si>
    <t>TELENOR</t>
  </si>
  <si>
    <t>METSO</t>
  </si>
  <si>
    <t>G1A</t>
  </si>
  <si>
    <t>AMUN</t>
  </si>
  <si>
    <t>AMUNDI SA</t>
  </si>
  <si>
    <t>CDB</t>
  </si>
  <si>
    <t>CELCOMDIGI</t>
  </si>
  <si>
    <t>MRU</t>
  </si>
  <si>
    <t>OSAKA GAS LTD</t>
  </si>
  <si>
    <t>ERIE</t>
  </si>
  <si>
    <t>ERIE INDEMNITY CLASS A</t>
  </si>
  <si>
    <t>EVK</t>
  </si>
  <si>
    <t>EVONIK INDUSTRIES AG</t>
  </si>
  <si>
    <t>BIMAS.E</t>
  </si>
  <si>
    <t>BIM BIRLESIK MAGAZALAR A</t>
  </si>
  <si>
    <t>EMAAR</t>
  </si>
  <si>
    <t>EMAAR PROPERTIES</t>
  </si>
  <si>
    <t>BDMS.R</t>
  </si>
  <si>
    <t>BANGKOK DUSIT MEDICAL SERVICES NON</t>
  </si>
  <si>
    <t>CK ASSET HOLDINGS LTD</t>
  </si>
  <si>
    <t>STN</t>
  </si>
  <si>
    <t>STANTEC INC</t>
  </si>
  <si>
    <t>INW</t>
  </si>
  <si>
    <t>INFRASTRUTTURE WIRELESS ITALIANE</t>
  </si>
  <si>
    <t>SRG</t>
  </si>
  <si>
    <t>SNAM</t>
  </si>
  <si>
    <t>SMIN</t>
  </si>
  <si>
    <t>AKRBP</t>
  </si>
  <si>
    <t>AKER BP</t>
  </si>
  <si>
    <t>JAPAN AIRLINES LTD</t>
  </si>
  <si>
    <t>HEN</t>
  </si>
  <si>
    <t>HENKEL AG</t>
  </si>
  <si>
    <t>ENEOS HOLDINGS INC</t>
  </si>
  <si>
    <t>BOL</t>
  </si>
  <si>
    <t>BOLIDEN</t>
  </si>
  <si>
    <t>ALO</t>
  </si>
  <si>
    <t>ALSTOM SA</t>
  </si>
  <si>
    <t>RIVN</t>
  </si>
  <si>
    <t>RIVIAN AUTOMOTIVE INC CLASS A</t>
  </si>
  <si>
    <t>SPSN</t>
  </si>
  <si>
    <t>SWISS PRIME SITE AG</t>
  </si>
  <si>
    <t>ANA HOLDINGS INC</t>
  </si>
  <si>
    <t>SUNNY OPTICAL TECHNOLOGY LTD</t>
  </si>
  <si>
    <t>SAMSUNG ELECTRO MECHANICS LTD</t>
  </si>
  <si>
    <t>CPI</t>
  </si>
  <si>
    <t>CAPITEC LTD</t>
  </si>
  <si>
    <t>XINYI SOLAR HOLDINGS LTD</t>
  </si>
  <si>
    <t>PKN</t>
  </si>
  <si>
    <t>ORLEN SA</t>
  </si>
  <si>
    <t>OMV</t>
  </si>
  <si>
    <t>BT.A</t>
  </si>
  <si>
    <t>GBLB</t>
  </si>
  <si>
    <t>GROUPE BRUXELLES LAMBERT NV</t>
  </si>
  <si>
    <t>VCX</t>
  </si>
  <si>
    <t>VICINITY CENTRES</t>
  </si>
  <si>
    <t>HD KOREA SHIPBUILDING &amp; OFFSHORE E</t>
  </si>
  <si>
    <t>BN4</t>
  </si>
  <si>
    <t>KEPPEL LTD</t>
  </si>
  <si>
    <t>ADCB</t>
  </si>
  <si>
    <t>ABU DHABI COMMERCIAL BANK</t>
  </si>
  <si>
    <t>ELISA</t>
  </si>
  <si>
    <t>RNO</t>
  </si>
  <si>
    <t>HONG KONG AND CHINA GAS LTD</t>
  </si>
  <si>
    <t>SVT</t>
  </si>
  <si>
    <t>TIH</t>
  </si>
  <si>
    <t>TOROMONT INDUSTRIES LTD</t>
  </si>
  <si>
    <t>SSW</t>
  </si>
  <si>
    <t>SIBANYE STILLWATER LTD</t>
  </si>
  <si>
    <t>C6L</t>
  </si>
  <si>
    <t>CHINA PACIFIC INSURANCE (GROUP) LT</t>
  </si>
  <si>
    <t>MTR CORPORATION CORP LTD</t>
  </si>
  <si>
    <t>ASRNL</t>
  </si>
  <si>
    <t>ASR NEDERLAND NV</t>
  </si>
  <si>
    <t>OMU</t>
  </si>
  <si>
    <t>OLD MUTUAL LIMITED LTD</t>
  </si>
  <si>
    <t>CHINA OVERSEAS LAND INVESTMENT LTD</t>
  </si>
  <si>
    <t>REC</t>
  </si>
  <si>
    <t>RECORDATI INDUSTRIA CHIMICA E FARM</t>
  </si>
  <si>
    <t>AGS</t>
  </si>
  <si>
    <t>AGEAS SA</t>
  </si>
  <si>
    <t>UHALB</t>
  </si>
  <si>
    <t>U HAUL NON VOTING SERIES N</t>
  </si>
  <si>
    <t>NITORI HOLDINGS LTD</t>
  </si>
  <si>
    <t>FPH</t>
  </si>
  <si>
    <t>FISHER AND PAYKEL HEALTHCARE CORPO</t>
  </si>
  <si>
    <t>CEZ</t>
  </si>
  <si>
    <t>Repubblica Ceca</t>
  </si>
  <si>
    <t>Prague Stock Exchange</t>
  </si>
  <si>
    <t>NEMETSCHEK</t>
  </si>
  <si>
    <t>ELE</t>
  </si>
  <si>
    <t>ENDESA SA</t>
  </si>
  <si>
    <t>SCHN</t>
  </si>
  <si>
    <t>SCHINDLER HOLDING AG</t>
  </si>
  <si>
    <t>NTT DATA GROUP CORP</t>
  </si>
  <si>
    <t>LARGAN PRECISION LTD</t>
  </si>
  <si>
    <t>ZAL</t>
  </si>
  <si>
    <t>ZALANDO</t>
  </si>
  <si>
    <t>BIMBOA</t>
  </si>
  <si>
    <t>GRUPO BIMBO A</t>
  </si>
  <si>
    <t>GAPB</t>
  </si>
  <si>
    <t>GRUPO AEROPORTUARIO DEL PACIFICO</t>
  </si>
  <si>
    <t>DSG</t>
  </si>
  <si>
    <t>DESCARTES SYSTEMS GROUP INC</t>
  </si>
  <si>
    <t>NED</t>
  </si>
  <si>
    <t>CHUBU ELECTRIC POWER INC</t>
  </si>
  <si>
    <t>ANHUI CONCH CEMENT LTD H</t>
  </si>
  <si>
    <t>KINGDEE INT L SOFTWARE GROUP LTD</t>
  </si>
  <si>
    <t>ACCTON TECHNOLOGY CORP</t>
  </si>
  <si>
    <t>OTEX</t>
  </si>
  <si>
    <t>NHY</t>
  </si>
  <si>
    <t>NORSK HYDRO</t>
  </si>
  <si>
    <t>CSPC PHARMACEUTICAL GROUP LTD</t>
  </si>
  <si>
    <t>LASERTEC CORP</t>
  </si>
  <si>
    <t>WTRG</t>
  </si>
  <si>
    <t>ESSENTIAL UTILITIES INC</t>
  </si>
  <si>
    <t>TIT</t>
  </si>
  <si>
    <t>TELECOM ITALIA</t>
  </si>
  <si>
    <t>ERF</t>
  </si>
  <si>
    <t>EUROFINS SCIENTIFIC</t>
  </si>
  <si>
    <t>TM</t>
  </si>
  <si>
    <t>TELEKOM MALAYSIA</t>
  </si>
  <si>
    <t>NOVATEK MICROELECTRONICS CORP</t>
  </si>
  <si>
    <t>Gretai Securities Market</t>
  </si>
  <si>
    <t>GLOBAL UNICHIP CORP</t>
  </si>
  <si>
    <t>SG HOLDINGS LTD</t>
  </si>
  <si>
    <t>WHARF REAL ESTATE INVESTMENT COMPA</t>
  </si>
  <si>
    <t>SECOM LTD</t>
  </si>
  <si>
    <t>SWIRE PACIFIC LTD A</t>
  </si>
  <si>
    <t>ENX</t>
  </si>
  <si>
    <t>EURONEXT NV</t>
  </si>
  <si>
    <t>NISSAN MOTOR LTD</t>
  </si>
  <si>
    <t>AIA</t>
  </si>
  <si>
    <t>AUCKLAND INTERNATIONAL AIRPORT LTD</t>
  </si>
  <si>
    <t>FORTUM</t>
  </si>
  <si>
    <t>WH GROUP LTD</t>
  </si>
  <si>
    <t>SINOPAC FINANCIAL HOLDINGS LTD</t>
  </si>
  <si>
    <t>FOX</t>
  </si>
  <si>
    <t>FOX CORP CLASS B</t>
  </si>
  <si>
    <t>DSCT</t>
  </si>
  <si>
    <t>ISRAEL DISCOUNT BANK LTD</t>
  </si>
  <si>
    <t>NIPPON BUILDING FUND REIT INC</t>
  </si>
  <si>
    <t>LUMI</t>
  </si>
  <si>
    <t>BANK LEUMI LE ISRAEL</t>
  </si>
  <si>
    <t>RPRX</t>
  </si>
  <si>
    <t>ROYALTY PHARMA PLC CLASS A</t>
  </si>
  <si>
    <t>HUA NAN FINANCIAL HOLDINGS LTD</t>
  </si>
  <si>
    <t>GREAT WALL MOTOR COMPANY LTD H</t>
  </si>
  <si>
    <t>BMW3</t>
  </si>
  <si>
    <t>BMW PREF AG</t>
  </si>
  <si>
    <t>TEL2 B</t>
  </si>
  <si>
    <t>TELE2 B</t>
  </si>
  <si>
    <t>CHINA FEIHE LTD</t>
  </si>
  <si>
    <t>FUYAO GLASS INDUSTRY GROUP LTD H</t>
  </si>
  <si>
    <t>CAE</t>
  </si>
  <si>
    <t>HD HYUNDAI LTD</t>
  </si>
  <si>
    <t>QAN</t>
  </si>
  <si>
    <t>NRP</t>
  </si>
  <si>
    <t>NEPI ROCKCASTLE NV</t>
  </si>
  <si>
    <t>CAPCOM LTD</t>
  </si>
  <si>
    <t>SGRO</t>
  </si>
  <si>
    <t>SEGRO REIT PLC</t>
  </si>
  <si>
    <t>ELI</t>
  </si>
  <si>
    <t>ELIA GROUP SA</t>
  </si>
  <si>
    <t>MNG</t>
  </si>
  <si>
    <t>M&amp;G PLC</t>
  </si>
  <si>
    <t>KONAMI GROUP CORP</t>
  </si>
  <si>
    <t>ABF</t>
  </si>
  <si>
    <t>BSY</t>
  </si>
  <si>
    <t>BENTLEY SYSTEMS INC CLASS B</t>
  </si>
  <si>
    <t>SOL</t>
  </si>
  <si>
    <t>G24</t>
  </si>
  <si>
    <t>SCOUT24 N</t>
  </si>
  <si>
    <t>DAITO TRUST CONSTRUCTION LTD</t>
  </si>
  <si>
    <t>FUJI ELECTRIC LTD</t>
  </si>
  <si>
    <t>WEST JAPAN RAILWAY</t>
  </si>
  <si>
    <t>BANK OF COMMUNICATIONS LTD H</t>
  </si>
  <si>
    <t>NST</t>
  </si>
  <si>
    <t>NORTHERN STAR RESOURCES LTD</t>
  </si>
  <si>
    <t>SHANGHAI COMMERCIAL LTD</t>
  </si>
  <si>
    <t>INDT</t>
  </si>
  <si>
    <t>INDUTRADE</t>
  </si>
  <si>
    <t>EDPR</t>
  </si>
  <si>
    <t>WOORI FINANCIAL GROUP INC</t>
  </si>
  <si>
    <t>CNH</t>
  </si>
  <si>
    <t>ENR</t>
  </si>
  <si>
    <t>SIEMENS ENERGY N AG</t>
  </si>
  <si>
    <t>KRAFTON INC</t>
  </si>
  <si>
    <t>SINO BIOPHARMACEUTICAL LTD</t>
  </si>
  <si>
    <t>ZHUZHOU CRRC TIMES ELECTRIC LTD H</t>
  </si>
  <si>
    <t>SPX</t>
  </si>
  <si>
    <t>TELIA</t>
  </si>
  <si>
    <t>TELIA COMPANY</t>
  </si>
  <si>
    <t>SOF</t>
  </si>
  <si>
    <t>SOFINA SA</t>
  </si>
  <si>
    <t>S63</t>
  </si>
  <si>
    <t>SINGAPORE TECHNOLOGIES ENGINEERING</t>
  </si>
  <si>
    <t>GIGABYTE TECHNOLOGY LTD</t>
  </si>
  <si>
    <t>CBQK</t>
  </si>
  <si>
    <t>COMMERCIAL BANK OF QATAR</t>
  </si>
  <si>
    <t>WTC</t>
  </si>
  <si>
    <t>SGP</t>
  </si>
  <si>
    <t>STOCKLAND STAPLED UNITS LTD</t>
  </si>
  <si>
    <t>YAKULT HONSHA LTD</t>
  </si>
  <si>
    <t>CITIC SECURITIES COMPANY LTD H</t>
  </si>
  <si>
    <t>EUROB</t>
  </si>
  <si>
    <t>EUROBANK HOLDINGS SA</t>
  </si>
  <si>
    <t>HKT TRUST AND HKT UNITS LTD</t>
  </si>
  <si>
    <t>WIX</t>
  </si>
  <si>
    <t>WIX.COM LTD</t>
  </si>
  <si>
    <t>ALIBABA HEALTH INFORMATION TECH LT</t>
  </si>
  <si>
    <t>SINOPHARM GROUP LTD H</t>
  </si>
  <si>
    <t>LEGN</t>
  </si>
  <si>
    <t>LEGEND BIOTECH ADR REP CORP</t>
  </si>
  <si>
    <t>GRF</t>
  </si>
  <si>
    <t>GRIFOLS SA CLASS A</t>
  </si>
  <si>
    <t>LG H &amp; H LTD</t>
  </si>
  <si>
    <t>ORA</t>
  </si>
  <si>
    <t>ORANGE SA</t>
  </si>
  <si>
    <t>MATSUKIYOKARA</t>
  </si>
  <si>
    <t>HOOD</t>
  </si>
  <si>
    <t>ROBINHOOD MARKETS INC CLASS A</t>
  </si>
  <si>
    <t>ADVANTECH LTD</t>
  </si>
  <si>
    <t>GRAB</t>
  </si>
  <si>
    <t>GRAB HOLDINGS LTD CLASS A</t>
  </si>
  <si>
    <t>SIGN</t>
  </si>
  <si>
    <t>SIG GROUP N AG</t>
  </si>
  <si>
    <t>WUXI APPTEC LTD H</t>
  </si>
  <si>
    <t>CHINA NATIONAL BUILDING MATERIAL L</t>
  </si>
  <si>
    <t>HAIDILAO INTERNATIONAL HOLDING LTD</t>
  </si>
  <si>
    <t>POSTAL SAVINGS BANK OF CHINA LTD H</t>
  </si>
  <si>
    <t>DOOSAN ENERBILITY LTD</t>
  </si>
  <si>
    <t>BEIJ B</t>
  </si>
  <si>
    <t>BEIJER REF CLASS B</t>
  </si>
  <si>
    <t>CHINA INTERNATIONAL CAPITAL CORP L</t>
  </si>
  <si>
    <t>CHINA TOWER CORP LTD H</t>
  </si>
  <si>
    <t>DNP</t>
  </si>
  <si>
    <t>DINO POLSKA SA</t>
  </si>
  <si>
    <t>ZENSHO HOLDINGS LTD</t>
  </si>
  <si>
    <t>DHER</t>
  </si>
  <si>
    <t>DELIVERY HERO</t>
  </si>
  <si>
    <t>KBX</t>
  </si>
  <si>
    <t>KNORR BREMSE AG</t>
  </si>
  <si>
    <t>BEIJING ENTERPRISES WATER GROUP LT</t>
  </si>
  <si>
    <t>SAMSUNG SDS LTD</t>
  </si>
  <si>
    <t>CHINA CITIC BANK CORP LTD H</t>
  </si>
  <si>
    <t>AAC TECHNOLOGIES HOLDINGS INC</t>
  </si>
  <si>
    <t>YANG MING MARINE TRANSPORT CORP</t>
  </si>
  <si>
    <t>GALAXY ENTERTAINMENT GROUP LTD</t>
  </si>
  <si>
    <t>BIM</t>
  </si>
  <si>
    <t>BIOMERIEUX SA</t>
  </si>
  <si>
    <t>PHARMAESSENTIA CORP</t>
  </si>
  <si>
    <t>SOBI</t>
  </si>
  <si>
    <t>SWEDISH ORPHAN BIOVITRUM</t>
  </si>
  <si>
    <t>SCB.R</t>
  </si>
  <si>
    <t>SCB X PUBLIC COMPANY LIMITED NON-V</t>
  </si>
  <si>
    <t>SAGA B</t>
  </si>
  <si>
    <t>SAGAX CLASS B</t>
  </si>
  <si>
    <t>HIKARI TSUSHIN INC</t>
  </si>
  <si>
    <t>SCHP</t>
  </si>
  <si>
    <t>SCHINDLER HOLDING PAR AG</t>
  </si>
  <si>
    <t>PAAS</t>
  </si>
  <si>
    <t>CHINA LONGYUAN POWER GROUP CORP LT</t>
  </si>
  <si>
    <t>NVR</t>
  </si>
  <si>
    <t>NVR INC</t>
  </si>
  <si>
    <t>IMP</t>
  </si>
  <si>
    <t>IMPALA PLATINUM LTD</t>
  </si>
  <si>
    <t>MONOTARO LTD</t>
  </si>
  <si>
    <t>TSINGTAO BREWERY LTD H</t>
  </si>
  <si>
    <t>F34</t>
  </si>
  <si>
    <t>HUANENG POWER INTERNATIONAL INC H</t>
  </si>
  <si>
    <t>HMM LTD</t>
  </si>
  <si>
    <t>NIPPON PAINT HOLDINGS LTD</t>
  </si>
  <si>
    <t>GCL TECHNOLOGY HOLDINGS LTD</t>
  </si>
  <si>
    <t>RAKUTEN GROUP INC</t>
  </si>
  <si>
    <t>EMEMORY TECHNOLOGY INC</t>
  </si>
  <si>
    <t>CHOW TAI FOOK JEWELLERY GROUP LTD</t>
  </si>
  <si>
    <t>TAL</t>
  </si>
  <si>
    <t>TAL EDUCATION GROUP ADR REPTG</t>
  </si>
  <si>
    <t>CHINA RESOURCES POWER LTD</t>
  </si>
  <si>
    <t>TME</t>
  </si>
  <si>
    <t>TENCENT MUSIC ENTERTAINMENT GROUP</t>
  </si>
  <si>
    <t>AIRTAC INTERNATIONAL GROUP</t>
  </si>
  <si>
    <t>FUTU</t>
  </si>
  <si>
    <t>FUTU HOLDINGS ADR LTD</t>
  </si>
  <si>
    <t>QGTS</t>
  </si>
  <si>
    <t>QATAR GAS TRANSPORT COMPANY LTD</t>
  </si>
  <si>
    <t>U96</t>
  </si>
  <si>
    <t>SCA B</t>
  </si>
  <si>
    <t>SVENSKA CELLULOSA B</t>
  </si>
  <si>
    <t>EVERGREEN MARINE CORP (TAIWAN) LTD</t>
  </si>
  <si>
    <t>CDR</t>
  </si>
  <si>
    <t>CD PROJEKT SA</t>
  </si>
  <si>
    <t>J36</t>
  </si>
  <si>
    <t>JARDINE MATHESON HOLDINGS LTD</t>
  </si>
  <si>
    <t>IP</t>
  </si>
  <si>
    <t>INTERNATIONAL PAPER</t>
  </si>
  <si>
    <t>ADNOCDIST</t>
  </si>
  <si>
    <t>ABU DHABI NATIONAL OIL COMPANY FOR</t>
  </si>
  <si>
    <t>AGC INC</t>
  </si>
  <si>
    <t>MEGA FINANCIAL HOLDING LTD</t>
  </si>
  <si>
    <t>TONGCHENG TRAVEL HOLDINGS LTD</t>
  </si>
  <si>
    <t>IQCD</t>
  </si>
  <si>
    <t>INDUSTRIES QATAR</t>
  </si>
  <si>
    <t>HLB INC</t>
  </si>
  <si>
    <t>NEXI</t>
  </si>
  <si>
    <t>BILIBILI INC</t>
  </si>
  <si>
    <t>YADEA GROUP HOLDINGS LTD</t>
  </si>
  <si>
    <t>COSCO SHIPPING HOLDINGS LTD H</t>
  </si>
  <si>
    <t>VOLTRONIC POWER TECHNOLOGY CORP</t>
  </si>
  <si>
    <t>BZ</t>
  </si>
  <si>
    <t>KANZHUN AMERICAN DEPOSITORY SHARES</t>
  </si>
  <si>
    <t>NISSIN FOODS HOLDINGS LTD</t>
  </si>
  <si>
    <t>KOBE BUSSAN LTD</t>
  </si>
  <si>
    <t>CHINA VANKE LTD H</t>
  </si>
  <si>
    <t>CHINA MINSHENG BANKING CORP LTD H</t>
  </si>
  <si>
    <t>DAIFUKU LTD</t>
  </si>
  <si>
    <t>YANKUANG ENERGY GROUP COMPANY LTD</t>
  </si>
  <si>
    <t>CHINA TAIPING INSURANCE HLDGS LTD</t>
  </si>
  <si>
    <t>YAGEO CORP</t>
  </si>
  <si>
    <t>SINO LAND LTD</t>
  </si>
  <si>
    <t>SILERGY CORP</t>
  </si>
  <si>
    <t>LONGFOR GROUP HOLDINGS LTD</t>
  </si>
  <si>
    <t>WN</t>
  </si>
  <si>
    <t>GEORGE WESTON LTD</t>
  </si>
  <si>
    <t>SITC INTERNATIONAL HOLDINGS LTD</t>
  </si>
  <si>
    <t>SHANDONG WEIGAO GP MEDICAL POLYMER</t>
  </si>
  <si>
    <t>GDS HOLDINGS LTD CLASS A</t>
  </si>
  <si>
    <t>ZOZO INC</t>
  </si>
  <si>
    <t>ORIENT OVERSEAS (INTERNATIONAL) LT</t>
  </si>
  <si>
    <t>GLOBALWAFERS LTD</t>
  </si>
  <si>
    <t>GENSCRIPT BIOTECH CORP</t>
  </si>
  <si>
    <t>CHINA RESOURCES GAS GROUP LTD</t>
  </si>
  <si>
    <t>SINOTRUK (HONG KONG) LTD</t>
  </si>
  <si>
    <t>ECLAT TEXTILE LTD</t>
  </si>
  <si>
    <t>MEIJI HOLDINGS LTD</t>
  </si>
  <si>
    <t>RED</t>
  </si>
  <si>
    <t>REDEIA CORPORACION SA</t>
  </si>
  <si>
    <t>BOSIDENG INTERNATIONAL LTD</t>
  </si>
  <si>
    <t>CATCHER TECHNOLOGY LTD</t>
  </si>
  <si>
    <t>3SBIO INC</t>
  </si>
  <si>
    <t>SUNTORY BEVERAGE &amp; FOOD LTD</t>
  </si>
  <si>
    <t>HANWHA OCEAN LTD</t>
  </si>
  <si>
    <t>ORACLE JAPAN CORP</t>
  </si>
  <si>
    <t>MRDIY</t>
  </si>
  <si>
    <t>MR D.I.Y. GROUP (M)</t>
  </si>
  <si>
    <t>SMOORE INTERNATIONAL HOLDINGS LTD</t>
  </si>
  <si>
    <t>CPAXT.R</t>
  </si>
  <si>
    <t>CP AXTRA NON-VOTING DR PCL</t>
  </si>
  <si>
    <t>HANSOH PHARMACEUTICAL GROUP LTD</t>
  </si>
  <si>
    <t>HENGAN INTERNATIONAL GROUP LTD</t>
  </si>
  <si>
    <t>S68</t>
  </si>
  <si>
    <t>India</t>
  </si>
  <si>
    <t>Russia</t>
  </si>
  <si>
    <t>PLZL</t>
  </si>
  <si>
    <t>POLYUS</t>
  </si>
  <si>
    <t>Standard-Classica-Forts</t>
  </si>
  <si>
    <t>GMKN</t>
  </si>
  <si>
    <t>GMK NORILSKIY NIKEL</t>
  </si>
  <si>
    <t>TCSG</t>
  </si>
  <si>
    <t>TCS GROUP HOLDING REPR CLASS A RE</t>
  </si>
  <si>
    <t>LKOH</t>
  </si>
  <si>
    <t>NK LUKOIL</t>
  </si>
  <si>
    <t>ROSN</t>
  </si>
  <si>
    <t>NK ROSNEFT</t>
  </si>
  <si>
    <t>NVTK</t>
  </si>
  <si>
    <t>NOVATEK</t>
  </si>
  <si>
    <t>TATN</t>
  </si>
  <si>
    <t>TATNEFT</t>
  </si>
  <si>
    <t>MTSS</t>
  </si>
  <si>
    <t>MOBILNYE TELESISTEMY</t>
  </si>
  <si>
    <t>SBER</t>
  </si>
  <si>
    <t>SBERBANK ROSSII</t>
  </si>
  <si>
    <t>GAZP</t>
  </si>
  <si>
    <t>GAZPROM</t>
  </si>
  <si>
    <t>VTBR</t>
  </si>
  <si>
    <t>BANK VTB</t>
  </si>
  <si>
    <t>2299955D</t>
  </si>
  <si>
    <t>Money Mkt in €</t>
  </si>
  <si>
    <t>€ Bond Mkt Short Term</t>
  </si>
  <si>
    <t>€ Bond Mkt</t>
  </si>
  <si>
    <t>Global Corp Bond High Yield</t>
  </si>
  <si>
    <t>Em Mkts Bond Mkt</t>
  </si>
  <si>
    <t>Equ. Europe</t>
  </si>
  <si>
    <t>Equ. North America</t>
  </si>
  <si>
    <t>Equ. Pacific</t>
  </si>
  <si>
    <t>Equ. Em Mkts</t>
  </si>
  <si>
    <t>Av Return 1yr</t>
  </si>
  <si>
    <t>SIGMA</t>
  </si>
  <si>
    <t>correl eq USA e €/$</t>
  </si>
  <si>
    <t>Monthly Sigma</t>
  </si>
  <si>
    <t>HP/Risk Tol</t>
  </si>
  <si>
    <t>low</t>
  </si>
  <si>
    <t>medium</t>
  </si>
  <si>
    <t>medium-high</t>
  </si>
  <si>
    <t>high</t>
  </si>
  <si>
    <t>1 yr</t>
  </si>
  <si>
    <t>3 yrs</t>
  </si>
  <si>
    <t>5 yrs</t>
  </si>
  <si>
    <t>10 yrs</t>
  </si>
  <si>
    <t>SAA Neutral HBA</t>
  </si>
  <si>
    <t>SAA Naive</t>
  </si>
  <si>
    <t>neutral HBA</t>
  </si>
  <si>
    <t>€ interest rate</t>
  </si>
  <si>
    <t>strong currencies</t>
  </si>
  <si>
    <t>spread low rating bonds</t>
  </si>
  <si>
    <t>stable</t>
  </si>
  <si>
    <t>stable dollar $</t>
  </si>
  <si>
    <t>credit spread reduction</t>
  </si>
  <si>
    <t>Metaportfolio (Medium size Bank )</t>
  </si>
  <si>
    <t>Targeted Return (R*)</t>
  </si>
  <si>
    <t>Rend att TATTICAL</t>
  </si>
  <si>
    <r>
      <t xml:space="preserve">s </t>
    </r>
    <r>
      <rPr>
        <b/>
        <sz val="10"/>
        <rFont val="Times New Roman"/>
        <family val="1"/>
      </rPr>
      <t>Tact</t>
    </r>
  </si>
  <si>
    <t>SAA</t>
  </si>
  <si>
    <t>TAA</t>
  </si>
  <si>
    <t>Weights Tact- Weights Strat</t>
  </si>
  <si>
    <t>SIGMA Threshold</t>
  </si>
  <si>
    <t>ReVaR Threshold</t>
  </si>
  <si>
    <t>VaR(%) Var-Cov</t>
  </si>
  <si>
    <t>k</t>
  </si>
  <si>
    <t>Time horizon</t>
  </si>
  <si>
    <t>VaR(%) Hist sim</t>
  </si>
  <si>
    <t>Confidence Level</t>
  </si>
  <si>
    <t>1 month</t>
  </si>
  <si>
    <t>MEAN</t>
  </si>
  <si>
    <r>
      <t xml:space="preserve">E(r)  </t>
    </r>
    <r>
      <rPr>
        <b/>
        <sz val="10"/>
        <color rgb="FFFF0000"/>
        <rFont val="Arial"/>
        <family val="2"/>
      </rPr>
      <t>pred</t>
    </r>
  </si>
  <si>
    <r>
      <t xml:space="preserve">s </t>
    </r>
    <r>
      <rPr>
        <b/>
        <sz val="10"/>
        <color rgb="FFFF0000"/>
        <rFont val="Times New Roman"/>
        <family val="1"/>
      </rPr>
      <t>(ts)</t>
    </r>
  </si>
  <si>
    <r>
      <t xml:space="preserve">cov </t>
    </r>
    <r>
      <rPr>
        <b/>
        <i/>
        <sz val="9"/>
        <color rgb="FFFF0000"/>
        <rFont val="Arial"/>
        <family val="2"/>
      </rPr>
      <t>(ts)</t>
    </r>
  </si>
  <si>
    <r>
      <t xml:space="preserve">corr </t>
    </r>
    <r>
      <rPr>
        <sz val="10"/>
        <color rgb="FFFF0000"/>
        <rFont val="Arial"/>
        <family val="2"/>
      </rPr>
      <t>(ts)</t>
    </r>
  </si>
  <si>
    <t>ICE Bofa Euro 0-1 yr</t>
  </si>
  <si>
    <t>ICE Bofa Bond Euro 1-3 Y</t>
  </si>
  <si>
    <t>ICE Bofa Bond. Euro</t>
  </si>
  <si>
    <t>ICE Bofa Bond. Global</t>
  </si>
  <si>
    <t>ICE Bofa Global HY</t>
  </si>
  <si>
    <t>ICE Bofa Bond Emerging</t>
  </si>
  <si>
    <t>Money Market</t>
  </si>
  <si>
    <t>Bond</t>
  </si>
  <si>
    <t>Equity</t>
  </si>
  <si>
    <t>Money Market in €</t>
  </si>
  <si>
    <t>Global Bond</t>
  </si>
  <si>
    <t>Emergig Market Bonds</t>
  </si>
  <si>
    <t>Bond Euro Corporate</t>
  </si>
  <si>
    <t>Bond Global High Yield</t>
  </si>
  <si>
    <t>Bond Euro 1-3y</t>
  </si>
  <si>
    <t>Bond Euro MLT</t>
  </si>
  <si>
    <t>Final View</t>
  </si>
  <si>
    <t>Neutral</t>
  </si>
  <si>
    <t>Positive</t>
  </si>
  <si>
    <t xml:space="preserve">Negative </t>
  </si>
  <si>
    <r>
      <t>Constituents MSCI World All Country Index OLD</t>
    </r>
    <r>
      <rPr>
        <b/>
        <sz val="16"/>
        <color rgb="FFFF0000"/>
        <rFont val="Frutiger 45 Light"/>
      </rPr>
      <t xml:space="preserve"> COMPOSITION - more than 10 Years ago...</t>
    </r>
    <r>
      <rPr>
        <b/>
        <sz val="16"/>
        <color indexed="18"/>
        <rFont val="Frutiger 45 Light"/>
        <family val="2"/>
      </rPr>
      <t>)</t>
    </r>
  </si>
  <si>
    <t>Nome</t>
  </si>
  <si>
    <t>Settore</t>
  </si>
  <si>
    <t>Valore di mercato</t>
  </si>
  <si>
    <t>Ponderazione (%)</t>
  </si>
  <si>
    <t>Area Geografica</t>
  </si>
  <si>
    <t>Mercato di quotazione</t>
  </si>
  <si>
    <t>Valuta</t>
  </si>
  <si>
    <t>GE AEROSPACE</t>
  </si>
  <si>
    <t>005930</t>
  </si>
  <si>
    <t>NOVO B</t>
  </si>
  <si>
    <t>GEV</t>
  </si>
  <si>
    <t>GE VERNOVA INC</t>
  </si>
  <si>
    <t>BRITISH AMERICAN TOBACCO</t>
  </si>
  <si>
    <t>APP</t>
  </si>
  <si>
    <t>APPLOVIN CORP CLASS A</t>
  </si>
  <si>
    <t>SPOT</t>
  </si>
  <si>
    <t>SPOTIFY TECHNOLOGY SA</t>
  </si>
  <si>
    <t>000660</t>
  </si>
  <si>
    <t>MSTR</t>
  </si>
  <si>
    <t>STRATEGY INC CLASS A</t>
  </si>
  <si>
    <t>PROSUS NV CLASS N</t>
  </si>
  <si>
    <t>SNOWFLAKE INC</t>
  </si>
  <si>
    <t>CRH</t>
  </si>
  <si>
    <t>CRH PUBLIC LIMITED PLC</t>
  </si>
  <si>
    <t>NASPERS LIMITED LTD CLASS N</t>
  </si>
  <si>
    <t>TE CONNECTIVITY PLC</t>
  </si>
  <si>
    <t>FLUT</t>
  </si>
  <si>
    <t>CVNA</t>
  </si>
  <si>
    <t>CARVANA CLASS A</t>
  </si>
  <si>
    <t>NDA FI</t>
  </si>
  <si>
    <t>HARTFORD INSURANCE GROUP INC</t>
  </si>
  <si>
    <t>XYZ</t>
  </si>
  <si>
    <t>FERGUSON ENTERPRISES INC</t>
  </si>
  <si>
    <t>VRT</t>
  </si>
  <si>
    <t>VERTIV HOLDINGS CLASS A</t>
  </si>
  <si>
    <t>005935</t>
  </si>
  <si>
    <t>BARRICK MINING CORP</t>
  </si>
  <si>
    <t>NTT INC</t>
  </si>
  <si>
    <t>005380</t>
  </si>
  <si>
    <t>U11</t>
  </si>
  <si>
    <t>ANGLOGOLD ASHANTI PLC</t>
  </si>
  <si>
    <t>HEIDELBERG MATERIALS AG</t>
  </si>
  <si>
    <t>RDDT</t>
  </si>
  <si>
    <t>REDDIT INC CLASS A</t>
  </si>
  <si>
    <t>LIBERTY MEDIA FORMULA ONE SERIES C</t>
  </si>
  <si>
    <t>035420</t>
  </si>
  <si>
    <t>MICHELIN</t>
  </si>
  <si>
    <t>000270</t>
  </si>
  <si>
    <t>LENNAR A CORP CLASS A</t>
  </si>
  <si>
    <t>WSM</t>
  </si>
  <si>
    <t>WILLIAMS SONOMA INC</t>
  </si>
  <si>
    <t>CPAY</t>
  </si>
  <si>
    <t>CORPAY INC</t>
  </si>
  <si>
    <t>Cboe BZX</t>
  </si>
  <si>
    <t>SOFI</t>
  </si>
  <si>
    <t>SOFI TECHNOLOGIES INC</t>
  </si>
  <si>
    <t>IBKR</t>
  </si>
  <si>
    <t>INTERACTIVE BROKERS GROUP INC CLAS</t>
  </si>
  <si>
    <t>SUMITOMO MITSUI TRUST GROUP INC</t>
  </si>
  <si>
    <t>KELLANOVA</t>
  </si>
  <si>
    <t>EME</t>
  </si>
  <si>
    <t>EMCOR GROUP INC</t>
  </si>
  <si>
    <t>RYA</t>
  </si>
  <si>
    <t>FUJIKURA LTD</t>
  </si>
  <si>
    <t>VLTO</t>
  </si>
  <si>
    <t>VERALTO CORP</t>
  </si>
  <si>
    <t>LDO</t>
  </si>
  <si>
    <t>LEONARDO FINMECCANICA SPA</t>
  </si>
  <si>
    <t>MTLN</t>
  </si>
  <si>
    <t>METLEN ENERGY &amp; METALS PLC</t>
  </si>
  <si>
    <t>009540</t>
  </si>
  <si>
    <t>012450</t>
  </si>
  <si>
    <t>HANWHA AEROSPACE LTD</t>
  </si>
  <si>
    <t>FERROVIAL</t>
  </si>
  <si>
    <t>PSTG</t>
  </si>
  <si>
    <t>PURE STORAGE INC CLASS A</t>
  </si>
  <si>
    <t>AMRZ</t>
  </si>
  <si>
    <t>AMRIZE AG</t>
  </si>
  <si>
    <t>NSIS B</t>
  </si>
  <si>
    <t>SMURFIT WESTROCK PLC</t>
  </si>
  <si>
    <t>LABCORP HOLDINGS INC</t>
  </si>
  <si>
    <t>SDZ</t>
  </si>
  <si>
    <t>SANDOZ GROUP AG</t>
  </si>
  <si>
    <t>035720</t>
  </si>
  <si>
    <t>POP MART INTERNATIONAL GROUP LTD</t>
  </si>
  <si>
    <t>IHG</t>
  </si>
  <si>
    <t>INTERCONTINENTAL HOTELS GROUP PLC</t>
  </si>
  <si>
    <t>TPR</t>
  </si>
  <si>
    <t>TAPESTRY INC</t>
  </si>
  <si>
    <t>BEST BUY INC</t>
  </si>
  <si>
    <t>012330</t>
  </si>
  <si>
    <t>RYOHIN KEIKAKU LTD</t>
  </si>
  <si>
    <t>EXE</t>
  </si>
  <si>
    <t>EXPAND ENERGY CORP</t>
  </si>
  <si>
    <t>055550</t>
  </si>
  <si>
    <t>SAMPO CLASS A</t>
  </si>
  <si>
    <t>AFRM</t>
  </si>
  <si>
    <t>AFFIRM HOLDINGS INC CLASS A</t>
  </si>
  <si>
    <t>TOST</t>
  </si>
  <si>
    <t>TOAST INC CLASS A</t>
  </si>
  <si>
    <t>SAB</t>
  </si>
  <si>
    <t>000810</t>
  </si>
  <si>
    <t>BAMI</t>
  </si>
  <si>
    <t>BANCO BPM</t>
  </si>
  <si>
    <t>086790</t>
  </si>
  <si>
    <t>032830</t>
  </si>
  <si>
    <t>AEGON LTD</t>
  </si>
  <si>
    <t>BIRG</t>
  </si>
  <si>
    <t>BANK OF IRELAND GROUP PLC</t>
  </si>
  <si>
    <t>A5G</t>
  </si>
  <si>
    <t>AIB GROUP PLC</t>
  </si>
  <si>
    <t>033780</t>
  </si>
  <si>
    <t>BUNGE GLOBAL SA</t>
  </si>
  <si>
    <t>KIM</t>
  </si>
  <si>
    <t>KIMCO REALTY REIT CORP</t>
  </si>
  <si>
    <t>RKLB</t>
  </si>
  <si>
    <t>ROCKET LAB CORP</t>
  </si>
  <si>
    <t>SAAB B</t>
  </si>
  <si>
    <t>SAAB CLASS B</t>
  </si>
  <si>
    <t>ACM</t>
  </si>
  <si>
    <t>AECOM</t>
  </si>
  <si>
    <t>034020</t>
  </si>
  <si>
    <t>CLS</t>
  </si>
  <si>
    <t>CELESTICA INC</t>
  </si>
  <si>
    <t>CGI INC CLASS A</t>
  </si>
  <si>
    <t>NTNX</t>
  </si>
  <si>
    <t>NUTANIX INC CLASS A</t>
  </si>
  <si>
    <t>ZOOM COMMUNICATIONS INC CLASS A</t>
  </si>
  <si>
    <t>DELTA.R</t>
  </si>
  <si>
    <t>DELTA ELECTRONICS (THAILAND) NON-V</t>
  </si>
  <si>
    <t>THE SAGE GROUP PLC</t>
  </si>
  <si>
    <t>FORTESCUE LTD</t>
  </si>
  <si>
    <t>RPM</t>
  </si>
  <si>
    <t>RPM INTERNATIONAL INC</t>
  </si>
  <si>
    <t>005490</t>
  </si>
  <si>
    <t>GALD</t>
  </si>
  <si>
    <t>GALDERMA GROUP N AG</t>
  </si>
  <si>
    <t>068270</t>
  </si>
  <si>
    <t>TEVA PHARMACEUTICAL INDUSTRIES ADR</t>
  </si>
  <si>
    <t>NTRA</t>
  </si>
  <si>
    <t>NATERA INC</t>
  </si>
  <si>
    <t>BEONE MEDICINES AG</t>
  </si>
  <si>
    <t>NWSA</t>
  </si>
  <si>
    <t>NEWS CORP CLASS A</t>
  </si>
  <si>
    <t>LY CORP</t>
  </si>
  <si>
    <t>CAR</t>
  </si>
  <si>
    <t>CAR GROUP LTD</t>
  </si>
  <si>
    <t>REA</t>
  </si>
  <si>
    <t>REA GROUP LTD</t>
  </si>
  <si>
    <t>EVD</t>
  </si>
  <si>
    <t>CTS EVENTIM AG</t>
  </si>
  <si>
    <t>KINGSOFT LTD</t>
  </si>
  <si>
    <t>INTERNATIONAL GAMES SYSTEM LTD</t>
  </si>
  <si>
    <t>DKS</t>
  </si>
  <si>
    <t>DICKS SPORTING INC</t>
  </si>
  <si>
    <t>SANRIO LTD</t>
  </si>
  <si>
    <t>NIO CLASS A INC</t>
  </si>
  <si>
    <t>BTRW</t>
  </si>
  <si>
    <t>BARRATT REDROW PLC</t>
  </si>
  <si>
    <t>ZHEJIANG LEAPMOTOR TECHNOLOGY LTD</t>
  </si>
  <si>
    <t>066570</t>
  </si>
  <si>
    <t>MINISO GROUP HOLDING LTD</t>
  </si>
  <si>
    <t>AVOL</t>
  </si>
  <si>
    <t>AVOLTA AG</t>
  </si>
  <si>
    <t>DIE</t>
  </si>
  <si>
    <t>DIETEREN (D) SA</t>
  </si>
  <si>
    <t>005387</t>
  </si>
  <si>
    <t>HYUNDAI MOTOR S2 PREF</t>
  </si>
  <si>
    <t>LAOPU GOLD LTD H</t>
  </si>
  <si>
    <t>GALP ENERGIA SGPS SA CLASS B</t>
  </si>
  <si>
    <t>ADNOCGAS</t>
  </si>
  <si>
    <t>ADNOC GAS PLC</t>
  </si>
  <si>
    <t>096770</t>
  </si>
  <si>
    <t>WCP</t>
  </si>
  <si>
    <t>WHITECAP RESOURCES INC</t>
  </si>
  <si>
    <t>THE PEOPLES INSURANCE CO (GROUP)</t>
  </si>
  <si>
    <t>ETE</t>
  </si>
  <si>
    <t>NATIONAL BANK OF GREECE SA</t>
  </si>
  <si>
    <t>024110</t>
  </si>
  <si>
    <t>BPE</t>
  </si>
  <si>
    <t>BPER BANCA</t>
  </si>
  <si>
    <t>PEO</t>
  </si>
  <si>
    <t>TS FINANCIAL HOLDING LTD</t>
  </si>
  <si>
    <t>TLX</t>
  </si>
  <si>
    <t>TALANX AG</t>
  </si>
  <si>
    <t>KGI FINANCIAL HOLDING LTD</t>
  </si>
  <si>
    <t>WASHINGTON H SOUL PATTINSON &amp; COMP</t>
  </si>
  <si>
    <t>IFT</t>
  </si>
  <si>
    <t>INFRATIL LTD</t>
  </si>
  <si>
    <t>CHINA GALAXY SECURITIES LTD H</t>
  </si>
  <si>
    <t>ALPHA</t>
  </si>
  <si>
    <t>ALPHA BANK SA</t>
  </si>
  <si>
    <t>CONCORDIA FINANCIAL GROUP LTD</t>
  </si>
  <si>
    <t>CHIBA BANK LTD</t>
  </si>
  <si>
    <t>WISE</t>
  </si>
  <si>
    <t>WISE PLC CLASS A</t>
  </si>
  <si>
    <t>JAPAN POST INSURANCE LTD</t>
  </si>
  <si>
    <t>BKT</t>
  </si>
  <si>
    <t>SDG</t>
  </si>
  <si>
    <t>SD GUTHRIE</t>
  </si>
  <si>
    <t>AC*</t>
  </si>
  <si>
    <t>ARCA CONTINENTAL</t>
  </si>
  <si>
    <t>MKS</t>
  </si>
  <si>
    <t>MARKS AND SPENCER GROUP PLC</t>
  </si>
  <si>
    <t>JDEP</t>
  </si>
  <si>
    <t>JDE PEETS NV</t>
  </si>
  <si>
    <t>090430</t>
  </si>
  <si>
    <t>003230</t>
  </si>
  <si>
    <t>SAM YANG FOODS LTD</t>
  </si>
  <si>
    <t>CPT</t>
  </si>
  <si>
    <t>CAMDEN PROPERTY TRUST REIT</t>
  </si>
  <si>
    <t>KE HOLDINGS INC</t>
  </si>
  <si>
    <t>DOC</t>
  </si>
  <si>
    <t>FIBRA UNO ADMINISTRACION REIT</t>
  </si>
  <si>
    <t>BXP INC</t>
  </si>
  <si>
    <t>ALA</t>
  </si>
  <si>
    <t>ALTAGAS LTD</t>
  </si>
  <si>
    <t>015760</t>
  </si>
  <si>
    <t>OERSTED</t>
  </si>
  <si>
    <t>CGN POWER LTD H</t>
  </si>
  <si>
    <t>BEPC</t>
  </si>
  <si>
    <t>BROOKFIELD RENEWABLE SUBORDINATE V</t>
  </si>
  <si>
    <t>MEL</t>
  </si>
  <si>
    <t>MERIDIAN ENERGY LTD</t>
  </si>
  <si>
    <t>KOG</t>
  </si>
  <si>
    <t>KONGSBERG GRUPPEN</t>
  </si>
  <si>
    <t>034730</t>
  </si>
  <si>
    <t>GFL</t>
  </si>
  <si>
    <t>GFL ENVIRONMENTAL SUBORDINATE VOTI</t>
  </si>
  <si>
    <t>CNH INDUSTRIAL N.V. NV</t>
  </si>
  <si>
    <t>028260</t>
  </si>
  <si>
    <t>SK SQUARE LTD</t>
  </si>
  <si>
    <t>064350</t>
  </si>
  <si>
    <t>HYUNDAI-ROTEM</t>
  </si>
  <si>
    <t>003490</t>
  </si>
  <si>
    <t>ADDT B</t>
  </si>
  <si>
    <t>ADDTECH CLASS B</t>
  </si>
  <si>
    <t>METSO CORPORATION</t>
  </si>
  <si>
    <t>TREL B</t>
  </si>
  <si>
    <t>TRELLEBORG B</t>
  </si>
  <si>
    <t>TOPPAN HOLDINGS INC</t>
  </si>
  <si>
    <t>042660</t>
  </si>
  <si>
    <t>LIFCO B</t>
  </si>
  <si>
    <t>LIFCO CLASS B</t>
  </si>
  <si>
    <t>BEAN</t>
  </si>
  <si>
    <t>BELIMO N AG</t>
  </si>
  <si>
    <t>SECU B</t>
  </si>
  <si>
    <t>SECURITAS B</t>
  </si>
  <si>
    <t>ASELS.E</t>
  </si>
  <si>
    <t>ASELSAN ELEKTRONIK SANAYI VE TICAR</t>
  </si>
  <si>
    <t>RXL</t>
  </si>
  <si>
    <t>REXEL SA</t>
  </si>
  <si>
    <t>BBD.B</t>
  </si>
  <si>
    <t>BOMBARDIER INC CLASS B</t>
  </si>
  <si>
    <t>UAL</t>
  </si>
  <si>
    <t>UNITED AIRLINES HOLDINGS INC</t>
  </si>
  <si>
    <t>HD HYUNDAI HEAVY INDUSTRIES LTD</t>
  </si>
  <si>
    <t>SGH</t>
  </si>
  <si>
    <t>SGH LTD</t>
  </si>
  <si>
    <t>KAWASAKI HEAVY INDUSTRIES LTD</t>
  </si>
  <si>
    <t>003550</t>
  </si>
  <si>
    <t>ASURB</t>
  </si>
  <si>
    <t>GRUPO AEROPORTUARIO DEL SURESTE B</t>
  </si>
  <si>
    <t>010140</t>
  </si>
  <si>
    <t>SAMSUNG HEAVY INDUSTRIES LTD</t>
  </si>
  <si>
    <t>BS6</t>
  </si>
  <si>
    <t>YANGZIJIANG SHIPBUILDING (HOLDINGS</t>
  </si>
  <si>
    <t>ZTO EXPRESS (CAYMAN) INC</t>
  </si>
  <si>
    <t>HAG</t>
  </si>
  <si>
    <t>HENSOLDT AG</t>
  </si>
  <si>
    <t>HD HYUNDAI ELECTRIC LTD</t>
  </si>
  <si>
    <t>ATRL</t>
  </si>
  <si>
    <t>ATKINSREALIS GROUP INC</t>
  </si>
  <si>
    <t>EFN</t>
  </si>
  <si>
    <t>ELEMENT FLEET MANAGEMENT CORP</t>
  </si>
  <si>
    <t>HYOSUNG HEAVY INDUSTRIES CORP</t>
  </si>
  <si>
    <t>079550</t>
  </si>
  <si>
    <t>LIG NEX1 LTD</t>
  </si>
  <si>
    <t>011200</t>
  </si>
  <si>
    <t>INTERNATIONAL AIRLINES GROUP SA</t>
  </si>
  <si>
    <t>MULTIPLY</t>
  </si>
  <si>
    <t>MULTIPLY GROUP</t>
  </si>
  <si>
    <t>IOT</t>
  </si>
  <si>
    <t>SAMSARA INC CLASS A</t>
  </si>
  <si>
    <t>WISETECH GLOBAL LTD</t>
  </si>
  <si>
    <t>WIWYNN CORPORATION CORP</t>
  </si>
  <si>
    <t>ELITE MATERIAL LTD</t>
  </si>
  <si>
    <t>ALCHIP TECHNOLOGIES LTD</t>
  </si>
  <si>
    <t>006400</t>
  </si>
  <si>
    <t>009150</t>
  </si>
  <si>
    <t>ASIA VITAL COMPONENTS LTD</t>
  </si>
  <si>
    <t>MNDY</t>
  </si>
  <si>
    <t>MONDAYCOM LTD</t>
  </si>
  <si>
    <t>HORIZON ROBOTICS</t>
  </si>
  <si>
    <t>KING SLIDE WORKS LTD</t>
  </si>
  <si>
    <t>JENTECH PRECISION INDUSTRIAL LTD</t>
  </si>
  <si>
    <t>COMPAL ELECTRONICS INC</t>
  </si>
  <si>
    <t>ZHEN DING TECHNOLOGY HOLDING LTD</t>
  </si>
  <si>
    <t>SCSK CORP</t>
  </si>
  <si>
    <t>AGI</t>
  </si>
  <si>
    <t>ALAMOS GOLD INC CLASS A</t>
  </si>
  <si>
    <t>ANTO</t>
  </si>
  <si>
    <t>1CO</t>
  </si>
  <si>
    <t>COVESTRO V AG</t>
  </si>
  <si>
    <t>051910</t>
  </si>
  <si>
    <t>CHINA HONGQIAO GROUP LTD</t>
  </si>
  <si>
    <t>SYENS</t>
  </si>
  <si>
    <t>SYENSQO NV</t>
  </si>
  <si>
    <t>EVN</t>
  </si>
  <si>
    <t>EVOLUTION MINING LTD</t>
  </si>
  <si>
    <t>BSL</t>
  </si>
  <si>
    <t>BLUESCOPE STEEL LTD</t>
  </si>
  <si>
    <t>VAL</t>
  </si>
  <si>
    <t>VALTERRA PLATINUM LTD</t>
  </si>
  <si>
    <t>LUG</t>
  </si>
  <si>
    <t>LUNDIN GOLD INC</t>
  </si>
  <si>
    <t>LUN</t>
  </si>
  <si>
    <t>LUNDIN MINING CORP</t>
  </si>
  <si>
    <t>PE&amp;OLES*</t>
  </si>
  <si>
    <t>INDUST PENOLES</t>
  </si>
  <si>
    <t>CMOC GROUP LTD</t>
  </si>
  <si>
    <t>FRES</t>
  </si>
  <si>
    <t>TAIWAN CEMENT LTD</t>
  </si>
  <si>
    <t>HAR</t>
  </si>
  <si>
    <t>HARMONY GOLD MINING COMPANY LIMITE</t>
  </si>
  <si>
    <t>ZHAOJIN MINING INDUSTRY LTD H</t>
  </si>
  <si>
    <t>BVN</t>
  </si>
  <si>
    <t>BUENAVENTURA ADR REPRESENTING</t>
  </si>
  <si>
    <t>EREGL.E</t>
  </si>
  <si>
    <t>EREGLI DEMIR VE CELIK FABRIKALARI</t>
  </si>
  <si>
    <t>TPIA</t>
  </si>
  <si>
    <t>CHANDRA ASRI PACIFIC</t>
  </si>
  <si>
    <t>Deutsche Boerse Xetra</t>
  </si>
  <si>
    <t>ALTEOGEN INC</t>
  </si>
  <si>
    <t>AKESO INC</t>
  </si>
  <si>
    <t>PME</t>
  </si>
  <si>
    <t>PRO MEDICUS LTD</t>
  </si>
  <si>
    <t>SIG</t>
  </si>
  <si>
    <t>SIGMA HEALTHCARE LTD</t>
  </si>
  <si>
    <t>SOLV</t>
  </si>
  <si>
    <t>SOLVENTUM CORP</t>
  </si>
  <si>
    <t>CALIWAY BIOPHARMACEUTICALS LTD</t>
  </si>
  <si>
    <t>SICHUAN KELUN-BIOTECH BIOPHARMACEU</t>
  </si>
  <si>
    <t>MEITU INC</t>
  </si>
  <si>
    <t>FAR EASTONE TELECOMMUNICATIONS LTD</t>
  </si>
  <si>
    <t>TCELL.E</t>
  </si>
  <si>
    <t>TURKCELL ILETISIM HIZMETLERI A</t>
  </si>
  <si>
    <t>017670</t>
  </si>
  <si>
    <t>SK TELECOM LTD</t>
  </si>
  <si>
    <t>2587224D</t>
  </si>
  <si>
    <t>HYATT HOTELS CORP CLASS A</t>
  </si>
  <si>
    <t>CCC</t>
  </si>
  <si>
    <t>CCC SA</t>
  </si>
  <si>
    <t>HANJIN KAL</t>
  </si>
  <si>
    <t>CUAN</t>
  </si>
  <si>
    <t>PETRINDO JAYA KREASI</t>
  </si>
  <si>
    <t>ADNOCDRILL</t>
  </si>
  <si>
    <t>ADNOC DRILLING COMPANY</t>
  </si>
  <si>
    <t>INNER MONGOLIA YITAI COAL LTD B</t>
  </si>
  <si>
    <t>Shanghai Stock Exchange</t>
  </si>
  <si>
    <t>ADIB</t>
  </si>
  <si>
    <t>ABU DHABI ISLAMIC BANK</t>
  </si>
  <si>
    <t>DIB</t>
  </si>
  <si>
    <t>DB ISLAMIC BANK</t>
  </si>
  <si>
    <t>HELN</t>
  </si>
  <si>
    <t>HELVETIA HOLDING AG</t>
  </si>
  <si>
    <t>NEW CHINA LIFE INSURANCE COMPANY L</t>
  </si>
  <si>
    <t>CVC</t>
  </si>
  <si>
    <t>CVC CAPITAL PARTNERS PLC</t>
  </si>
  <si>
    <t>TPEIR</t>
  </si>
  <si>
    <t>PIRAEUS FINANCIAL HOLDINGS SA</t>
  </si>
  <si>
    <t>BCP</t>
  </si>
  <si>
    <t>BANCO COMERCIAL PORTUGUES SA</t>
  </si>
  <si>
    <t>YKBNK.E</t>
  </si>
  <si>
    <t>YAPI VE KREDI BANKASI A</t>
  </si>
  <si>
    <t>GUOTAI HAITONG SECURITIES CO LTD H</t>
  </si>
  <si>
    <t>COMI</t>
  </si>
  <si>
    <t>COMMERCIAL INTERNATIONAL BANK EGYP</t>
  </si>
  <si>
    <t>Egitto</t>
  </si>
  <si>
    <t>Egyptian Exchange</t>
  </si>
  <si>
    <t>ISCTR.E</t>
  </si>
  <si>
    <t>TURKIYE IS BANKASI C</t>
  </si>
  <si>
    <t>SAHOL.E</t>
  </si>
  <si>
    <t>HACI OMER SABANCI HOLDING A</t>
  </si>
  <si>
    <t>QFIN</t>
  </si>
  <si>
    <t>QFIN HOLDINGS ADR INC</t>
  </si>
  <si>
    <t>MIL</t>
  </si>
  <si>
    <t>CHINA CITIC FIN ASSET MGT LTD H</t>
  </si>
  <si>
    <t>CHONGQING RURAL COMMERCIAL BANK LT</t>
  </si>
  <si>
    <t>BBNI</t>
  </si>
  <si>
    <t>BANK NEGARA INDONESIA</t>
  </si>
  <si>
    <t>SPL</t>
  </si>
  <si>
    <t>SANTANDER BANK POLSKA SA</t>
  </si>
  <si>
    <t>GIANT BIOGENE HOLDING LTD</t>
  </si>
  <si>
    <t>EMP.A</t>
  </si>
  <si>
    <t>EMPIRE LTD CLASS A</t>
  </si>
  <si>
    <t>SALM</t>
  </si>
  <si>
    <t>SALMAR</t>
  </si>
  <si>
    <t>ACI</t>
  </si>
  <si>
    <t>ALBERTSONS COMPANY INC CLASS A</t>
  </si>
  <si>
    <t>LOTB</t>
  </si>
  <si>
    <t>LOTUS BAKERIES NV</t>
  </si>
  <si>
    <t>KIMBERA</t>
  </si>
  <si>
    <t>KIMBERLY-CLARK DE MEXICO CLASS A</t>
  </si>
  <si>
    <t>051900</t>
  </si>
  <si>
    <t>CHDRAUIB</t>
  </si>
  <si>
    <t>GRUPO COMERCIAL CHEDRAUI</t>
  </si>
  <si>
    <t>ZAB</t>
  </si>
  <si>
    <t>ZABKA GROUP SOCIETE ANONYME SA</t>
  </si>
  <si>
    <t>EMAARDEV</t>
  </si>
  <si>
    <t>EMAAR DEVELOPMENT</t>
  </si>
  <si>
    <t>BALD B</t>
  </si>
  <si>
    <t>FASTIGHETS BALDER CLASS B</t>
  </si>
  <si>
    <t>LEG</t>
  </si>
  <si>
    <t>LEG IMMOBILIEN N</t>
  </si>
  <si>
    <t>CEN</t>
  </si>
  <si>
    <t>CHEUNG KONG INFRASTRUCTURE HOLDING</t>
  </si>
  <si>
    <t>YTL</t>
  </si>
  <si>
    <t>YTL CORPORATION</t>
  </si>
  <si>
    <t>047810</t>
  </si>
  <si>
    <t>KOREA AEROSPACE INDUSTRIES LTD</t>
  </si>
  <si>
    <t>010120</t>
  </si>
  <si>
    <t>LS ELECTRIC LTD</t>
  </si>
  <si>
    <t>KCHOL.E</t>
  </si>
  <si>
    <t>KOC HOLDING A</t>
  </si>
  <si>
    <t>KAWASAKI KISEN LTD</t>
  </si>
  <si>
    <t>ROCK B</t>
  </si>
  <si>
    <t>ROCKWOOL CLASS B</t>
  </si>
  <si>
    <t>FORTUNE ELECTRIC LTD</t>
  </si>
  <si>
    <t>SPIRAX GROUP PLC</t>
  </si>
  <si>
    <t>JD LOGISTICS INC</t>
  </si>
  <si>
    <t>TOKYO METRO LTD</t>
  </si>
  <si>
    <t>RAA</t>
  </si>
  <si>
    <t>RATIONAL AG</t>
  </si>
  <si>
    <t>086520</t>
  </si>
  <si>
    <t>003670</t>
  </si>
  <si>
    <t>OMAB</t>
  </si>
  <si>
    <t>GRUPO AEROPORTUARIO DEL CENTRO NOR</t>
  </si>
  <si>
    <t>J&amp;T GLOBAL EXPRESS LTD</t>
  </si>
  <si>
    <t>HANWHA SYSTEMS LTD</t>
  </si>
  <si>
    <t>000150</t>
  </si>
  <si>
    <t>INPST</t>
  </si>
  <si>
    <t>INPOST SA</t>
  </si>
  <si>
    <t>SWB</t>
  </si>
  <si>
    <t>SUNWAY BHD</t>
  </si>
  <si>
    <t>WEICHAI POWER LTD H</t>
  </si>
  <si>
    <t>POWERINDIA</t>
  </si>
  <si>
    <t>HITACHI ENERGY INDIA LTD</t>
  </si>
  <si>
    <t>National Stock Exchange Of India</t>
  </si>
  <si>
    <t>BUDIMEX SA</t>
  </si>
  <si>
    <t>SALIK</t>
  </si>
  <si>
    <t>SALIK COMPANY P.J.S.C</t>
  </si>
  <si>
    <t>INNOLUX CORP</t>
  </si>
  <si>
    <t>ZTE CORP H</t>
  </si>
  <si>
    <t>NVMI</t>
  </si>
  <si>
    <t>NOVA LTD</t>
  </si>
  <si>
    <t>HUA HONG SEMICONDUCTOR LTD</t>
  </si>
  <si>
    <t>SCREEN HOLDINGS LTD</t>
  </si>
  <si>
    <t>018260</t>
  </si>
  <si>
    <t>VANGUARD INTERNATIONAL SEMICONDUCT</t>
  </si>
  <si>
    <t>042700</t>
  </si>
  <si>
    <t>HANMI SEMICONDUCTOR LTD</t>
  </si>
  <si>
    <t>LOTES LTD</t>
  </si>
  <si>
    <t>BYD ELECTRONIC (INTERNATIONAL) LTD</t>
  </si>
  <si>
    <t>MICRO-STAR INTERNATIONAL LTD</t>
  </si>
  <si>
    <t>ACER</t>
  </si>
  <si>
    <t>010130</t>
  </si>
  <si>
    <t>KOREA ZINC INC</t>
  </si>
  <si>
    <t>BRPT</t>
  </si>
  <si>
    <t>BARITO PACIFIC</t>
  </si>
  <si>
    <t>NIPPON SANSO HOLDINGS CORP</t>
  </si>
  <si>
    <t>IVN</t>
  </si>
  <si>
    <t>IVANHOE MINES LTD CLASS A</t>
  </si>
  <si>
    <t>AMMN</t>
  </si>
  <si>
    <t>AMMAN MINERAL INTERNASIONAL</t>
  </si>
  <si>
    <t>VALT</t>
  </si>
  <si>
    <t>000100</t>
  </si>
  <si>
    <t>YUHAN CORP</t>
  </si>
  <si>
    <t>DEMANT</t>
  </si>
  <si>
    <t>028300</t>
  </si>
  <si>
    <t>WUXI XDC CAYMAN INC</t>
  </si>
  <si>
    <t>E(r)  BL</t>
  </si>
  <si>
    <t>MKT NEUTR HBA</t>
  </si>
  <si>
    <t>Tolerated Annual Loss</t>
  </si>
  <si>
    <t>VaR 1yr (95%)</t>
  </si>
  <si>
    <t>Size</t>
  </si>
  <si>
    <t>View</t>
  </si>
  <si>
    <t>+ 10 yrs</t>
  </si>
  <si>
    <t>Valore nozionale</t>
  </si>
  <si>
    <t>Nominale</t>
  </si>
  <si>
    <t>Prezzo</t>
  </si>
  <si>
    <t>Cambio</t>
  </si>
  <si>
    <t>Valuta di mercato</t>
  </si>
  <si>
    <t>Azionario</t>
  </si>
  <si>
    <t>ALB</t>
  </si>
  <si>
    <t>ALBEMARLE CORP</t>
  </si>
  <si>
    <t>TECH</t>
  </si>
  <si>
    <t>BIO TECHNE CORP</t>
  </si>
  <si>
    <t>CRL</t>
  </si>
  <si>
    <t>CHARLES RIVER LABORATORIES INTERNA</t>
  </si>
  <si>
    <t>HII</t>
  </si>
  <si>
    <t>HUNTINGTON INGALLS INDUSTRIES INC</t>
  </si>
  <si>
    <t>LW</t>
  </si>
  <si>
    <t>LAMB WESTON HOLDINGS INC</t>
  </si>
  <si>
    <t>AES</t>
  </si>
  <si>
    <t>IVZ</t>
  </si>
  <si>
    <t>EPAM</t>
  </si>
  <si>
    <t>EPAM SYSTEMS INC</t>
  </si>
  <si>
    <t>AIZ</t>
  </si>
  <si>
    <t>VTRS</t>
  </si>
  <si>
    <t>VIATRIS INC</t>
  </si>
  <si>
    <t>SWKS</t>
  </si>
  <si>
    <t>SKYWORKS SOLUTIONS INC</t>
  </si>
  <si>
    <t>MRNA</t>
  </si>
  <si>
    <t>MODERNA INC</t>
  </si>
  <si>
    <t>WYNN</t>
  </si>
  <si>
    <t>SLB NV</t>
  </si>
  <si>
    <t>PNW</t>
  </si>
  <si>
    <t>PINNACLE WEST CORP</t>
  </si>
  <si>
    <t>PSKY</t>
  </si>
  <si>
    <t>PARAMOUNT SKYDANCE CORP CLASS B</t>
  </si>
  <si>
    <t>RL</t>
  </si>
  <si>
    <t>RALPH LAUREN CORP CLASS A</t>
  </si>
  <si>
    <t>DAY</t>
  </si>
  <si>
    <t>DAYFORCE INC</t>
  </si>
  <si>
    <t>LUV</t>
  </si>
  <si>
    <t>SOUTHWEST AIRLINES</t>
  </si>
  <si>
    <t>HAS</t>
  </si>
  <si>
    <t>APA CORP</t>
  </si>
  <si>
    <t>BEN</t>
  </si>
  <si>
    <t>IPG</t>
  </si>
  <si>
    <t>INTERPUBLIC GROUP OF COMPANIES INC</t>
  </si>
  <si>
    <t>TKO</t>
  </si>
  <si>
    <t>TKO GROUP HOLDINGS INC CLASS A</t>
  </si>
  <si>
    <t>HSIC</t>
  </si>
  <si>
    <t>QNITY ELECTRONICS INC</t>
  </si>
  <si>
    <t>LKQ</t>
  </si>
  <si>
    <t>LKQ CORP</t>
  </si>
  <si>
    <t>FRT</t>
  </si>
  <si>
    <t>FEDERAL REALTY INVESTMENT TRUST RE</t>
  </si>
  <si>
    <t>GL</t>
  </si>
  <si>
    <t>GLOBE LIFE INC</t>
  </si>
  <si>
    <t>MGM</t>
  </si>
  <si>
    <t>HST</t>
  </si>
  <si>
    <t>HOST HOTELS &amp; RESORTS REIT INC</t>
  </si>
  <si>
    <t>AOS</t>
  </si>
  <si>
    <t>A O SMITH CORP</t>
  </si>
  <si>
    <t>CPB</t>
  </si>
  <si>
    <t>CAMPBELL SOUP</t>
  </si>
  <si>
    <t>CAG</t>
  </si>
  <si>
    <t>CONAGRA BRANDS INC</t>
  </si>
  <si>
    <t>GNRC</t>
  </si>
  <si>
    <t>GENERAC HOLDINGS INC</t>
  </si>
  <si>
    <t>NCLH</t>
  </si>
  <si>
    <t>NORWEGIAN CRUISE LINE HOLDINGS LTD</t>
  </si>
  <si>
    <t>SWK</t>
  </si>
  <si>
    <t>MTCH</t>
  </si>
  <si>
    <t>MATCH GROUP INC</t>
  </si>
  <si>
    <t>MHK</t>
  </si>
  <si>
    <t>MOS</t>
  </si>
  <si>
    <t>MOSAIC</t>
  </si>
  <si>
    <t>USD CASH</t>
  </si>
  <si>
    <t>Liquidità e/o derivati</t>
  </si>
  <si>
    <t>Contanti</t>
  </si>
  <si>
    <t>SOLS</t>
  </si>
  <si>
    <t>SOLSTICE ADVANCED MATERIALS INC</t>
  </si>
  <si>
    <t>ICSUAGD</t>
  </si>
  <si>
    <t>BLK ICS USD LIQ AGENCY DIS</t>
  </si>
  <si>
    <t>NWS</t>
  </si>
  <si>
    <t>NEWS CORP CLASS B</t>
  </si>
  <si>
    <t>CITFT</t>
  </si>
  <si>
    <t>CASH COLLATERAL USD CITFT</t>
  </si>
  <si>
    <t>Cash Collateral and Margins</t>
  </si>
  <si>
    <t>GBP CASH</t>
  </si>
  <si>
    <t>EUR CASH</t>
  </si>
  <si>
    <t>Unione Europea</t>
  </si>
  <si>
    <t>IXIZ5</t>
  </si>
  <si>
    <t>XAI INDUSTRIAL DEC 25</t>
  </si>
  <si>
    <t>Futures</t>
  </si>
  <si>
    <t>Chicago Mercantile Exchange</t>
  </si>
  <si>
    <t>ESZ5</t>
  </si>
  <si>
    <t>S&amp;P500 EMINI DEC 25</t>
  </si>
  <si>
    <t>Index And Options Market</t>
  </si>
  <si>
    <t>FAZ5</t>
  </si>
  <si>
    <t>S&amp;P MID 400 EMINI DEC 25</t>
  </si>
  <si>
    <t> </t>
  </si>
  <si>
    <t>End</t>
  </si>
  <si>
    <t>Frequency</t>
  </si>
  <si>
    <t>MSCI USA U$ - PRICE INDEX</t>
  </si>
  <si>
    <t>MSCI ITALY - PRICE INDEX</t>
  </si>
  <si>
    <t>MSCI DENMARK - PRICE INDEX</t>
  </si>
  <si>
    <t>MSCI JAPAN - PRICE INDEX</t>
  </si>
  <si>
    <t>Code</t>
  </si>
  <si>
    <t>MSUSAM$</t>
  </si>
  <si>
    <t>MSITALL</t>
  </si>
  <si>
    <t>MSDNMKL</t>
  </si>
  <si>
    <t>MSJPANL</t>
  </si>
  <si>
    <t>CURRENCY</t>
  </si>
  <si>
    <t>U$</t>
  </si>
  <si>
    <t>E</t>
  </si>
  <si>
    <t>DK</t>
  </si>
  <si>
    <t>Y</t>
  </si>
  <si>
    <t>cum</t>
  </si>
  <si>
    <t>Annual</t>
  </si>
  <si>
    <t>MSCI USA U$ - TOT RETURN IND</t>
  </si>
  <si>
    <t>MSCI ITALY - TOT RETURN IND</t>
  </si>
  <si>
    <t>MSCI DENMARK - TOT RETURN IND</t>
  </si>
  <si>
    <t>MSCI JAPAN - TOT RETURN IND</t>
  </si>
  <si>
    <t>MSUSAM$(RI)</t>
  </si>
  <si>
    <t>MSITALL(RI)</t>
  </si>
  <si>
    <t>MSDNMKL(RI)</t>
  </si>
  <si>
    <t>MSJPANL(RI)</t>
  </si>
  <si>
    <t>in €</t>
  </si>
  <si>
    <t>Naive Weights</t>
  </si>
  <si>
    <t>Sigma 1 yr</t>
  </si>
  <si>
    <t>1 year</t>
  </si>
  <si>
    <t>Monthly sigma</t>
  </si>
  <si>
    <t>Annual sigma</t>
  </si>
  <si>
    <t>1yr VaR 95%</t>
  </si>
  <si>
    <t>1yr VaR 99%</t>
  </si>
  <si>
    <t>W*sigma</t>
  </si>
  <si>
    <t>VaR (95%) 1yr</t>
  </si>
  <si>
    <t>Long Term Views</t>
  </si>
  <si>
    <t>Expected Return</t>
  </si>
  <si>
    <t>Num. of Simulations</t>
  </si>
  <si>
    <t>Views</t>
  </si>
  <si>
    <t>Confidence</t>
  </si>
  <si>
    <t>Corporate Global HY will overperform Global Bond</t>
  </si>
  <si>
    <t>Equity North America will overperform Equity EM</t>
  </si>
  <si>
    <t>Prior</t>
  </si>
  <si>
    <t>BL</t>
  </si>
  <si>
    <t>Opprtunities</t>
  </si>
  <si>
    <t>Bofa ML Euro 0-1 yr</t>
  </si>
  <si>
    <t>Bofa ML Bond. Euro</t>
  </si>
  <si>
    <t>Bofa ML Bond. Global</t>
  </si>
  <si>
    <t>Bofa ML Bond Emerging</t>
  </si>
  <si>
    <t>skewness</t>
  </si>
  <si>
    <t>Kurtosys</t>
  </si>
  <si>
    <r>
      <rPr>
        <sz val="10"/>
        <color theme="0"/>
        <rFont val="Symbol"/>
        <family val="1"/>
        <charset val="2"/>
      </rPr>
      <t>P</t>
    </r>
    <r>
      <rPr>
        <sz val="10"/>
        <color theme="0"/>
        <rFont val="MS Sans Serif"/>
        <family val="2"/>
      </rPr>
      <t xml:space="preserve"> BL</t>
    </r>
  </si>
  <si>
    <t>Skewn</t>
  </si>
  <si>
    <t>Rend Port</t>
  </si>
  <si>
    <t>Skew (Sk)</t>
  </si>
  <si>
    <t>Sigma Target</t>
  </si>
  <si>
    <r>
      <t>Preference for E(R)  (</t>
    </r>
    <r>
      <rPr>
        <b/>
        <sz val="12"/>
        <color rgb="FFFF0000"/>
        <rFont val="Arial"/>
        <family val="2"/>
      </rPr>
      <t>Alfa</t>
    </r>
    <r>
      <rPr>
        <sz val="10"/>
        <rFont val="Arial"/>
        <family val="2"/>
      </rPr>
      <t>)</t>
    </r>
  </si>
  <si>
    <t>Objective Function</t>
  </si>
  <si>
    <t>Alfa=100%</t>
  </si>
  <si>
    <t>Alfa=90%</t>
  </si>
  <si>
    <t>Alfa=0%</t>
  </si>
  <si>
    <t>lambda=3,5</t>
  </si>
  <si>
    <t>Equ %</t>
  </si>
  <si>
    <t>lambda=5</t>
  </si>
  <si>
    <t>XTRACKERS MSCI EUROPE UCITS ETF 1C - TOT RETURN IND</t>
  </si>
  <si>
    <t>MFS MERIDIAN FDS-BLENDED RSRCH EUROP EQ A1 EUR</t>
  </si>
  <si>
    <t>MSCI EUROPE TR</t>
  </si>
  <si>
    <t>RISK FREE</t>
  </si>
  <si>
    <t>Monthly Av. Return</t>
  </si>
  <si>
    <t>Monthly Risk Premium</t>
  </si>
  <si>
    <t>Average Tracking Error</t>
  </si>
  <si>
    <t>Annualised Return</t>
  </si>
  <si>
    <t>Dev standard (monthly)</t>
  </si>
  <si>
    <t>DSR monthly</t>
  </si>
  <si>
    <t>TEV monthly</t>
  </si>
  <si>
    <t>passive</t>
  </si>
  <si>
    <t>active</t>
  </si>
  <si>
    <t>very active fund</t>
  </si>
  <si>
    <t>semiactive</t>
  </si>
  <si>
    <t>Sharpe Ratio</t>
  </si>
  <si>
    <t>Sortino Ratio</t>
  </si>
  <si>
    <t>Treynor Ratio</t>
  </si>
  <si>
    <t>Information Ratio</t>
  </si>
  <si>
    <t>BLEND/CORE</t>
  </si>
  <si>
    <t>Isin</t>
  </si>
  <si>
    <t>LU0274209237</t>
  </si>
  <si>
    <t>LU0648597655</t>
  </si>
  <si>
    <t>LB (hi)</t>
  </si>
  <si>
    <t>UB (ki)</t>
  </si>
  <si>
    <t>Risky Strat</t>
  </si>
  <si>
    <t>Risky Tact</t>
  </si>
  <si>
    <t>BL Equities Europe BR</t>
  </si>
  <si>
    <t>Fund XXX</t>
  </si>
  <si>
    <t>1 sem</t>
  </si>
  <si>
    <t>2 sem</t>
  </si>
  <si>
    <t>3 sem</t>
  </si>
  <si>
    <t>4 sem</t>
  </si>
  <si>
    <t>5 sem</t>
  </si>
  <si>
    <t>6 sem</t>
  </si>
  <si>
    <t>7 sem</t>
  </si>
  <si>
    <t>8 sem</t>
  </si>
  <si>
    <t>9 sem</t>
  </si>
  <si>
    <t>10 sem</t>
  </si>
  <si>
    <t>% DI 1</t>
  </si>
  <si>
    <t>% DI 1 o 2</t>
  </si>
  <si>
    <t>5y Cumulative Return</t>
  </si>
  <si>
    <t>Nome fondo</t>
  </si>
  <si>
    <t>LU0495662396</t>
  </si>
  <si>
    <t>LU0524465977</t>
  </si>
  <si>
    <t>MORNINGSTAR</t>
  </si>
  <si>
    <t>2 STELLE</t>
  </si>
  <si>
    <t>5 STELLE</t>
  </si>
  <si>
    <t>4 STELLE</t>
  </si>
  <si>
    <t>Quantalys</t>
  </si>
  <si>
    <t>1 STELLE</t>
  </si>
  <si>
    <t>Alken Euro Opportunities A</t>
  </si>
  <si>
    <t>4 stars</t>
  </si>
  <si>
    <t>SATELLITE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</si>
</sst>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0.0%"/>
    <numFmt numFmtId="166" formatCode="#,##0.00_ ;\-#,##0.00\ "/>
    <numFmt numFmtId="167" formatCode="_-* #,##0.0000_-;\-* #,##0.0000_-;_-* &quot;-&quot;??_-;_-@_-"/>
    <numFmt numFmtId="168" formatCode="0.000000"/>
    <numFmt numFmtId="169" formatCode="_-* #,##0.000_-;\-* #,##0.000_-;_-* &quot;-&quot;??_-;_-@_-"/>
    <numFmt numFmtId="170" formatCode="0.0000000%"/>
    <numFmt numFmtId="171" formatCode="0.000"/>
    <numFmt numFmtId="172" formatCode="_-[$€]\ * #,##0.00_-;\-[$€]\ * #,##0.00_-;_-[$€]\ * &quot;-&quot;??_-;_-@_-"/>
    <numFmt numFmtId="173" formatCode="0.00000"/>
    <numFmt numFmtId="174" formatCode="0.0000"/>
    <numFmt numFmtId="175" formatCode="_-* #,##0.0000\ _€_-;\-* #,##0.0000\ _€_-;_-* &quot;-&quot;????\ _€_-;_-@_-"/>
    <numFmt numFmtId="176" formatCode="_-* #,##0.000000\ _€_-;\-* #,##0.000000\ _€_-;_-* &quot;-&quot;????\ _€_-;_-@_-"/>
    <numFmt numFmtId="177" formatCode="_-* #,##0.0000\ _€_-;\-* #,##0.0000\ _€_-;_-* &quot;-&quot;??\ _€_-;_-@_-"/>
    <numFmt numFmtId="178" formatCode="_-* #,##0.00\ _€_-;\-* #,##0.00\ _€_-;_-* &quot;-&quot;??\ _€_-;_-@_-"/>
    <numFmt numFmtId="179" formatCode="_-* #,##0.000\ _€_-;\-* #,##0.000\ _€_-;_-* &quot;-&quot;??\ _€_-;_-@_-"/>
    <numFmt numFmtId="180" formatCode="#,##0_ ;\-#,##0\ "/>
    <numFmt numFmtId="181" formatCode="0.000%"/>
    <numFmt numFmtId="182" formatCode="_-[$€]\ * #,##0.00000_-;\-[$€]\ * #,##0.00000_-;_-[$€]\ * &quot;-&quot;??_-;_-@_-"/>
    <numFmt numFmtId="183" formatCode="#,##0.000_ ;\-#,##0.000\ "/>
  </numFmts>
  <fonts count="9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b/>
      <i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sz val="11"/>
      <name val="Frutiger 45 Light"/>
    </font>
    <font>
      <b/>
      <sz val="14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sz val="12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6"/>
      <color indexed="10"/>
      <name val="Arial"/>
      <family val="2"/>
    </font>
    <font>
      <sz val="20"/>
      <color indexed="10"/>
      <name val="Arial"/>
      <family val="2"/>
    </font>
    <font>
      <sz val="12"/>
      <color indexed="10"/>
      <name val="Arial"/>
      <family val="2"/>
    </font>
    <font>
      <sz val="10"/>
      <name val="Symbol"/>
      <family val="1"/>
      <charset val="2"/>
    </font>
    <font>
      <b/>
      <sz val="12"/>
      <color indexed="1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.5"/>
      <name val="Frutiger 45 Light"/>
    </font>
    <font>
      <b/>
      <sz val="10.5"/>
      <color indexed="18"/>
      <name val="Frutiger 45 Light"/>
      <family val="2"/>
    </font>
    <font>
      <b/>
      <sz val="10.5"/>
      <color indexed="18"/>
      <name val="Frutiger 45 Light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Times New Roman"/>
      <family val="1"/>
    </font>
    <font>
      <b/>
      <i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6"/>
      <color indexed="18"/>
      <name val="Frutiger 45 Light"/>
      <family val="2"/>
    </font>
    <font>
      <b/>
      <sz val="16"/>
      <color rgb="FFFF0000"/>
      <name val="Frutiger 45 Light"/>
    </font>
    <font>
      <i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color indexed="12"/>
      <name val="Arial"/>
      <family val="2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6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14"/>
      <color rgb="FFFF0000"/>
      <name val="Arial"/>
      <family val="2"/>
    </font>
    <font>
      <b/>
      <sz val="12"/>
      <color theme="4"/>
      <name val="Arial"/>
      <family val="2"/>
    </font>
    <font>
      <sz val="12"/>
      <color theme="4"/>
      <name val="Arial"/>
      <family val="2"/>
    </font>
    <font>
      <b/>
      <sz val="10"/>
      <color rgb="FFFF0000"/>
      <name val="Arial"/>
      <family val="2"/>
    </font>
    <font>
      <b/>
      <sz val="10"/>
      <color rgb="FFFF0000"/>
      <name val="Times New Roman"/>
      <family val="1"/>
    </font>
    <font>
      <b/>
      <i/>
      <sz val="9"/>
      <name val="Arial"/>
      <family val="2"/>
    </font>
    <font>
      <b/>
      <i/>
      <sz val="9"/>
      <color rgb="FFFF0000"/>
      <name val="Arial"/>
      <family val="2"/>
    </font>
    <font>
      <b/>
      <sz val="11"/>
      <name val="Calibri"/>
      <family val="2"/>
    </font>
    <font>
      <b/>
      <sz val="10"/>
      <name val="MS Sans Serif"/>
    </font>
    <font>
      <b/>
      <i/>
      <sz val="20"/>
      <color rgb="FFFF0000"/>
      <name val="Arial"/>
      <family val="2"/>
    </font>
    <font>
      <sz val="26"/>
      <name val="Arial"/>
      <family val="2"/>
    </font>
    <font>
      <b/>
      <i/>
      <sz val="18"/>
      <name val="Arial"/>
      <family val="2"/>
    </font>
    <font>
      <sz val="18"/>
      <color theme="1"/>
      <name val="Calibri"/>
      <family val="2"/>
      <scheme val="minor"/>
    </font>
    <font>
      <sz val="10"/>
      <color theme="0"/>
      <name val="MS Sans Serif"/>
      <family val="2"/>
    </font>
    <font>
      <sz val="10"/>
      <color theme="0"/>
      <name val="Symbol"/>
      <family val="1"/>
      <charset val="2"/>
    </font>
    <font>
      <b/>
      <sz val="10"/>
      <color rgb="FFFF0000"/>
      <name val="Symbol"/>
      <family val="1"/>
      <charset val="2"/>
    </font>
    <font>
      <b/>
      <sz val="10"/>
      <color rgb="FF3333FF"/>
      <name val="Arial"/>
      <family val="2"/>
    </font>
    <font>
      <b/>
      <sz val="12"/>
      <color rgb="FFFF0000"/>
      <name val="Arial"/>
      <family val="2"/>
    </font>
    <font>
      <sz val="11"/>
      <name val="Calibri"/>
      <family val="2"/>
      <scheme val="minor"/>
    </font>
    <font>
      <sz val="11"/>
      <color theme="5" tint="0.79998168889431442"/>
      <name val="Calibri"/>
      <family val="2"/>
      <scheme val="minor"/>
    </font>
    <font>
      <sz val="11"/>
      <color theme="8" tint="0.79998168889431442"/>
      <name val="Calibri"/>
      <family val="2"/>
      <scheme val="minor"/>
    </font>
    <font>
      <sz val="11"/>
      <color rgb="FFFFFF00"/>
      <name val="Calibri"/>
      <family val="2"/>
      <scheme val="minor"/>
    </font>
    <font>
      <sz val="9.35"/>
      <color rgb="FF003366"/>
      <name val="Arial"/>
      <family val="2"/>
    </font>
    <font>
      <b/>
      <sz val="9"/>
      <color rgb="FF00B050"/>
      <name val="Arial"/>
      <family val="2"/>
    </font>
    <font>
      <b/>
      <sz val="9"/>
      <color rgb="FFFF0000"/>
      <name val="Arial"/>
      <family val="2"/>
    </font>
    <font>
      <b/>
      <sz val="9"/>
      <color theme="0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</fonts>
  <fills count="4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AFC8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72FEDD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3">
    <xf numFmtId="0" fontId="0" fillId="0" borderId="0"/>
    <xf numFmtId="164" fontId="18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2" fillId="0" borderId="0"/>
    <xf numFmtId="9" fontId="20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8" fillId="0" borderId="0"/>
    <xf numFmtId="0" fontId="17" fillId="0" borderId="0"/>
    <xf numFmtId="43" fontId="16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23" fillId="0" borderId="0"/>
    <xf numFmtId="9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0" fontId="17" fillId="0" borderId="0"/>
    <xf numFmtId="9" fontId="17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7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172" fontId="1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172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2" fontId="8" fillId="0" borderId="0"/>
    <xf numFmtId="0" fontId="8" fillId="0" borderId="0"/>
    <xf numFmtId="0" fontId="8" fillId="0" borderId="0"/>
    <xf numFmtId="172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78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8" fontId="17" fillId="0" borderId="0" applyFont="0" applyFill="0" applyBorder="0" applyAlignment="0" applyProtection="0"/>
    <xf numFmtId="172" fontId="2" fillId="0" borderId="0"/>
    <xf numFmtId="172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</cellStyleXfs>
  <cellXfs count="459">
    <xf numFmtId="0" fontId="0" fillId="0" borderId="0" xfId="0"/>
    <xf numFmtId="0" fontId="24" fillId="2" borderId="1" xfId="23" applyFont="1" applyFill="1" applyBorder="1" applyAlignment="1">
      <alignment horizontal="center"/>
    </xf>
    <xf numFmtId="2" fontId="24" fillId="2" borderId="1" xfId="24" applyNumberFormat="1" applyFont="1" applyFill="1" applyBorder="1" applyAlignment="1">
      <alignment horizontal="center" vertical="center" wrapText="1"/>
    </xf>
    <xf numFmtId="0" fontId="17" fillId="0" borderId="0" xfId="8"/>
    <xf numFmtId="165" fontId="26" fillId="4" borderId="1" xfId="8" applyNumberFormat="1" applyFont="1" applyFill="1" applyBorder="1" applyAlignment="1">
      <alignment horizontal="center"/>
    </xf>
    <xf numFmtId="9" fontId="17" fillId="0" borderId="0" xfId="8" applyNumberFormat="1"/>
    <xf numFmtId="0" fontId="17" fillId="0" borderId="0" xfId="17"/>
    <xf numFmtId="10" fontId="0" fillId="0" borderId="1" xfId="10" applyNumberFormat="1" applyFont="1" applyBorder="1"/>
    <xf numFmtId="10" fontId="17" fillId="0" borderId="0" xfId="17" applyNumberFormat="1"/>
    <xf numFmtId="0" fontId="17" fillId="4" borderId="1" xfId="17" applyFill="1" applyBorder="1"/>
    <xf numFmtId="10" fontId="0" fillId="4" borderId="1" xfId="10" applyNumberFormat="1" applyFont="1" applyFill="1" applyBorder="1" applyAlignment="1">
      <alignment horizontal="center"/>
    </xf>
    <xf numFmtId="10" fontId="17" fillId="4" borderId="1" xfId="17" applyNumberFormat="1" applyFill="1" applyBorder="1" applyAlignment="1">
      <alignment horizontal="center"/>
    </xf>
    <xf numFmtId="10" fontId="17" fillId="10" borderId="1" xfId="17" applyNumberFormat="1" applyFill="1" applyBorder="1" applyAlignment="1">
      <alignment horizontal="center"/>
    </xf>
    <xf numFmtId="0" fontId="29" fillId="10" borderId="1" xfId="17" applyFont="1" applyFill="1" applyBorder="1" applyAlignment="1">
      <alignment horizontal="center"/>
    </xf>
    <xf numFmtId="0" fontId="30" fillId="10" borderId="1" xfId="17" applyFont="1" applyFill="1" applyBorder="1" applyAlignment="1">
      <alignment horizontal="center"/>
    </xf>
    <xf numFmtId="10" fontId="21" fillId="11" borderId="1" xfId="24" applyNumberFormat="1" applyFont="1" applyFill="1" applyBorder="1" applyAlignment="1">
      <alignment horizontal="center"/>
    </xf>
    <xf numFmtId="0" fontId="17" fillId="9" borderId="1" xfId="17" applyFill="1" applyBorder="1"/>
    <xf numFmtId="165" fontId="31" fillId="4" borderId="1" xfId="8" applyNumberFormat="1" applyFont="1" applyFill="1" applyBorder="1" applyAlignment="1">
      <alignment horizontal="center"/>
    </xf>
    <xf numFmtId="0" fontId="32" fillId="0" borderId="0" xfId="17" applyFont="1" applyAlignment="1">
      <alignment horizontal="center" vertical="center" wrapText="1"/>
    </xf>
    <xf numFmtId="0" fontId="29" fillId="0" borderId="0" xfId="17" applyFont="1" applyAlignment="1">
      <alignment horizontal="center" vertical="center" wrapText="1"/>
    </xf>
    <xf numFmtId="9" fontId="0" fillId="0" borderId="0" xfId="10" applyFont="1"/>
    <xf numFmtId="10" fontId="29" fillId="4" borderId="1" xfId="10" applyNumberFormat="1" applyFont="1" applyFill="1" applyBorder="1" applyAlignment="1">
      <alignment horizontal="center"/>
    </xf>
    <xf numFmtId="0" fontId="17" fillId="7" borderId="1" xfId="17" applyFill="1" applyBorder="1"/>
    <xf numFmtId="10" fontId="0" fillId="7" borderId="1" xfId="10" applyNumberFormat="1" applyFont="1" applyFill="1" applyBorder="1" applyAlignment="1">
      <alignment horizontal="center"/>
    </xf>
    <xf numFmtId="10" fontId="0" fillId="0" borderId="0" xfId="10" applyNumberFormat="1" applyFont="1"/>
    <xf numFmtId="0" fontId="17" fillId="13" borderId="0" xfId="27" applyFill="1" applyAlignment="1">
      <alignment horizontal="center"/>
    </xf>
    <xf numFmtId="164" fontId="17" fillId="13" borderId="0" xfId="1" applyFont="1" applyFill="1" applyAlignment="1">
      <alignment horizontal="center"/>
    </xf>
    <xf numFmtId="0" fontId="17" fillId="13" borderId="0" xfId="27" applyFill="1"/>
    <xf numFmtId="10" fontId="34" fillId="13" borderId="0" xfId="10" applyNumberFormat="1" applyFont="1" applyFill="1" applyAlignment="1">
      <alignment horizontal="center"/>
    </xf>
    <xf numFmtId="0" fontId="17" fillId="0" borderId="0" xfId="27" applyAlignment="1">
      <alignment horizontal="center"/>
    </xf>
    <xf numFmtId="0" fontId="29" fillId="13" borderId="0" xfId="27" applyFont="1" applyFill="1" applyAlignment="1">
      <alignment horizontal="center"/>
    </xf>
    <xf numFmtId="10" fontId="17" fillId="14" borderId="1" xfId="10" applyNumberFormat="1" applyFont="1" applyFill="1" applyBorder="1" applyAlignment="1">
      <alignment horizontal="center" vertical="center" wrapText="1"/>
    </xf>
    <xf numFmtId="10" fontId="17" fillId="13" borderId="0" xfId="10" applyNumberFormat="1" applyFill="1" applyAlignment="1">
      <alignment horizontal="center"/>
    </xf>
    <xf numFmtId="10" fontId="17" fillId="0" borderId="0" xfId="10" applyNumberFormat="1" applyAlignment="1">
      <alignment horizontal="center"/>
    </xf>
    <xf numFmtId="1" fontId="29" fillId="15" borderId="1" xfId="11" applyNumberFormat="1" applyFont="1" applyFill="1" applyBorder="1" applyAlignment="1" applyProtection="1">
      <alignment horizontal="center" vertical="center"/>
    </xf>
    <xf numFmtId="2" fontId="17" fillId="15" borderId="1" xfId="11" applyNumberFormat="1" applyFill="1" applyBorder="1" applyAlignment="1" applyProtection="1">
      <alignment horizontal="center" vertical="center"/>
    </xf>
    <xf numFmtId="17" fontId="17" fillId="13" borderId="0" xfId="27" applyNumberFormat="1" applyFill="1" applyAlignment="1">
      <alignment horizontal="center"/>
    </xf>
    <xf numFmtId="10" fontId="17" fillId="16" borderId="1" xfId="10" applyNumberFormat="1" applyFont="1" applyFill="1" applyBorder="1" applyAlignment="1">
      <alignment horizontal="center" vertical="center" wrapText="1"/>
    </xf>
    <xf numFmtId="10" fontId="17" fillId="13" borderId="0" xfId="10" applyNumberFormat="1" applyFill="1" applyBorder="1" applyAlignment="1">
      <alignment horizontal="center" vertical="center" wrapText="1"/>
    </xf>
    <xf numFmtId="0" fontId="17" fillId="14" borderId="1" xfId="27" applyFill="1" applyBorder="1"/>
    <xf numFmtId="0" fontId="17" fillId="0" borderId="0" xfId="27"/>
    <xf numFmtId="10" fontId="17" fillId="14" borderId="1" xfId="27" applyNumberFormat="1" applyFill="1" applyBorder="1"/>
    <xf numFmtId="17" fontId="17" fillId="16" borderId="1" xfId="27" applyNumberFormat="1" applyFill="1" applyBorder="1" applyAlignment="1">
      <alignment horizontal="center" vertical="center" wrapText="1"/>
    </xf>
    <xf numFmtId="165" fontId="29" fillId="15" borderId="1" xfId="10" applyNumberFormat="1" applyFont="1" applyFill="1" applyBorder="1" applyAlignment="1">
      <alignment horizontal="center" vertical="center" wrapText="1"/>
    </xf>
    <xf numFmtId="165" fontId="17" fillId="13" borderId="0" xfId="10" applyNumberFormat="1" applyFill="1" applyBorder="1" applyAlignment="1">
      <alignment horizontal="center"/>
    </xf>
    <xf numFmtId="165" fontId="37" fillId="15" borderId="1" xfId="10" applyNumberFormat="1" applyFont="1" applyFill="1" applyBorder="1" applyAlignment="1">
      <alignment horizontal="center" vertical="center" wrapText="1"/>
    </xf>
    <xf numFmtId="17" fontId="38" fillId="16" borderId="1" xfId="27" applyNumberFormat="1" applyFont="1" applyFill="1" applyBorder="1" applyAlignment="1">
      <alignment horizontal="center" vertical="center" wrapText="1"/>
    </xf>
    <xf numFmtId="2" fontId="17" fillId="13" borderId="0" xfId="11" applyNumberFormat="1" applyFill="1" applyBorder="1" applyAlignment="1" applyProtection="1">
      <alignment horizontal="center" vertical="center"/>
    </xf>
    <xf numFmtId="2" fontId="39" fillId="15" borderId="1" xfId="11" applyNumberFormat="1" applyFont="1" applyFill="1" applyBorder="1" applyAlignment="1" applyProtection="1">
      <alignment horizontal="center" vertical="center"/>
    </xf>
    <xf numFmtId="1" fontId="29" fillId="13" borderId="0" xfId="11" applyNumberFormat="1" applyFont="1" applyFill="1" applyBorder="1" applyAlignment="1" applyProtection="1">
      <alignment horizontal="center" vertical="center"/>
    </xf>
    <xf numFmtId="10" fontId="29" fillId="13" borderId="0" xfId="10" applyNumberFormat="1" applyFont="1" applyFill="1"/>
    <xf numFmtId="166" fontId="17" fillId="13" borderId="0" xfId="11" applyNumberFormat="1" applyFill="1" applyBorder="1" applyProtection="1"/>
    <xf numFmtId="166" fontId="29" fillId="13" borderId="0" xfId="11" applyNumberFormat="1" applyFont="1" applyFill="1" applyBorder="1" applyProtection="1"/>
    <xf numFmtId="10" fontId="17" fillId="13" borderId="0" xfId="10" applyNumberFormat="1" applyFill="1"/>
    <xf numFmtId="10" fontId="17" fillId="13" borderId="0" xfId="10" applyNumberFormat="1" applyFont="1" applyFill="1"/>
    <xf numFmtId="0" fontId="29" fillId="13" borderId="0" xfId="27" applyFont="1" applyFill="1"/>
    <xf numFmtId="10" fontId="17" fillId="13" borderId="0" xfId="27" applyNumberFormat="1" applyFill="1"/>
    <xf numFmtId="10" fontId="17" fillId="13" borderId="0" xfId="10" applyNumberFormat="1" applyFill="1" applyBorder="1"/>
    <xf numFmtId="0" fontId="17" fillId="13" borderId="1" xfId="27" applyFill="1" applyBorder="1"/>
    <xf numFmtId="10" fontId="17" fillId="13" borderId="1" xfId="10" applyNumberFormat="1" applyFill="1" applyBorder="1"/>
    <xf numFmtId="0" fontId="28" fillId="13" borderId="7" xfId="27" applyFont="1" applyFill="1" applyBorder="1" applyAlignment="1">
      <alignment horizontal="center"/>
    </xf>
    <xf numFmtId="0" fontId="28" fillId="13" borderId="0" xfId="27" applyFont="1" applyFill="1" applyAlignment="1">
      <alignment horizontal="center"/>
    </xf>
    <xf numFmtId="0" fontId="17" fillId="13" borderId="8" xfId="27" applyFill="1" applyBorder="1"/>
    <xf numFmtId="10" fontId="29" fillId="13" borderId="0" xfId="10" applyNumberFormat="1" applyFont="1" applyFill="1" applyBorder="1"/>
    <xf numFmtId="167" fontId="29" fillId="13" borderId="0" xfId="11" applyNumberFormat="1" applyFont="1" applyFill="1" applyBorder="1" applyProtection="1"/>
    <xf numFmtId="167" fontId="17" fillId="13" borderId="0" xfId="11" applyNumberFormat="1" applyFill="1" applyBorder="1" applyProtection="1"/>
    <xf numFmtId="165" fontId="40" fillId="8" borderId="1" xfId="8" applyNumberFormat="1" applyFont="1" applyFill="1" applyBorder="1" applyAlignment="1">
      <alignment horizontal="center" vertical="center"/>
    </xf>
    <xf numFmtId="0" fontId="17" fillId="0" borderId="0" xfId="8" applyAlignment="1">
      <alignment vertical="center"/>
    </xf>
    <xf numFmtId="168" fontId="38" fillId="4" borderId="3" xfId="8" applyNumberFormat="1" applyFont="1" applyFill="1" applyBorder="1" applyAlignment="1">
      <alignment horizontal="center" vertical="center" wrapText="1"/>
    </xf>
    <xf numFmtId="0" fontId="17" fillId="4" borderId="1" xfId="8" applyFill="1" applyBorder="1"/>
    <xf numFmtId="9" fontId="17" fillId="4" borderId="1" xfId="10" applyFont="1" applyFill="1" applyBorder="1" applyAlignment="1">
      <alignment horizontal="center"/>
    </xf>
    <xf numFmtId="10" fontId="17" fillId="0" borderId="0" xfId="8" applyNumberFormat="1"/>
    <xf numFmtId="168" fontId="18" fillId="2" borderId="1" xfId="8" applyNumberFormat="1" applyFont="1" applyFill="1" applyBorder="1" applyAlignment="1">
      <alignment horizontal="center" vertical="center" wrapText="1"/>
    </xf>
    <xf numFmtId="10" fontId="17" fillId="0" borderId="1" xfId="8" applyNumberFormat="1" applyBorder="1"/>
    <xf numFmtId="168" fontId="38" fillId="2" borderId="1" xfId="8" applyNumberFormat="1" applyFont="1" applyFill="1" applyBorder="1" applyAlignment="1">
      <alignment horizontal="center" vertical="center" wrapText="1"/>
    </xf>
    <xf numFmtId="0" fontId="38" fillId="0" borderId="0" xfId="8" applyFont="1"/>
    <xf numFmtId="0" fontId="42" fillId="17" borderId="1" xfId="8" applyFont="1" applyFill="1" applyBorder="1"/>
    <xf numFmtId="0" fontId="17" fillId="0" borderId="0" xfId="8" applyAlignment="1">
      <alignment horizontal="right"/>
    </xf>
    <xf numFmtId="10" fontId="42" fillId="18" borderId="1" xfId="8" applyNumberFormat="1" applyFont="1" applyFill="1" applyBorder="1"/>
    <xf numFmtId="9" fontId="42" fillId="18" borderId="1" xfId="8" applyNumberFormat="1" applyFont="1" applyFill="1" applyBorder="1"/>
    <xf numFmtId="0" fontId="38" fillId="0" borderId="0" xfId="8" applyFont="1" applyAlignment="1">
      <alignment horizontal="right"/>
    </xf>
    <xf numFmtId="0" fontId="17" fillId="4" borderId="1" xfId="11" applyNumberFormat="1" applyFont="1" applyFill="1" applyBorder="1"/>
    <xf numFmtId="0" fontId="17" fillId="10" borderId="1" xfId="17" applyFill="1" applyBorder="1"/>
    <xf numFmtId="10" fontId="41" fillId="12" borderId="1" xfId="10" applyNumberFormat="1" applyFont="1" applyFill="1" applyBorder="1" applyAlignment="1">
      <alignment horizontal="center"/>
    </xf>
    <xf numFmtId="0" fontId="43" fillId="0" borderId="0" xfId="14" applyFont="1"/>
    <xf numFmtId="0" fontId="44" fillId="19" borderId="1" xfId="14" applyFont="1" applyFill="1" applyBorder="1"/>
    <xf numFmtId="2" fontId="44" fillId="19" borderId="1" xfId="14" applyNumberFormat="1" applyFont="1" applyFill="1" applyBorder="1"/>
    <xf numFmtId="0" fontId="45" fillId="19" borderId="1" xfId="14" applyFont="1" applyFill="1" applyBorder="1"/>
    <xf numFmtId="2" fontId="45" fillId="19" borderId="1" xfId="14" applyNumberFormat="1" applyFont="1" applyFill="1" applyBorder="1"/>
    <xf numFmtId="0" fontId="43" fillId="0" borderId="1" xfId="14" applyFont="1" applyBorder="1"/>
    <xf numFmtId="2" fontId="43" fillId="0" borderId="1" xfId="14" applyNumberFormat="1" applyFont="1" applyBorder="1"/>
    <xf numFmtId="2" fontId="43" fillId="0" borderId="0" xfId="14" applyNumberFormat="1" applyFont="1"/>
    <xf numFmtId="0" fontId="17" fillId="3" borderId="0" xfId="17" applyFill="1"/>
    <xf numFmtId="165" fontId="46" fillId="4" borderId="1" xfId="8" applyNumberFormat="1" applyFont="1" applyFill="1" applyBorder="1" applyAlignment="1">
      <alignment horizontal="left"/>
    </xf>
    <xf numFmtId="10" fontId="17" fillId="9" borderId="1" xfId="26" applyNumberFormat="1" applyFont="1" applyFill="1" applyBorder="1" applyAlignment="1">
      <alignment horizontal="center"/>
    </xf>
    <xf numFmtId="0" fontId="29" fillId="20" borderId="1" xfId="17" applyFont="1" applyFill="1" applyBorder="1" applyAlignment="1">
      <alignment horizontal="center"/>
    </xf>
    <xf numFmtId="0" fontId="47" fillId="5" borderId="14" xfId="17" applyFont="1" applyFill="1" applyBorder="1"/>
    <xf numFmtId="10" fontId="17" fillId="5" borderId="15" xfId="17" applyNumberFormat="1" applyFill="1" applyBorder="1"/>
    <xf numFmtId="43" fontId="17" fillId="3" borderId="0" xfId="17" applyNumberFormat="1" applyFill="1"/>
    <xf numFmtId="0" fontId="47" fillId="6" borderId="14" xfId="17" applyFont="1" applyFill="1" applyBorder="1"/>
    <xf numFmtId="10" fontId="17" fillId="6" borderId="15" xfId="17" applyNumberFormat="1" applyFill="1" applyBorder="1"/>
    <xf numFmtId="0" fontId="17" fillId="9" borderId="12" xfId="17" applyFill="1" applyBorder="1"/>
    <xf numFmtId="10" fontId="17" fillId="9" borderId="13" xfId="17" applyNumberFormat="1" applyFill="1" applyBorder="1"/>
    <xf numFmtId="0" fontId="50" fillId="0" borderId="0" xfId="17" applyFont="1" applyAlignment="1">
      <alignment horizontal="center"/>
    </xf>
    <xf numFmtId="0" fontId="29" fillId="4" borderId="1" xfId="17" applyFont="1" applyFill="1" applyBorder="1"/>
    <xf numFmtId="0" fontId="28" fillId="0" borderId="7" xfId="0" applyFont="1" applyBorder="1" applyAlignment="1">
      <alignment horizontal="center"/>
    </xf>
    <xf numFmtId="165" fontId="46" fillId="8" borderId="1" xfId="8" applyNumberFormat="1" applyFont="1" applyFill="1" applyBorder="1" applyAlignment="1">
      <alignment horizontal="left"/>
    </xf>
    <xf numFmtId="165" fontId="26" fillId="8" borderId="1" xfId="8" applyNumberFormat="1" applyFont="1" applyFill="1" applyBorder="1" applyAlignment="1">
      <alignment horizontal="center"/>
    </xf>
    <xf numFmtId="165" fontId="31" fillId="8" borderId="1" xfId="8" applyNumberFormat="1" applyFont="1" applyFill="1" applyBorder="1" applyAlignment="1">
      <alignment horizontal="center"/>
    </xf>
    <xf numFmtId="170" fontId="40" fillId="8" borderId="1" xfId="8" applyNumberFormat="1" applyFont="1" applyFill="1" applyBorder="1" applyAlignment="1">
      <alignment horizontal="center" vertical="center"/>
    </xf>
    <xf numFmtId="0" fontId="52" fillId="4" borderId="1" xfId="8" applyFont="1" applyFill="1" applyBorder="1"/>
    <xf numFmtId="0" fontId="9" fillId="0" borderId="0" xfId="40"/>
    <xf numFmtId="0" fontId="9" fillId="20" borderId="1" xfId="40" applyFill="1" applyBorder="1" applyAlignment="1">
      <alignment horizontal="center" vertical="center" wrapText="1"/>
    </xf>
    <xf numFmtId="14" fontId="17" fillId="20" borderId="1" xfId="17" applyNumberFormat="1" applyFill="1" applyBorder="1"/>
    <xf numFmtId="10" fontId="0" fillId="0" borderId="1" xfId="41" applyNumberFormat="1" applyFont="1" applyBorder="1" applyAlignment="1">
      <alignment horizontal="center"/>
    </xf>
    <xf numFmtId="10" fontId="0" fillId="10" borderId="1" xfId="41" applyNumberFormat="1" applyFont="1" applyFill="1" applyBorder="1" applyAlignment="1">
      <alignment horizontal="center"/>
    </xf>
    <xf numFmtId="0" fontId="53" fillId="20" borderId="1" xfId="40" applyFont="1" applyFill="1" applyBorder="1" applyAlignment="1">
      <alignment horizontal="center" vertical="center" wrapText="1"/>
    </xf>
    <xf numFmtId="0" fontId="55" fillId="0" borderId="1" xfId="40" applyFont="1" applyBorder="1" applyAlignment="1">
      <alignment horizontal="center" vertical="center"/>
    </xf>
    <xf numFmtId="10" fontId="55" fillId="0" borderId="1" xfId="41" applyNumberFormat="1" applyFont="1" applyBorder="1" applyAlignment="1">
      <alignment horizontal="center" vertical="center"/>
    </xf>
    <xf numFmtId="2" fontId="55" fillId="0" borderId="1" xfId="40" applyNumberFormat="1" applyFont="1" applyBorder="1" applyAlignment="1">
      <alignment horizontal="center" vertical="center"/>
    </xf>
    <xf numFmtId="0" fontId="56" fillId="20" borderId="1" xfId="40" applyFont="1" applyFill="1" applyBorder="1" applyAlignment="1">
      <alignment horizontal="center" vertical="center" wrapText="1"/>
    </xf>
    <xf numFmtId="171" fontId="9" fillId="4" borderId="1" xfId="40" applyNumberFormat="1" applyFill="1" applyBorder="1" applyAlignment="1">
      <alignment horizontal="center"/>
    </xf>
    <xf numFmtId="171" fontId="55" fillId="0" borderId="1" xfId="40" applyNumberFormat="1" applyFont="1" applyBorder="1" applyAlignment="1">
      <alignment horizontal="center" vertical="center"/>
    </xf>
    <xf numFmtId="0" fontId="13" fillId="3" borderId="0" xfId="23" applyFill="1"/>
    <xf numFmtId="0" fontId="9" fillId="3" borderId="0" xfId="40" applyFill="1"/>
    <xf numFmtId="14" fontId="17" fillId="3" borderId="0" xfId="17" applyNumberFormat="1" applyFill="1"/>
    <xf numFmtId="10" fontId="0" fillId="3" borderId="0" xfId="41" applyNumberFormat="1" applyFont="1" applyFill="1" applyBorder="1" applyAlignment="1">
      <alignment horizontal="center"/>
    </xf>
    <xf numFmtId="10" fontId="0" fillId="3" borderId="0" xfId="41" applyNumberFormat="1" applyFont="1" applyFill="1" applyAlignment="1">
      <alignment horizontal="center"/>
    </xf>
    <xf numFmtId="0" fontId="17" fillId="6" borderId="1" xfId="11" applyNumberFormat="1" applyFont="1" applyFill="1" applyBorder="1"/>
    <xf numFmtId="0" fontId="41" fillId="18" borderId="1" xfId="8" applyFont="1" applyFill="1" applyBorder="1" applyAlignment="1">
      <alignment horizontal="center"/>
    </xf>
    <xf numFmtId="10" fontId="0" fillId="0" borderId="1" xfId="43" applyNumberFormat="1" applyFont="1" applyBorder="1" applyAlignment="1">
      <alignment horizontal="center"/>
    </xf>
    <xf numFmtId="2" fontId="43" fillId="4" borderId="1" xfId="14" applyNumberFormat="1" applyFont="1" applyFill="1" applyBorder="1"/>
    <xf numFmtId="0" fontId="43" fillId="4" borderId="1" xfId="14" applyFont="1" applyFill="1" applyBorder="1"/>
    <xf numFmtId="0" fontId="40" fillId="3" borderId="0" xfId="17" applyFont="1" applyFill="1" applyAlignment="1">
      <alignment horizontal="left"/>
    </xf>
    <xf numFmtId="173" fontId="17" fillId="4" borderId="1" xfId="8" applyNumberFormat="1" applyFill="1" applyBorder="1" applyAlignment="1">
      <alignment horizontal="center"/>
    </xf>
    <xf numFmtId="173" fontId="29" fillId="5" borderId="1" xfId="8" applyNumberFormat="1" applyFont="1" applyFill="1" applyBorder="1" applyAlignment="1">
      <alignment horizontal="center"/>
    </xf>
    <xf numFmtId="174" fontId="57" fillId="5" borderId="1" xfId="8" applyNumberFormat="1" applyFont="1" applyFill="1" applyBorder="1" applyAlignment="1">
      <alignment horizontal="center"/>
    </xf>
    <xf numFmtId="174" fontId="58" fillId="4" borderId="1" xfId="8" applyNumberFormat="1" applyFont="1" applyFill="1" applyBorder="1" applyAlignment="1">
      <alignment horizontal="center"/>
    </xf>
    <xf numFmtId="177" fontId="68" fillId="10" borderId="1" xfId="11" applyNumberFormat="1" applyFont="1" applyFill="1" applyBorder="1" applyAlignment="1"/>
    <xf numFmtId="10" fontId="30" fillId="20" borderId="28" xfId="10" applyNumberFormat="1" applyFont="1" applyFill="1" applyBorder="1" applyAlignment="1">
      <alignment horizontal="center"/>
    </xf>
    <xf numFmtId="0" fontId="67" fillId="10" borderId="1" xfId="17" applyFont="1" applyFill="1" applyBorder="1" applyAlignment="1">
      <alignment horizontal="center"/>
    </xf>
    <xf numFmtId="10" fontId="48" fillId="20" borderId="32" xfId="17" applyNumberFormat="1" applyFont="1" applyFill="1" applyBorder="1" applyAlignment="1">
      <alignment horizontal="center"/>
    </xf>
    <xf numFmtId="165" fontId="0" fillId="0" borderId="1" xfId="10" applyNumberFormat="1" applyFont="1" applyBorder="1" applyAlignment="1">
      <alignment horizontal="center"/>
    </xf>
    <xf numFmtId="10" fontId="48" fillId="9" borderId="32" xfId="17" applyNumberFormat="1" applyFont="1" applyFill="1" applyBorder="1" applyAlignment="1">
      <alignment horizontal="center"/>
    </xf>
    <xf numFmtId="0" fontId="29" fillId="20" borderId="28" xfId="17" applyFont="1" applyFill="1" applyBorder="1"/>
    <xf numFmtId="10" fontId="47" fillId="0" borderId="30" xfId="10" applyNumberFormat="1" applyFont="1" applyBorder="1" applyAlignment="1">
      <alignment horizontal="center"/>
    </xf>
    <xf numFmtId="0" fontId="29" fillId="20" borderId="28" xfId="17" applyFont="1" applyFill="1" applyBorder="1" applyAlignment="1">
      <alignment horizontal="center"/>
    </xf>
    <xf numFmtId="0" fontId="29" fillId="0" borderId="1" xfId="17" applyFont="1" applyBorder="1" applyAlignment="1">
      <alignment horizontal="center"/>
    </xf>
    <xf numFmtId="0" fontId="48" fillId="20" borderId="31" xfId="17" applyFont="1" applyFill="1" applyBorder="1"/>
    <xf numFmtId="0" fontId="68" fillId="10" borderId="1" xfId="17" applyFont="1" applyFill="1" applyBorder="1"/>
    <xf numFmtId="10" fontId="48" fillId="20" borderId="32" xfId="10" applyNumberFormat="1" applyFont="1" applyFill="1" applyBorder="1" applyAlignment="1">
      <alignment horizontal="center"/>
    </xf>
    <xf numFmtId="0" fontId="29" fillId="9" borderId="28" xfId="17" applyFont="1" applyFill="1" applyBorder="1" applyAlignment="1">
      <alignment horizontal="center"/>
    </xf>
    <xf numFmtId="177" fontId="69" fillId="3" borderId="1" xfId="11" applyNumberFormat="1" applyFont="1" applyFill="1" applyBorder="1" applyAlignment="1">
      <alignment horizontal="center"/>
    </xf>
    <xf numFmtId="0" fontId="29" fillId="20" borderId="27" xfId="17" applyFont="1" applyFill="1" applyBorder="1"/>
    <xf numFmtId="177" fontId="17" fillId="10" borderId="1" xfId="11" applyNumberFormat="1" applyFont="1" applyFill="1" applyBorder="1" applyAlignment="1"/>
    <xf numFmtId="0" fontId="29" fillId="20" borderId="29" xfId="17" applyFont="1" applyFill="1" applyBorder="1"/>
    <xf numFmtId="10" fontId="48" fillId="20" borderId="33" xfId="17" applyNumberFormat="1" applyFont="1" applyFill="1" applyBorder="1" applyAlignment="1">
      <alignment horizontal="center"/>
    </xf>
    <xf numFmtId="177" fontId="29" fillId="3" borderId="1" xfId="11" applyNumberFormat="1" applyFont="1" applyFill="1" applyBorder="1" applyAlignment="1">
      <alignment horizontal="center"/>
    </xf>
    <xf numFmtId="9" fontId="48" fillId="4" borderId="3" xfId="8" applyNumberFormat="1" applyFont="1" applyFill="1" applyBorder="1" applyAlignment="1">
      <alignment horizontal="center" vertical="center"/>
    </xf>
    <xf numFmtId="10" fontId="48" fillId="0" borderId="1" xfId="17" applyNumberFormat="1" applyFont="1" applyBorder="1"/>
    <xf numFmtId="9" fontId="25" fillId="3" borderId="2" xfId="8" applyNumberFormat="1" applyFont="1" applyFill="1" applyBorder="1" applyAlignment="1">
      <alignment horizontal="center" vertical="center" wrapText="1"/>
    </xf>
    <xf numFmtId="9" fontId="25" fillId="4" borderId="2" xfId="8" applyNumberFormat="1" applyFont="1" applyFill="1" applyBorder="1" applyAlignment="1">
      <alignment horizontal="center" vertical="center" wrapText="1"/>
    </xf>
    <xf numFmtId="9" fontId="25" fillId="4" borderId="3" xfId="8" applyNumberFormat="1" applyFont="1" applyFill="1" applyBorder="1" applyAlignment="1">
      <alignment horizontal="center" vertical="center"/>
    </xf>
    <xf numFmtId="9" fontId="21" fillId="3" borderId="0" xfId="8" applyNumberFormat="1" applyFont="1" applyFill="1" applyAlignment="1">
      <alignment horizontal="center"/>
    </xf>
    <xf numFmtId="0" fontId="17" fillId="3" borderId="0" xfId="8" applyFill="1"/>
    <xf numFmtId="9" fontId="27" fillId="3" borderId="0" xfId="8" applyNumberFormat="1" applyFont="1" applyFill="1" applyAlignment="1">
      <alignment horizontal="center" vertical="center"/>
    </xf>
    <xf numFmtId="9" fontId="17" fillId="3" borderId="0" xfId="8" applyNumberFormat="1" applyFill="1" applyAlignment="1">
      <alignment horizontal="center"/>
    </xf>
    <xf numFmtId="0" fontId="25" fillId="3" borderId="0" xfId="8" applyFont="1" applyFill="1" applyAlignment="1">
      <alignment horizontal="left" vertical="center"/>
    </xf>
    <xf numFmtId="0" fontId="17" fillId="0" borderId="5" xfId="8" applyBorder="1"/>
    <xf numFmtId="0" fontId="25" fillId="4" borderId="4" xfId="8" applyFont="1" applyFill="1" applyBorder="1" applyAlignment="1">
      <alignment horizontal="left" vertical="center"/>
    </xf>
    <xf numFmtId="0" fontId="17" fillId="0" borderId="0" xfId="8" applyAlignment="1">
      <alignment horizontal="center"/>
    </xf>
    <xf numFmtId="0" fontId="19" fillId="10" borderId="1" xfId="17" applyFont="1" applyFill="1" applyBorder="1" applyAlignment="1">
      <alignment horizontal="center"/>
    </xf>
    <xf numFmtId="0" fontId="29" fillId="0" borderId="1" xfId="17" applyFont="1" applyBorder="1"/>
    <xf numFmtId="10" fontId="29" fillId="4" borderId="1" xfId="17" applyNumberFormat="1" applyFont="1" applyFill="1" applyBorder="1" applyAlignment="1">
      <alignment horizontal="center"/>
    </xf>
    <xf numFmtId="9" fontId="25" fillId="4" borderId="1" xfId="8" applyNumberFormat="1" applyFont="1" applyFill="1" applyBorder="1" applyAlignment="1">
      <alignment horizontal="left"/>
    </xf>
    <xf numFmtId="9" fontId="25" fillId="7" borderId="1" xfId="8" applyNumberFormat="1" applyFont="1" applyFill="1" applyBorder="1" applyAlignment="1">
      <alignment horizontal="left"/>
    </xf>
    <xf numFmtId="10" fontId="19" fillId="9" borderId="16" xfId="17" applyNumberFormat="1" applyFont="1" applyFill="1" applyBorder="1" applyAlignment="1">
      <alignment horizontal="center"/>
    </xf>
    <xf numFmtId="10" fontId="19" fillId="9" borderId="17" xfId="17" applyNumberFormat="1" applyFont="1" applyFill="1" applyBorder="1" applyAlignment="1">
      <alignment horizontal="center"/>
    </xf>
    <xf numFmtId="0" fontId="29" fillId="20" borderId="1" xfId="17" applyFont="1" applyFill="1" applyBorder="1"/>
    <xf numFmtId="10" fontId="47" fillId="0" borderId="1" xfId="17" applyNumberFormat="1" applyFont="1" applyBorder="1" applyAlignment="1">
      <alignment horizontal="center"/>
    </xf>
    <xf numFmtId="9" fontId="17" fillId="3" borderId="0" xfId="8" applyNumberFormat="1" applyFill="1"/>
    <xf numFmtId="0" fontId="17" fillId="3" borderId="5" xfId="8" applyFill="1" applyBorder="1"/>
    <xf numFmtId="0" fontId="27" fillId="0" borderId="0" xfId="8" applyFont="1"/>
    <xf numFmtId="170" fontId="17" fillId="0" borderId="0" xfId="17" applyNumberFormat="1"/>
    <xf numFmtId="10" fontId="21" fillId="2" borderId="1" xfId="44" applyNumberFormat="1" applyFont="1" applyFill="1" applyBorder="1" applyAlignment="1">
      <alignment horizontal="center"/>
    </xf>
    <xf numFmtId="0" fontId="29" fillId="4" borderId="6" xfId="8" applyFont="1" applyFill="1" applyBorder="1" applyAlignment="1">
      <alignment horizontal="center"/>
    </xf>
    <xf numFmtId="2" fontId="24" fillId="2" borderId="1" xfId="44" applyNumberFormat="1" applyFont="1" applyFill="1" applyBorder="1" applyAlignment="1">
      <alignment horizontal="center" vertical="center" wrapText="1"/>
    </xf>
    <xf numFmtId="10" fontId="17" fillId="10" borderId="1" xfId="10" applyNumberFormat="1" applyFont="1" applyFill="1" applyBorder="1" applyAlignment="1">
      <alignment horizontal="center"/>
    </xf>
    <xf numFmtId="0" fontId="17" fillId="0" borderId="1" xfId="17" applyBorder="1"/>
    <xf numFmtId="0" fontId="61" fillId="10" borderId="1" xfId="17" applyFont="1" applyFill="1" applyBorder="1" applyAlignment="1">
      <alignment horizontal="center"/>
    </xf>
    <xf numFmtId="0" fontId="29" fillId="0" borderId="0" xfId="17" applyFont="1"/>
    <xf numFmtId="175" fontId="17" fillId="0" borderId="0" xfId="17" applyNumberFormat="1"/>
    <xf numFmtId="176" fontId="58" fillId="0" borderId="0" xfId="17" applyNumberFormat="1" applyFont="1"/>
    <xf numFmtId="9" fontId="17" fillId="0" borderId="1" xfId="10" applyFont="1" applyBorder="1" applyAlignment="1">
      <alignment horizontal="center"/>
    </xf>
    <xf numFmtId="0" fontId="29" fillId="10" borderId="1" xfId="17" applyFont="1" applyFill="1" applyBorder="1"/>
    <xf numFmtId="0" fontId="62" fillId="0" borderId="1" xfId="73" applyFont="1" applyBorder="1" applyAlignment="1">
      <alignment horizontal="center" vertical="center" wrapText="1"/>
    </xf>
    <xf numFmtId="0" fontId="8" fillId="0" borderId="0" xfId="73"/>
    <xf numFmtId="165" fontId="62" fillId="10" borderId="1" xfId="91" applyNumberFormat="1" applyFont="1" applyFill="1" applyBorder="1" applyAlignment="1">
      <alignment horizontal="center"/>
    </xf>
    <xf numFmtId="165" fontId="8" fillId="0" borderId="0" xfId="73" applyNumberFormat="1"/>
    <xf numFmtId="0" fontId="62" fillId="3" borderId="1" xfId="73" applyFont="1" applyFill="1" applyBorder="1" applyAlignment="1">
      <alignment horizontal="left" vertical="center" wrapText="1"/>
    </xf>
    <xf numFmtId="0" fontId="24" fillId="26" borderId="1" xfId="17" applyFont="1" applyFill="1" applyBorder="1" applyAlignment="1">
      <alignment horizontal="left" vertical="center"/>
    </xf>
    <xf numFmtId="0" fontId="24" fillId="26" borderId="1" xfId="17" applyFont="1" applyFill="1" applyBorder="1" applyAlignment="1">
      <alignment horizontal="center" vertical="center"/>
    </xf>
    <xf numFmtId="0" fontId="63" fillId="3" borderId="1" xfId="17" applyFont="1" applyFill="1" applyBorder="1" applyAlignment="1">
      <alignment horizontal="left" vertical="center"/>
    </xf>
    <xf numFmtId="49" fontId="64" fillId="3" borderId="1" xfId="91" quotePrefix="1" applyNumberFormat="1" applyFont="1" applyFill="1" applyBorder="1" applyAlignment="1" applyProtection="1">
      <alignment horizontal="center" vertical="center"/>
      <protection locked="0"/>
    </xf>
    <xf numFmtId="0" fontId="65" fillId="27" borderId="21" xfId="17" applyFont="1" applyFill="1" applyBorder="1" applyAlignment="1">
      <alignment horizontal="center"/>
    </xf>
    <xf numFmtId="0" fontId="63" fillId="24" borderId="1" xfId="17" applyFont="1" applyFill="1" applyBorder="1" applyAlignment="1">
      <alignment horizontal="left" vertical="center"/>
    </xf>
    <xf numFmtId="0" fontId="63" fillId="23" borderId="1" xfId="17" applyFont="1" applyFill="1" applyBorder="1" applyAlignment="1">
      <alignment horizontal="left" vertical="center"/>
    </xf>
    <xf numFmtId="0" fontId="29" fillId="22" borderId="1" xfId="8" applyFont="1" applyFill="1" applyBorder="1"/>
    <xf numFmtId="0" fontId="29" fillId="25" borderId="1" xfId="8" applyFont="1" applyFill="1" applyBorder="1"/>
    <xf numFmtId="9" fontId="29" fillId="22" borderId="1" xfId="8" applyNumberFormat="1" applyFont="1" applyFill="1" applyBorder="1" applyAlignment="1">
      <alignment horizontal="center"/>
    </xf>
    <xf numFmtId="165" fontId="17" fillId="25" borderId="1" xfId="10" applyNumberFormat="1" applyFont="1" applyFill="1" applyBorder="1" applyAlignment="1">
      <alignment horizontal="center"/>
    </xf>
    <xf numFmtId="0" fontId="29" fillId="10" borderId="1" xfId="8" applyFont="1" applyFill="1" applyBorder="1"/>
    <xf numFmtId="165" fontId="17" fillId="10" borderId="1" xfId="10" applyNumberFormat="1" applyFont="1" applyFill="1" applyBorder="1" applyAlignment="1">
      <alignment horizontal="center"/>
    </xf>
    <xf numFmtId="165" fontId="66" fillId="11" borderId="1" xfId="91" applyNumberFormat="1" applyFont="1" applyFill="1" applyBorder="1" applyAlignment="1">
      <alignment horizontal="center"/>
    </xf>
    <xf numFmtId="0" fontId="61" fillId="10" borderId="1" xfId="17" applyFont="1" applyFill="1" applyBorder="1" applyAlignment="1">
      <alignment horizontal="left"/>
    </xf>
    <xf numFmtId="165" fontId="29" fillId="4" borderId="1" xfId="17" applyNumberFormat="1" applyFont="1" applyFill="1" applyBorder="1" applyAlignment="1">
      <alignment horizontal="center"/>
    </xf>
    <xf numFmtId="9" fontId="17" fillId="0" borderId="1" xfId="17" applyNumberFormat="1" applyBorder="1"/>
    <xf numFmtId="10" fontId="21" fillId="2" borderId="1" xfId="106" applyNumberFormat="1" applyFont="1" applyFill="1" applyBorder="1" applyAlignment="1">
      <alignment horizontal="center"/>
    </xf>
    <xf numFmtId="10" fontId="21" fillId="2" borderId="1" xfId="107" applyNumberFormat="1" applyFont="1" applyFill="1" applyBorder="1" applyAlignment="1">
      <alignment horizontal="center"/>
    </xf>
    <xf numFmtId="0" fontId="29" fillId="30" borderId="1" xfId="17" applyFont="1" applyFill="1" applyBorder="1"/>
    <xf numFmtId="10" fontId="0" fillId="0" borderId="1" xfId="109" applyNumberFormat="1" applyFont="1" applyBorder="1" applyAlignment="1">
      <alignment horizontal="center"/>
    </xf>
    <xf numFmtId="9" fontId="70" fillId="3" borderId="0" xfId="8" applyNumberFormat="1" applyFont="1" applyFill="1" applyAlignment="1">
      <alignment horizontal="center"/>
    </xf>
    <xf numFmtId="9" fontId="71" fillId="22" borderId="1" xfId="8" applyNumberFormat="1" applyFont="1" applyFill="1" applyBorder="1" applyAlignment="1">
      <alignment horizontal="center"/>
    </xf>
    <xf numFmtId="165" fontId="72" fillId="25" borderId="1" xfId="10" applyNumberFormat="1" applyFont="1" applyFill="1" applyBorder="1" applyAlignment="1">
      <alignment horizontal="center"/>
    </xf>
    <xf numFmtId="165" fontId="72" fillId="10" borderId="1" xfId="10" applyNumberFormat="1" applyFont="1" applyFill="1" applyBorder="1" applyAlignment="1">
      <alignment horizontal="center"/>
    </xf>
    <xf numFmtId="2" fontId="32" fillId="29" borderId="1" xfId="44" applyNumberFormat="1" applyFont="1" applyFill="1" applyBorder="1" applyAlignment="1">
      <alignment horizontal="center" vertical="center" wrapText="1"/>
    </xf>
    <xf numFmtId="10" fontId="24" fillId="3" borderId="1" xfId="24" applyNumberFormat="1" applyFont="1" applyFill="1" applyBorder="1" applyAlignment="1">
      <alignment horizontal="center"/>
    </xf>
    <xf numFmtId="0" fontId="6" fillId="4" borderId="1" xfId="40" applyFont="1" applyFill="1" applyBorder="1"/>
    <xf numFmtId="0" fontId="6" fillId="10" borderId="1" xfId="40" applyFont="1" applyFill="1" applyBorder="1"/>
    <xf numFmtId="0" fontId="29" fillId="29" borderId="1" xfId="17" applyFont="1" applyFill="1" applyBorder="1" applyAlignment="1">
      <alignment horizontal="center" vertical="center" wrapText="1"/>
    </xf>
    <xf numFmtId="0" fontId="17" fillId="29" borderId="1" xfId="17" applyFill="1" applyBorder="1" applyAlignment="1">
      <alignment horizontal="center" vertical="center" wrapText="1"/>
    </xf>
    <xf numFmtId="9" fontId="29" fillId="3" borderId="1" xfId="17" applyNumberFormat="1" applyFont="1" applyFill="1" applyBorder="1" applyAlignment="1">
      <alignment horizontal="center" vertical="center" wrapText="1"/>
    </xf>
    <xf numFmtId="9" fontId="17" fillId="3" borderId="1" xfId="17" applyNumberFormat="1" applyFill="1" applyBorder="1" applyAlignment="1">
      <alignment horizontal="center" vertical="center" wrapText="1"/>
    </xf>
    <xf numFmtId="168" fontId="29" fillId="8" borderId="1" xfId="17" applyNumberFormat="1" applyFont="1" applyFill="1" applyBorder="1" applyAlignment="1">
      <alignment horizontal="center"/>
    </xf>
    <xf numFmtId="17" fontId="17" fillId="8" borderId="1" xfId="17" applyNumberFormat="1" applyFill="1" applyBorder="1" applyAlignment="1">
      <alignment horizontal="center"/>
    </xf>
    <xf numFmtId="165" fontId="0" fillId="8" borderId="1" xfId="10" applyNumberFormat="1" applyFont="1" applyFill="1" applyBorder="1" applyAlignment="1">
      <alignment horizontal="center"/>
    </xf>
    <xf numFmtId="0" fontId="40" fillId="4" borderId="1" xfId="17" applyFont="1" applyFill="1" applyBorder="1"/>
    <xf numFmtId="0" fontId="40" fillId="22" borderId="1" xfId="17" applyFont="1" applyFill="1" applyBorder="1"/>
    <xf numFmtId="0" fontId="42" fillId="31" borderId="1" xfId="17" applyFont="1" applyFill="1" applyBorder="1"/>
    <xf numFmtId="165" fontId="40" fillId="4" borderId="1" xfId="17" applyNumberFormat="1" applyFont="1" applyFill="1" applyBorder="1" applyAlignment="1">
      <alignment horizontal="center"/>
    </xf>
    <xf numFmtId="165" fontId="40" fillId="22" borderId="1" xfId="17" applyNumberFormat="1" applyFont="1" applyFill="1" applyBorder="1" applyAlignment="1">
      <alignment horizontal="center"/>
    </xf>
    <xf numFmtId="165" fontId="42" fillId="31" borderId="1" xfId="17" applyNumberFormat="1" applyFont="1" applyFill="1" applyBorder="1" applyAlignment="1">
      <alignment horizontal="center"/>
    </xf>
    <xf numFmtId="9" fontId="40" fillId="4" borderId="1" xfId="17" applyNumberFormat="1" applyFont="1" applyFill="1" applyBorder="1" applyAlignment="1">
      <alignment horizontal="center"/>
    </xf>
    <xf numFmtId="9" fontId="40" fillId="22" borderId="1" xfId="17" applyNumberFormat="1" applyFont="1" applyFill="1" applyBorder="1" applyAlignment="1">
      <alignment horizontal="center"/>
    </xf>
    <xf numFmtId="9" fontId="42" fillId="31" borderId="1" xfId="17" applyNumberFormat="1" applyFont="1" applyFill="1" applyBorder="1" applyAlignment="1">
      <alignment horizontal="center"/>
    </xf>
    <xf numFmtId="0" fontId="40" fillId="9" borderId="0" xfId="17" applyFont="1" applyFill="1"/>
    <xf numFmtId="179" fontId="40" fillId="4" borderId="1" xfId="110" applyNumberFormat="1" applyFont="1" applyFill="1" applyBorder="1"/>
    <xf numFmtId="179" fontId="40" fillId="22" borderId="1" xfId="110" applyNumberFormat="1" applyFont="1" applyFill="1" applyBorder="1"/>
    <xf numFmtId="179" fontId="42" fillId="31" borderId="1" xfId="110" applyNumberFormat="1" applyFont="1" applyFill="1" applyBorder="1"/>
    <xf numFmtId="0" fontId="17" fillId="3" borderId="1" xfId="17" applyFill="1" applyBorder="1"/>
    <xf numFmtId="165" fontId="17" fillId="3" borderId="1" xfId="17" applyNumberFormat="1" applyFill="1" applyBorder="1"/>
    <xf numFmtId="0" fontId="17" fillId="0" borderId="0" xfId="17" applyAlignment="1">
      <alignment horizontal="center"/>
    </xf>
    <xf numFmtId="0" fontId="75" fillId="10" borderId="1" xfId="17" applyFont="1" applyFill="1" applyBorder="1" applyAlignment="1">
      <alignment horizontal="center"/>
    </xf>
    <xf numFmtId="0" fontId="17" fillId="4" borderId="0" xfId="17" applyFill="1"/>
    <xf numFmtId="10" fontId="0" fillId="8" borderId="1" xfId="10" applyNumberFormat="1" applyFont="1" applyFill="1" applyBorder="1" applyAlignment="1">
      <alignment horizontal="center"/>
    </xf>
    <xf numFmtId="165" fontId="62" fillId="4" borderId="1" xfId="91" applyNumberFormat="1" applyFont="1" applyFill="1" applyBorder="1" applyAlignment="1">
      <alignment horizontal="center"/>
    </xf>
    <xf numFmtId="0" fontId="41" fillId="18" borderId="1" xfId="17" applyFont="1" applyFill="1" applyBorder="1" applyAlignment="1">
      <alignment horizontal="center"/>
    </xf>
    <xf numFmtId="10" fontId="17" fillId="4" borderId="1" xfId="8" applyNumberFormat="1" applyFill="1" applyBorder="1" applyAlignment="1">
      <alignment horizontal="left"/>
    </xf>
    <xf numFmtId="10" fontId="41" fillId="18" borderId="1" xfId="17" applyNumberFormat="1" applyFont="1" applyFill="1" applyBorder="1" applyAlignment="1">
      <alignment horizontal="center"/>
    </xf>
    <xf numFmtId="165" fontId="27" fillId="4" borderId="1" xfId="8" applyNumberFormat="1" applyFont="1" applyFill="1" applyBorder="1" applyAlignment="1">
      <alignment horizontal="center"/>
    </xf>
    <xf numFmtId="9" fontId="26" fillId="4" borderId="1" xfId="8" applyNumberFormat="1" applyFont="1" applyFill="1" applyBorder="1" applyAlignment="1">
      <alignment horizontal="center"/>
    </xf>
    <xf numFmtId="10" fontId="17" fillId="8" borderId="1" xfId="8" applyNumberFormat="1" applyFill="1" applyBorder="1" applyAlignment="1">
      <alignment horizontal="left"/>
    </xf>
    <xf numFmtId="165" fontId="27" fillId="8" borderId="1" xfId="8" applyNumberFormat="1" applyFont="1" applyFill="1" applyBorder="1" applyAlignment="1">
      <alignment horizontal="center"/>
    </xf>
    <xf numFmtId="9" fontId="26" fillId="8" borderId="1" xfId="8" applyNumberFormat="1" applyFont="1" applyFill="1" applyBorder="1" applyAlignment="1">
      <alignment horizontal="center"/>
    </xf>
    <xf numFmtId="10" fontId="19" fillId="4" borderId="16" xfId="17" applyNumberFormat="1" applyFont="1" applyFill="1" applyBorder="1" applyAlignment="1">
      <alignment horizontal="center"/>
    </xf>
    <xf numFmtId="10" fontId="19" fillId="4" borderId="17" xfId="17" applyNumberFormat="1" applyFont="1" applyFill="1" applyBorder="1" applyAlignment="1">
      <alignment horizontal="center"/>
    </xf>
    <xf numFmtId="9" fontId="77" fillId="3" borderId="0" xfId="17" applyNumberFormat="1" applyFont="1" applyFill="1"/>
    <xf numFmtId="10" fontId="21" fillId="9" borderId="1" xfId="24" applyNumberFormat="1" applyFont="1" applyFill="1" applyBorder="1" applyAlignment="1">
      <alignment horizontal="center"/>
    </xf>
    <xf numFmtId="180" fontId="19" fillId="9" borderId="16" xfId="11" applyNumberFormat="1" applyFont="1" applyFill="1" applyBorder="1" applyAlignment="1">
      <alignment horizontal="center" vertical="center"/>
    </xf>
    <xf numFmtId="10" fontId="19" fillId="9" borderId="17" xfId="17" applyNumberFormat="1" applyFont="1" applyFill="1" applyBorder="1" applyAlignment="1">
      <alignment horizontal="center" vertical="center"/>
    </xf>
    <xf numFmtId="0" fontId="17" fillId="0" borderId="0" xfId="17" applyAlignment="1">
      <alignment horizontal="center" vertical="center"/>
    </xf>
    <xf numFmtId="180" fontId="19" fillId="10" borderId="16" xfId="11" applyNumberFormat="1" applyFont="1" applyFill="1" applyBorder="1" applyAlignment="1">
      <alignment horizontal="center" vertical="center"/>
    </xf>
    <xf numFmtId="10" fontId="19" fillId="10" borderId="17" xfId="17" applyNumberFormat="1" applyFont="1" applyFill="1" applyBorder="1" applyAlignment="1">
      <alignment horizontal="center" vertical="center"/>
    </xf>
    <xf numFmtId="0" fontId="29" fillId="8" borderId="1" xfId="8" applyFont="1" applyFill="1" applyBorder="1" applyAlignment="1">
      <alignment horizontal="center"/>
    </xf>
    <xf numFmtId="0" fontId="29" fillId="8" borderId="1" xfId="8" applyFont="1" applyFill="1" applyBorder="1"/>
    <xf numFmtId="0" fontId="29" fillId="14" borderId="1" xfId="8" applyFont="1" applyFill="1" applyBorder="1" applyAlignment="1">
      <alignment horizontal="center" vertical="center" wrapText="1"/>
    </xf>
    <xf numFmtId="165" fontId="29" fillId="4" borderId="1" xfId="10" applyNumberFormat="1" applyFont="1" applyFill="1" applyBorder="1" applyAlignment="1">
      <alignment horizontal="center"/>
    </xf>
    <xf numFmtId="168" fontId="78" fillId="2" borderId="1" xfId="8" applyNumberFormat="1" applyFont="1" applyFill="1" applyBorder="1" applyAlignment="1">
      <alignment horizontal="center" vertical="center" wrapText="1"/>
    </xf>
    <xf numFmtId="43" fontId="5" fillId="0" borderId="1" xfId="11" applyFont="1" applyBorder="1"/>
    <xf numFmtId="169" fontId="5" fillId="0" borderId="1" xfId="11" applyNumberFormat="1" applyFont="1" applyBorder="1"/>
    <xf numFmtId="0" fontId="29" fillId="29" borderId="1" xfId="17" quotePrefix="1" applyFont="1" applyFill="1" applyBorder="1" applyAlignment="1">
      <alignment horizontal="center" vertical="center" wrapText="1"/>
    </xf>
    <xf numFmtId="0" fontId="0" fillId="0" borderId="0" xfId="0" quotePrefix="1"/>
    <xf numFmtId="14" fontId="0" fillId="0" borderId="0" xfId="0" applyNumberFormat="1"/>
    <xf numFmtId="0" fontId="0" fillId="7" borderId="1" xfId="0" quotePrefix="1" applyFill="1" applyBorder="1"/>
    <xf numFmtId="165" fontId="0" fillId="7" borderId="1" xfId="26" applyNumberFormat="1" applyFont="1" applyFill="1" applyBorder="1"/>
    <xf numFmtId="10" fontId="0" fillId="7" borderId="1" xfId="26" applyNumberFormat="1" applyFont="1" applyFill="1" applyBorder="1" applyAlignment="1">
      <alignment horizontal="center"/>
    </xf>
    <xf numFmtId="0" fontId="17" fillId="0" borderId="0" xfId="0" quotePrefix="1" applyFont="1"/>
    <xf numFmtId="0" fontId="62" fillId="0" borderId="1" xfId="0" applyFont="1" applyBorder="1"/>
    <xf numFmtId="0" fontId="0" fillId="0" borderId="1" xfId="0" applyBorder="1"/>
    <xf numFmtId="4" fontId="0" fillId="0" borderId="1" xfId="0" applyNumberFormat="1" applyBorder="1"/>
    <xf numFmtId="165" fontId="17" fillId="0" borderId="0" xfId="17" applyNumberFormat="1"/>
    <xf numFmtId="0" fontId="79" fillId="2" borderId="1" xfId="23" applyFont="1" applyFill="1" applyBorder="1" applyAlignment="1">
      <alignment horizontal="center" vertical="center" wrapText="1"/>
    </xf>
    <xf numFmtId="10" fontId="21" fillId="4" borderId="1" xfId="24" applyNumberFormat="1" applyFont="1" applyFill="1" applyBorder="1" applyAlignment="1">
      <alignment horizontal="center"/>
    </xf>
    <xf numFmtId="10" fontId="21" fillId="32" borderId="1" xfId="24" applyNumberFormat="1" applyFont="1" applyFill="1" applyBorder="1" applyAlignment="1">
      <alignment horizontal="center"/>
    </xf>
    <xf numFmtId="0" fontId="80" fillId="0" borderId="0" xfId="0" applyFont="1"/>
    <xf numFmtId="0" fontId="80" fillId="0" borderId="8" xfId="0" applyFont="1" applyBorder="1"/>
    <xf numFmtId="2" fontId="80" fillId="29" borderId="1" xfId="0" applyNumberFormat="1" applyFont="1" applyFill="1" applyBorder="1"/>
    <xf numFmtId="2" fontId="80" fillId="22" borderId="1" xfId="0" applyNumberFormat="1" applyFont="1" applyFill="1" applyBorder="1"/>
    <xf numFmtId="2" fontId="80" fillId="9" borderId="1" xfId="0" applyNumberFormat="1" applyFont="1" applyFill="1" applyBorder="1"/>
    <xf numFmtId="2" fontId="80" fillId="11" borderId="1" xfId="0" applyNumberFormat="1" applyFont="1" applyFill="1" applyBorder="1"/>
    <xf numFmtId="2" fontId="80" fillId="4" borderId="1" xfId="0" applyNumberFormat="1" applyFont="1" applyFill="1" applyBorder="1"/>
    <xf numFmtId="0" fontId="4" fillId="10" borderId="1" xfId="40" applyFont="1" applyFill="1" applyBorder="1"/>
    <xf numFmtId="10" fontId="24" fillId="22" borderId="1" xfId="24" applyNumberFormat="1" applyFont="1" applyFill="1" applyBorder="1" applyAlignment="1">
      <alignment horizontal="center"/>
    </xf>
    <xf numFmtId="10" fontId="21" fillId="22" borderId="1" xfId="24" applyNumberFormat="1" applyFont="1" applyFill="1" applyBorder="1" applyAlignment="1">
      <alignment horizontal="center"/>
    </xf>
    <xf numFmtId="9" fontId="29" fillId="22" borderId="1" xfId="17" applyNumberFormat="1" applyFont="1" applyFill="1" applyBorder="1" applyAlignment="1">
      <alignment horizontal="center" vertical="center" wrapText="1"/>
    </xf>
    <xf numFmtId="9" fontId="21" fillId="4" borderId="1" xfId="8" applyNumberFormat="1" applyFont="1" applyFill="1" applyBorder="1" applyAlignment="1">
      <alignment horizontal="center"/>
    </xf>
    <xf numFmtId="9" fontId="27" fillId="7" borderId="1" xfId="8" applyNumberFormat="1" applyFont="1" applyFill="1" applyBorder="1" applyAlignment="1">
      <alignment horizontal="center"/>
    </xf>
    <xf numFmtId="9" fontId="21" fillId="25" borderId="1" xfId="8" applyNumberFormat="1" applyFont="1" applyFill="1" applyBorder="1" applyAlignment="1">
      <alignment horizontal="center"/>
    </xf>
    <xf numFmtId="9" fontId="27" fillId="10" borderId="1" xfId="8" applyNumberFormat="1" applyFont="1" applyFill="1" applyBorder="1" applyAlignment="1">
      <alignment horizontal="center"/>
    </xf>
    <xf numFmtId="0" fontId="27" fillId="6" borderId="6" xfId="8" quotePrefix="1" applyFont="1" applyFill="1" applyBorder="1" applyAlignment="1">
      <alignment horizontal="center"/>
    </xf>
    <xf numFmtId="0" fontId="21" fillId="7" borderId="6" xfId="8" applyFont="1" applyFill="1" applyBorder="1" applyAlignment="1">
      <alignment horizontal="center"/>
    </xf>
    <xf numFmtId="0" fontId="17" fillId="10" borderId="1" xfId="17" applyFill="1" applyBorder="1" applyAlignment="1">
      <alignment horizontal="center" vertical="center" wrapText="1"/>
    </xf>
    <xf numFmtId="0" fontId="17" fillId="0" borderId="0" xfId="17" applyAlignment="1">
      <alignment horizontal="center" vertical="center" wrapText="1"/>
    </xf>
    <xf numFmtId="165" fontId="17" fillId="0" borderId="1" xfId="10" applyNumberFormat="1" applyFont="1" applyBorder="1" applyAlignment="1">
      <alignment horizontal="center"/>
    </xf>
    <xf numFmtId="10" fontId="17" fillId="0" borderId="1" xfId="10" applyNumberFormat="1" applyFont="1" applyBorder="1" applyAlignment="1">
      <alignment horizontal="center"/>
    </xf>
    <xf numFmtId="10" fontId="29" fillId="3" borderId="1" xfId="10" applyNumberFormat="1" applyFont="1" applyFill="1" applyBorder="1" applyAlignment="1">
      <alignment horizontal="center"/>
    </xf>
    <xf numFmtId="0" fontId="17" fillId="25" borderId="1" xfId="8" applyFill="1" applyBorder="1"/>
    <xf numFmtId="10" fontId="17" fillId="25" borderId="1" xfId="8" applyNumberFormat="1" applyFill="1" applyBorder="1" applyAlignment="1">
      <alignment horizontal="center"/>
    </xf>
    <xf numFmtId="0" fontId="17" fillId="32" borderId="1" xfId="8" applyFill="1" applyBorder="1"/>
    <xf numFmtId="181" fontId="3" fillId="3" borderId="0" xfId="111" applyNumberFormat="1" applyFont="1" applyFill="1"/>
    <xf numFmtId="2" fontId="32" fillId="29" borderId="1" xfId="112" applyNumberFormat="1" applyFont="1" applyFill="1" applyBorder="1" applyAlignment="1">
      <alignment horizontal="center" vertical="center" wrapText="1"/>
    </xf>
    <xf numFmtId="0" fontId="3" fillId="3" borderId="0" xfId="113" applyFill="1"/>
    <xf numFmtId="0" fontId="81" fillId="2" borderId="1" xfId="113" applyFont="1" applyFill="1" applyBorder="1" applyAlignment="1">
      <alignment horizontal="center" vertical="center" wrapText="1"/>
    </xf>
    <xf numFmtId="2" fontId="24" fillId="2" borderId="1" xfId="112" applyNumberFormat="1" applyFont="1" applyFill="1" applyBorder="1" applyAlignment="1">
      <alignment horizontal="center" vertical="center" wrapText="1"/>
    </xf>
    <xf numFmtId="2" fontId="24" fillId="2" borderId="1" xfId="114" applyNumberFormat="1" applyFont="1" applyFill="1" applyBorder="1" applyAlignment="1">
      <alignment horizontal="center" vertical="center" wrapText="1"/>
    </xf>
    <xf numFmtId="0" fontId="24" fillId="2" borderId="1" xfId="113" applyFont="1" applyFill="1" applyBorder="1" applyAlignment="1">
      <alignment horizontal="center"/>
    </xf>
    <xf numFmtId="10" fontId="21" fillId="2" borderId="1" xfId="112" applyNumberFormat="1" applyFont="1" applyFill="1" applyBorder="1" applyAlignment="1">
      <alignment horizontal="center"/>
    </xf>
    <xf numFmtId="10" fontId="21" fillId="2" borderId="1" xfId="114" applyNumberFormat="1" applyFont="1" applyFill="1" applyBorder="1" applyAlignment="1">
      <alignment horizontal="center"/>
    </xf>
    <xf numFmtId="10" fontId="24" fillId="2" borderId="1" xfId="112" applyNumberFormat="1" applyFont="1" applyFill="1" applyBorder="1" applyAlignment="1">
      <alignment horizontal="center"/>
    </xf>
    <xf numFmtId="10" fontId="21" fillId="2" borderId="1" xfId="115" applyNumberFormat="1" applyFont="1" applyFill="1" applyBorder="1" applyAlignment="1">
      <alignment horizontal="center"/>
    </xf>
    <xf numFmtId="178" fontId="82" fillId="3" borderId="1" xfId="116" applyFont="1" applyFill="1" applyBorder="1" applyAlignment="1">
      <alignment horizontal="center"/>
    </xf>
    <xf numFmtId="168" fontId="83" fillId="18" borderId="1" xfId="8" applyNumberFormat="1" applyFont="1" applyFill="1" applyBorder="1" applyAlignment="1">
      <alignment horizontal="center" vertical="center" wrapText="1"/>
    </xf>
    <xf numFmtId="0" fontId="85" fillId="10" borderId="1" xfId="17" applyFont="1" applyFill="1" applyBorder="1" applyAlignment="1">
      <alignment horizontal="center"/>
    </xf>
    <xf numFmtId="10" fontId="17" fillId="0" borderId="0" xfId="17" applyNumberFormat="1" applyAlignment="1">
      <alignment horizontal="center"/>
    </xf>
    <xf numFmtId="0" fontId="29" fillId="25" borderId="1" xfId="17" applyFont="1" applyFill="1" applyBorder="1" applyAlignment="1">
      <alignment horizontal="center"/>
    </xf>
    <xf numFmtId="0" fontId="29" fillId="33" borderId="1" xfId="17" applyFont="1" applyFill="1" applyBorder="1"/>
    <xf numFmtId="10" fontId="41" fillId="18" borderId="1" xfId="10" applyNumberFormat="1" applyFont="1" applyFill="1" applyBorder="1" applyAlignment="1">
      <alignment horizontal="center"/>
    </xf>
    <xf numFmtId="179" fontId="17" fillId="0" borderId="0" xfId="116" applyNumberFormat="1" applyFont="1"/>
    <xf numFmtId="165" fontId="0" fillId="25" borderId="1" xfId="10" applyNumberFormat="1" applyFont="1" applyFill="1" applyBorder="1" applyAlignment="1">
      <alignment horizontal="center"/>
    </xf>
    <xf numFmtId="10" fontId="17" fillId="33" borderId="1" xfId="17" applyNumberFormat="1" applyFill="1" applyBorder="1"/>
    <xf numFmtId="10" fontId="86" fillId="4" borderId="1" xfId="10" applyNumberFormat="1" applyFont="1" applyFill="1" applyBorder="1" applyAlignment="1">
      <alignment horizontal="center"/>
    </xf>
    <xf numFmtId="0" fontId="74" fillId="33" borderId="1" xfId="17" applyFont="1" applyFill="1" applyBorder="1" applyAlignment="1">
      <alignment horizontal="center"/>
    </xf>
    <xf numFmtId="165" fontId="17" fillId="4" borderId="1" xfId="17" applyNumberFormat="1" applyFill="1" applyBorder="1" applyAlignment="1">
      <alignment horizontal="center"/>
    </xf>
    <xf numFmtId="169" fontId="86" fillId="4" borderId="1" xfId="11" applyNumberFormat="1" applyFont="1" applyFill="1" applyBorder="1" applyAlignment="1">
      <alignment horizontal="center"/>
    </xf>
    <xf numFmtId="178" fontId="17" fillId="0" borderId="0" xfId="17" applyNumberFormat="1"/>
    <xf numFmtId="169" fontId="86" fillId="33" borderId="1" xfId="11" applyNumberFormat="1" applyFont="1" applyFill="1" applyBorder="1" applyAlignment="1">
      <alignment horizontal="center"/>
    </xf>
    <xf numFmtId="0" fontId="17" fillId="33" borderId="0" xfId="17" applyFill="1" applyAlignment="1">
      <alignment horizontal="center"/>
    </xf>
    <xf numFmtId="165" fontId="17" fillId="33" borderId="0" xfId="10" applyNumberFormat="1" applyFont="1" applyFill="1" applyAlignment="1">
      <alignment horizontal="center"/>
    </xf>
    <xf numFmtId="0" fontId="17" fillId="33" borderId="0" xfId="17" applyFill="1"/>
    <xf numFmtId="10" fontId="17" fillId="33" borderId="0" xfId="10" applyNumberFormat="1" applyFont="1" applyFill="1"/>
    <xf numFmtId="0" fontId="17" fillId="3" borderId="25" xfId="17" applyFill="1" applyBorder="1"/>
    <xf numFmtId="9" fontId="17" fillId="22" borderId="1" xfId="10" applyFont="1" applyFill="1" applyBorder="1" applyAlignment="1">
      <alignment horizontal="center"/>
    </xf>
    <xf numFmtId="9" fontId="17" fillId="32" borderId="1" xfId="10" applyFont="1" applyFill="1" applyBorder="1" applyAlignment="1">
      <alignment horizontal="center"/>
    </xf>
    <xf numFmtId="9" fontId="17" fillId="10" borderId="1" xfId="10" applyFont="1" applyFill="1" applyBorder="1" applyAlignment="1">
      <alignment horizontal="center"/>
    </xf>
    <xf numFmtId="165" fontId="17" fillId="4" borderId="1" xfId="17" applyNumberFormat="1" applyFill="1" applyBorder="1"/>
    <xf numFmtId="172" fontId="2" fillId="3" borderId="1" xfId="117" applyFill="1" applyBorder="1" applyAlignment="1">
      <alignment horizontal="center"/>
    </xf>
    <xf numFmtId="172" fontId="62" fillId="34" borderId="1" xfId="117" applyFont="1" applyFill="1" applyBorder="1"/>
    <xf numFmtId="172" fontId="66" fillId="34" borderId="1" xfId="117" applyFont="1" applyFill="1" applyBorder="1" applyAlignment="1">
      <alignment horizontal="center"/>
    </xf>
    <xf numFmtId="172" fontId="62" fillId="4" borderId="1" xfId="117" applyFont="1" applyFill="1" applyBorder="1"/>
    <xf numFmtId="172" fontId="62" fillId="10" borderId="1" xfId="117" applyFont="1" applyFill="1" applyBorder="1" applyAlignment="1">
      <alignment horizontal="left"/>
    </xf>
    <xf numFmtId="172" fontId="2" fillId="0" borderId="0" xfId="118"/>
    <xf numFmtId="172" fontId="2" fillId="35" borderId="1" xfId="118" applyFill="1" applyBorder="1"/>
    <xf numFmtId="172" fontId="2" fillId="12" borderId="1" xfId="118" applyFill="1" applyBorder="1"/>
    <xf numFmtId="172" fontId="2" fillId="36" borderId="1" xfId="118" applyFill="1" applyBorder="1"/>
    <xf numFmtId="172" fontId="2" fillId="37" borderId="1" xfId="118" applyFill="1" applyBorder="1"/>
    <xf numFmtId="172" fontId="2" fillId="4" borderId="1" xfId="118" applyFill="1" applyBorder="1"/>
    <xf numFmtId="14" fontId="2" fillId="3" borderId="1" xfId="117" applyNumberFormat="1" applyFill="1" applyBorder="1" applyAlignment="1">
      <alignment horizontal="center"/>
    </xf>
    <xf numFmtId="10" fontId="2" fillId="0" borderId="1" xfId="119" applyNumberFormat="1" applyFont="1" applyBorder="1" applyAlignment="1">
      <alignment horizontal="center"/>
    </xf>
    <xf numFmtId="10" fontId="2" fillId="4" borderId="1" xfId="119" applyNumberFormat="1" applyFont="1" applyFill="1" applyBorder="1" applyAlignment="1">
      <alignment horizontal="center"/>
    </xf>
    <xf numFmtId="10" fontId="2" fillId="10" borderId="1" xfId="119" applyNumberFormat="1" applyFont="1" applyFill="1" applyBorder="1"/>
    <xf numFmtId="14" fontId="2" fillId="9" borderId="1" xfId="118" applyNumberFormat="1" applyFill="1" applyBorder="1"/>
    <xf numFmtId="166" fontId="2" fillId="9" borderId="1" xfId="120" applyNumberFormat="1" applyFont="1" applyFill="1" applyBorder="1" applyAlignment="1">
      <alignment horizontal="center" vertical="center"/>
    </xf>
    <xf numFmtId="166" fontId="2" fillId="35" borderId="1" xfId="120" applyNumberFormat="1" applyFont="1" applyFill="1" applyBorder="1" applyAlignment="1">
      <alignment horizontal="center" vertical="center"/>
    </xf>
    <xf numFmtId="166" fontId="2" fillId="12" borderId="1" xfId="120" applyNumberFormat="1" applyFont="1" applyFill="1" applyBorder="1" applyAlignment="1">
      <alignment horizontal="center" vertical="center"/>
    </xf>
    <xf numFmtId="182" fontId="2" fillId="36" borderId="1" xfId="118" applyNumberFormat="1" applyFill="1" applyBorder="1"/>
    <xf numFmtId="10" fontId="2" fillId="4" borderId="1" xfId="118" applyNumberFormat="1" applyFill="1" applyBorder="1"/>
    <xf numFmtId="10" fontId="2" fillId="37" borderId="1" xfId="118" applyNumberFormat="1" applyFill="1" applyBorder="1"/>
    <xf numFmtId="10" fontId="88" fillId="0" borderId="1" xfId="119" applyNumberFormat="1" applyFont="1" applyBorder="1" applyAlignment="1">
      <alignment horizontal="center"/>
    </xf>
    <xf numFmtId="172" fontId="2" fillId="3" borderId="1" xfId="118" applyFill="1" applyBorder="1" applyAlignment="1">
      <alignment horizontal="left"/>
    </xf>
    <xf numFmtId="172" fontId="2" fillId="4" borderId="1" xfId="118" applyFill="1" applyBorder="1" applyAlignment="1">
      <alignment horizontal="left"/>
    </xf>
    <xf numFmtId="172" fontId="2" fillId="10" borderId="1" xfId="118" applyFill="1" applyBorder="1" applyAlignment="1">
      <alignment horizontal="left"/>
    </xf>
    <xf numFmtId="172" fontId="89" fillId="0" borderId="0" xfId="118" applyFont="1"/>
    <xf numFmtId="172" fontId="90" fillId="0" borderId="0" xfId="118" applyFont="1"/>
    <xf numFmtId="178" fontId="89" fillId="0" borderId="0" xfId="110" applyFont="1"/>
    <xf numFmtId="172" fontId="88" fillId="0" borderId="0" xfId="118" applyFont="1"/>
    <xf numFmtId="10" fontId="91" fillId="4" borderId="1" xfId="118" applyNumberFormat="1" applyFont="1" applyFill="1" applyBorder="1" applyAlignment="1">
      <alignment horizontal="center"/>
    </xf>
    <xf numFmtId="180" fontId="2" fillId="0" borderId="0" xfId="110" applyNumberFormat="1" applyFont="1" applyAlignment="1">
      <alignment horizontal="center" vertical="center"/>
    </xf>
    <xf numFmtId="172" fontId="62" fillId="0" borderId="0" xfId="118" applyFont="1" applyAlignment="1">
      <alignment horizontal="center"/>
    </xf>
    <xf numFmtId="172" fontId="0" fillId="11" borderId="1" xfId="118" applyFont="1" applyFill="1" applyBorder="1"/>
    <xf numFmtId="0" fontId="92" fillId="11" borderId="1" xfId="122" applyFont="1" applyFill="1" applyBorder="1" applyAlignment="1">
      <alignment horizontal="center" vertical="center" wrapText="1"/>
    </xf>
    <xf numFmtId="172" fontId="2" fillId="22" borderId="1" xfId="118" applyFill="1" applyBorder="1"/>
    <xf numFmtId="172" fontId="2" fillId="22" borderId="1" xfId="118" applyFill="1" applyBorder="1" applyAlignment="1">
      <alignment horizontal="center"/>
    </xf>
    <xf numFmtId="10" fontId="47" fillId="38" borderId="1" xfId="17" applyNumberFormat="1" applyFont="1" applyFill="1" applyBorder="1" applyAlignment="1">
      <alignment horizontal="left"/>
    </xf>
    <xf numFmtId="10" fontId="48" fillId="38" borderId="1" xfId="17" applyNumberFormat="1" applyFont="1" applyFill="1" applyBorder="1" applyAlignment="1">
      <alignment horizontal="center"/>
    </xf>
    <xf numFmtId="10" fontId="47" fillId="39" borderId="1" xfId="17" applyNumberFormat="1" applyFont="1" applyFill="1" applyBorder="1" applyAlignment="1">
      <alignment horizontal="left"/>
    </xf>
    <xf numFmtId="10" fontId="48" fillId="39" borderId="1" xfId="17" applyNumberFormat="1" applyFont="1" applyFill="1" applyBorder="1" applyAlignment="1">
      <alignment horizontal="center"/>
    </xf>
    <xf numFmtId="9" fontId="48" fillId="0" borderId="1" xfId="10" applyFont="1" applyBorder="1" applyAlignment="1">
      <alignment horizontal="center"/>
    </xf>
    <xf numFmtId="9" fontId="48" fillId="9" borderId="1" xfId="10" applyFont="1" applyFill="1" applyBorder="1" applyAlignment="1">
      <alignment horizontal="center"/>
    </xf>
    <xf numFmtId="10" fontId="93" fillId="0" borderId="1" xfId="17" applyNumberFormat="1" applyFont="1" applyBorder="1"/>
    <xf numFmtId="9" fontId="93" fillId="0" borderId="1" xfId="10" applyFont="1" applyBorder="1" applyAlignment="1">
      <alignment horizontal="center"/>
    </xf>
    <xf numFmtId="9" fontId="93" fillId="40" borderId="1" xfId="10" applyFont="1" applyFill="1" applyBorder="1" applyAlignment="1">
      <alignment horizontal="center"/>
    </xf>
    <xf numFmtId="10" fontId="94" fillId="0" borderId="1" xfId="17" applyNumberFormat="1" applyFont="1" applyBorder="1"/>
    <xf numFmtId="9" fontId="94" fillId="40" borderId="1" xfId="10" applyFont="1" applyFill="1" applyBorder="1" applyAlignment="1">
      <alignment horizontal="center"/>
    </xf>
    <xf numFmtId="9" fontId="94" fillId="0" borderId="1" xfId="10" applyFont="1" applyBorder="1" applyAlignment="1">
      <alignment horizontal="center"/>
    </xf>
    <xf numFmtId="9" fontId="95" fillId="21" borderId="1" xfId="10" applyFont="1" applyFill="1" applyBorder="1" applyAlignment="1">
      <alignment horizontal="center"/>
    </xf>
    <xf numFmtId="9" fontId="47" fillId="7" borderId="1" xfId="10" applyFont="1" applyFill="1" applyBorder="1" applyAlignment="1">
      <alignment horizontal="center"/>
    </xf>
    <xf numFmtId="9" fontId="48" fillId="3" borderId="1" xfId="10" applyFont="1" applyFill="1" applyBorder="1" applyAlignment="1">
      <alignment horizontal="center"/>
    </xf>
    <xf numFmtId="172" fontId="51" fillId="3" borderId="1" xfId="118" applyFont="1" applyFill="1" applyBorder="1" applyAlignment="1">
      <alignment horizontal="center"/>
    </xf>
    <xf numFmtId="172" fontId="62" fillId="3" borderId="1" xfId="118" applyFont="1" applyFill="1" applyBorder="1"/>
    <xf numFmtId="172" fontId="2" fillId="3" borderId="1" xfId="118" applyFill="1" applyBorder="1"/>
    <xf numFmtId="172" fontId="51" fillId="3" borderId="1" xfId="118" applyFont="1" applyFill="1" applyBorder="1"/>
    <xf numFmtId="172" fontId="96" fillId="0" borderId="0" xfId="118" applyFont="1"/>
    <xf numFmtId="10" fontId="2" fillId="0" borderId="1" xfId="121" applyNumberFormat="1" applyFont="1" applyBorder="1"/>
    <xf numFmtId="180" fontId="88" fillId="4" borderId="1" xfId="118" applyNumberFormat="1" applyFont="1" applyFill="1" applyBorder="1" applyAlignment="1">
      <alignment horizontal="center"/>
    </xf>
    <xf numFmtId="165" fontId="2" fillId="4" borderId="1" xfId="121" applyNumberFormat="1" applyFont="1" applyFill="1" applyBorder="1"/>
    <xf numFmtId="165" fontId="62" fillId="4" borderId="1" xfId="121" applyNumberFormat="1" applyFont="1" applyFill="1" applyBorder="1"/>
    <xf numFmtId="14" fontId="2" fillId="3" borderId="1" xfId="117" applyNumberFormat="1" applyFill="1" applyBorder="1"/>
    <xf numFmtId="166" fontId="2" fillId="0" borderId="1" xfId="120" applyNumberFormat="1" applyFont="1" applyBorder="1" applyAlignment="1">
      <alignment horizontal="center" vertical="center"/>
    </xf>
    <xf numFmtId="172" fontId="66" fillId="3" borderId="1" xfId="118" applyFont="1" applyFill="1" applyBorder="1"/>
    <xf numFmtId="172" fontId="62" fillId="4" borderId="1" xfId="118" applyFont="1" applyFill="1" applyBorder="1"/>
    <xf numFmtId="0" fontId="29" fillId="3" borderId="0" xfId="17" applyFont="1" applyFill="1" applyAlignment="1">
      <alignment horizontal="center"/>
    </xf>
    <xf numFmtId="9" fontId="93" fillId="4" borderId="1" xfId="10" applyFont="1" applyFill="1" applyBorder="1" applyAlignment="1">
      <alignment horizontal="center"/>
    </xf>
    <xf numFmtId="9" fontId="94" fillId="4" borderId="1" xfId="10" applyFont="1" applyFill="1" applyBorder="1" applyAlignment="1">
      <alignment horizontal="center"/>
    </xf>
    <xf numFmtId="10" fontId="88" fillId="36" borderId="1" xfId="121" applyNumberFormat="1" applyFont="1" applyFill="1" applyBorder="1" applyAlignment="1">
      <alignment horizontal="center"/>
    </xf>
    <xf numFmtId="10" fontId="88" fillId="4" borderId="1" xfId="118" applyNumberFormat="1" applyFont="1" applyFill="1" applyBorder="1" applyAlignment="1">
      <alignment horizontal="center"/>
    </xf>
    <xf numFmtId="10" fontId="88" fillId="10" borderId="1" xfId="119" applyNumberFormat="1" applyFont="1" applyFill="1" applyBorder="1"/>
    <xf numFmtId="0" fontId="59" fillId="3" borderId="0" xfId="14" applyFont="1" applyFill="1" applyAlignment="1">
      <alignment horizontal="center" vertical="center"/>
    </xf>
    <xf numFmtId="0" fontId="29" fillId="28" borderId="24" xfId="8" applyFont="1" applyFill="1" applyBorder="1" applyAlignment="1">
      <alignment horizontal="center"/>
    </xf>
    <xf numFmtId="165" fontId="29" fillId="4" borderId="1" xfId="8" applyNumberFormat="1" applyFont="1" applyFill="1" applyBorder="1" applyAlignment="1">
      <alignment horizontal="center" vertical="center"/>
    </xf>
    <xf numFmtId="165" fontId="27" fillId="6" borderId="1" xfId="8" applyNumberFormat="1" applyFont="1" applyFill="1" applyBorder="1" applyAlignment="1">
      <alignment horizontal="center" vertical="center"/>
    </xf>
    <xf numFmtId="0" fontId="29" fillId="11" borderId="25" xfId="17" applyFont="1" applyFill="1" applyBorder="1" applyAlignment="1">
      <alignment horizontal="center"/>
    </xf>
    <xf numFmtId="0" fontId="29" fillId="11" borderId="26" xfId="17" applyFont="1" applyFill="1" applyBorder="1" applyAlignment="1">
      <alignment horizontal="center"/>
    </xf>
    <xf numFmtId="0" fontId="29" fillId="11" borderId="6" xfId="17" applyFont="1" applyFill="1" applyBorder="1" applyAlignment="1">
      <alignment horizontal="center"/>
    </xf>
    <xf numFmtId="0" fontId="29" fillId="14" borderId="1" xfId="27" applyFont="1" applyFill="1" applyBorder="1" applyAlignment="1">
      <alignment horizontal="center"/>
    </xf>
    <xf numFmtId="0" fontId="35" fillId="13" borderId="0" xfId="27" applyFont="1" applyFill="1" applyAlignment="1">
      <alignment horizontal="center"/>
    </xf>
    <xf numFmtId="0" fontId="36" fillId="13" borderId="0" xfId="27" applyFont="1" applyFill="1" applyAlignment="1">
      <alignment horizontal="center"/>
    </xf>
    <xf numFmtId="2" fontId="36" fillId="14" borderId="9" xfId="11" applyNumberFormat="1" applyFont="1" applyFill="1" applyBorder="1" applyAlignment="1" applyProtection="1">
      <alignment horizontal="center" vertical="center"/>
    </xf>
    <xf numFmtId="2" fontId="36" fillId="14" borderId="10" xfId="11" applyNumberFormat="1" applyFont="1" applyFill="1" applyBorder="1" applyAlignment="1" applyProtection="1">
      <alignment horizontal="center" vertical="center"/>
    </xf>
    <xf numFmtId="2" fontId="36" fillId="14" borderId="11" xfId="11" applyNumberFormat="1" applyFont="1" applyFill="1" applyBorder="1" applyAlignment="1" applyProtection="1">
      <alignment horizontal="center" vertical="center"/>
    </xf>
    <xf numFmtId="2" fontId="36" fillId="14" borderId="12" xfId="11" applyNumberFormat="1" applyFont="1" applyFill="1" applyBorder="1" applyAlignment="1" applyProtection="1">
      <alignment horizontal="center" vertical="center"/>
    </xf>
    <xf numFmtId="2" fontId="36" fillId="14" borderId="8" xfId="11" applyNumberFormat="1" applyFont="1" applyFill="1" applyBorder="1" applyAlignment="1" applyProtection="1">
      <alignment horizontal="center" vertical="center"/>
    </xf>
    <xf numFmtId="2" fontId="36" fillId="14" borderId="13" xfId="11" applyNumberFormat="1" applyFont="1" applyFill="1" applyBorder="1" applyAlignment="1" applyProtection="1">
      <alignment horizontal="center" vertical="center"/>
    </xf>
    <xf numFmtId="0" fontId="29" fillId="8" borderId="1" xfId="8" applyFont="1" applyFill="1" applyBorder="1" applyAlignment="1">
      <alignment horizontal="center"/>
    </xf>
    <xf numFmtId="0" fontId="40" fillId="8" borderId="1" xfId="8" applyFont="1" applyFill="1" applyBorder="1" applyAlignment="1">
      <alignment horizontal="left" vertical="center"/>
    </xf>
    <xf numFmtId="49" fontId="64" fillId="13" borderId="22" xfId="91" quotePrefix="1" applyNumberFormat="1" applyFont="1" applyFill="1" applyBorder="1" applyAlignment="1" applyProtection="1">
      <alignment horizontal="center" vertical="center"/>
      <protection locked="0"/>
    </xf>
    <xf numFmtId="49" fontId="64" fillId="13" borderId="23" xfId="91" quotePrefix="1" applyNumberFormat="1" applyFont="1" applyFill="1" applyBorder="1" applyAlignment="1" applyProtection="1">
      <alignment horizontal="center" vertical="center"/>
      <protection locked="0"/>
    </xf>
    <xf numFmtId="0" fontId="24" fillId="26" borderId="18" xfId="17" applyFont="1" applyFill="1" applyBorder="1" applyAlignment="1">
      <alignment horizontal="center" vertical="center"/>
    </xf>
    <xf numFmtId="0" fontId="24" fillId="26" borderId="19" xfId="17" applyFont="1" applyFill="1" applyBorder="1" applyAlignment="1">
      <alignment horizontal="center" vertical="center"/>
    </xf>
    <xf numFmtId="0" fontId="24" fillId="26" borderId="20" xfId="17" applyFont="1" applyFill="1" applyBorder="1" applyAlignment="1">
      <alignment horizontal="center" vertical="center"/>
    </xf>
    <xf numFmtId="49" fontId="64" fillId="24" borderId="22" xfId="91" quotePrefix="1" applyNumberFormat="1" applyFont="1" applyFill="1" applyBorder="1" applyAlignment="1" applyProtection="1">
      <alignment horizontal="center" vertical="center"/>
      <protection locked="0"/>
    </xf>
    <xf numFmtId="49" fontId="64" fillId="24" borderId="23" xfId="91" quotePrefix="1" applyNumberFormat="1" applyFont="1" applyFill="1" applyBorder="1" applyAlignment="1" applyProtection="1">
      <alignment horizontal="center" vertical="center"/>
      <protection locked="0"/>
    </xf>
    <xf numFmtId="49" fontId="64" fillId="23" borderId="22" xfId="91" quotePrefix="1" applyNumberFormat="1" applyFont="1" applyFill="1" applyBorder="1" applyAlignment="1" applyProtection="1">
      <alignment horizontal="center" vertical="center"/>
      <protection locked="0"/>
    </xf>
    <xf numFmtId="49" fontId="64" fillId="23" borderId="23" xfId="91" quotePrefix="1" applyNumberFormat="1" applyFont="1" applyFill="1" applyBorder="1" applyAlignment="1" applyProtection="1">
      <alignment horizontal="center" vertical="center"/>
      <protection locked="0"/>
    </xf>
    <xf numFmtId="172" fontId="1" fillId="4" borderId="1" xfId="118" applyFont="1" applyFill="1" applyBorder="1"/>
    <xf numFmtId="10" fontId="88" fillId="0" borderId="0" xfId="111" applyNumberFormat="1" applyFont="1" applyAlignment="1">
      <alignment horizontal="center"/>
    </xf>
    <xf numFmtId="183" fontId="88" fillId="4" borderId="1" xfId="110" applyNumberFormat="1" applyFont="1" applyFill="1" applyBorder="1" applyAlignment="1">
      <alignment horizontal="center" vertical="center"/>
    </xf>
    <xf numFmtId="172" fontId="62" fillId="11" borderId="1" xfId="117" applyFont="1" applyFill="1" applyBorder="1" applyAlignment="1">
      <alignment horizontal="center" vertical="center" wrapText="1"/>
    </xf>
    <xf numFmtId="172" fontId="1" fillId="22" borderId="1" xfId="118" applyFont="1" applyFill="1" applyBorder="1" applyAlignment="1">
      <alignment horizontal="center"/>
    </xf>
    <xf numFmtId="172" fontId="1" fillId="22" borderId="1" xfId="118" quotePrefix="1" applyFont="1" applyFill="1" applyBorder="1" applyAlignment="1">
      <alignment horizontal="center"/>
    </xf>
  </cellXfs>
  <cellStyles count="123">
    <cellStyle name="Comma 2" xfId="116" xr:uid="{C015A735-3F4F-4DE5-AE35-3F855D9415E7}"/>
    <cellStyle name="Euro" xfId="1" xr:uid="{00000000-0005-0000-0000-000000000000}"/>
    <cellStyle name="Euro 2" xfId="42" xr:uid="{00000000-0005-0000-0000-000001000000}"/>
    <cellStyle name="Migliaia 2" xfId="2" xr:uid="{00000000-0005-0000-0000-000002000000}"/>
    <cellStyle name="Migliaia 2 2" xfId="11" xr:uid="{00000000-0005-0000-0000-000003000000}"/>
    <cellStyle name="Migliaia 3" xfId="9" xr:uid="{00000000-0005-0000-0000-000004000000}"/>
    <cellStyle name="Migliaia 3 2" xfId="12" xr:uid="{00000000-0005-0000-0000-000005000000}"/>
    <cellStyle name="Migliaia 3 2 2" xfId="65" xr:uid="{00000000-0005-0000-0000-000006000000}"/>
    <cellStyle name="Migliaia 3 2 3" xfId="48" xr:uid="{00000000-0005-0000-0000-000007000000}"/>
    <cellStyle name="Migliaia 3 3" xfId="66" xr:uid="{00000000-0005-0000-0000-000008000000}"/>
    <cellStyle name="Migliaia 3 4" xfId="47" xr:uid="{00000000-0005-0000-0000-000009000000}"/>
    <cellStyle name="Migliaia 4" xfId="22" xr:uid="{00000000-0005-0000-0000-00000A000000}"/>
    <cellStyle name="Migliaia 4 2" xfId="67" xr:uid="{00000000-0005-0000-0000-00000B000000}"/>
    <cellStyle name="Migliaia 4 3" xfId="53" xr:uid="{00000000-0005-0000-0000-00000C000000}"/>
    <cellStyle name="Migliaia 5" xfId="25" xr:uid="{00000000-0005-0000-0000-00000D000000}"/>
    <cellStyle name="Migliaia 5 2" xfId="68" xr:uid="{00000000-0005-0000-0000-00000E000000}"/>
    <cellStyle name="Migliaia 5 3" xfId="55" xr:uid="{00000000-0005-0000-0000-00000F000000}"/>
    <cellStyle name="Migliaia 6" xfId="28" xr:uid="{00000000-0005-0000-0000-000010000000}"/>
    <cellStyle name="Migliaia 6 2" xfId="39" xr:uid="{00000000-0005-0000-0000-000011000000}"/>
    <cellStyle name="Migliaia 6 2 2" xfId="70" xr:uid="{00000000-0005-0000-0000-000012000000}"/>
    <cellStyle name="Migliaia 6 2 2 2" xfId="120" xr:uid="{FA8EB7F6-A6CE-4CF9-8EF0-822B33590CF6}"/>
    <cellStyle name="Migliaia 6 2 3" xfId="71" xr:uid="{00000000-0005-0000-0000-000013000000}"/>
    <cellStyle name="Migliaia 6 2 4" xfId="69" xr:uid="{00000000-0005-0000-0000-000014000000}"/>
    <cellStyle name="Migliaia 6 3" xfId="72" xr:uid="{00000000-0005-0000-0000-000015000000}"/>
    <cellStyle name="Migliaia 6 4" xfId="56" xr:uid="{00000000-0005-0000-0000-000016000000}"/>
    <cellStyle name="Migliaia 7" xfId="110" xr:uid="{C04156CD-A73F-4F8E-BB97-F5DC9AB2A8CA}"/>
    <cellStyle name="Normal" xfId="0" builtinId="0"/>
    <cellStyle name="Normale 10" xfId="73" xr:uid="{00000000-0005-0000-0000-000018000000}"/>
    <cellStyle name="Normale 10 2" xfId="122" xr:uid="{08210546-8200-42E8-8390-63905B9E5D86}"/>
    <cellStyle name="Normale 2" xfId="3" xr:uid="{00000000-0005-0000-0000-000019000000}"/>
    <cellStyle name="Normale 2 2" xfId="4" xr:uid="{00000000-0005-0000-0000-00001A000000}"/>
    <cellStyle name="Normale 2 2 2" xfId="13" xr:uid="{00000000-0005-0000-0000-00001B000000}"/>
    <cellStyle name="Normale 2 2 2 2" xfId="74" xr:uid="{00000000-0005-0000-0000-00001C000000}"/>
    <cellStyle name="Normale 2 2 2 3" xfId="49" xr:uid="{00000000-0005-0000-0000-00001D000000}"/>
    <cellStyle name="Normale 2 2 3" xfId="17" xr:uid="{00000000-0005-0000-0000-00001E000000}"/>
    <cellStyle name="Normale 2 2 3 2" xfId="75" xr:uid="{00000000-0005-0000-0000-00001F000000}"/>
    <cellStyle name="Normale 2 2 4" xfId="76" xr:uid="{00000000-0005-0000-0000-000020000000}"/>
    <cellStyle name="Normale 2 2 5" xfId="45" xr:uid="{00000000-0005-0000-0000-000021000000}"/>
    <cellStyle name="Normale 2 3" xfId="8" xr:uid="{00000000-0005-0000-0000-000022000000}"/>
    <cellStyle name="Normale 3" xfId="14" xr:uid="{00000000-0005-0000-0000-000023000000}"/>
    <cellStyle name="Normale 4" xfId="18" xr:uid="{00000000-0005-0000-0000-000024000000}"/>
    <cellStyle name="Normale 5" xfId="20" xr:uid="{00000000-0005-0000-0000-000025000000}"/>
    <cellStyle name="Normale 5 2" xfId="77" xr:uid="{00000000-0005-0000-0000-000026000000}"/>
    <cellStyle name="Normale 5 3" xfId="51" xr:uid="{00000000-0005-0000-0000-000027000000}"/>
    <cellStyle name="Normale 6" xfId="23" xr:uid="{00000000-0005-0000-0000-000028000000}"/>
    <cellStyle name="Normale 6 2" xfId="78" xr:uid="{00000000-0005-0000-0000-000029000000}"/>
    <cellStyle name="Normale 6 2 2" xfId="113" xr:uid="{D792D5E8-CA84-4655-8EC8-68633D8554B0}"/>
    <cellStyle name="Normale 6 3" xfId="79" xr:uid="{00000000-0005-0000-0000-00002A000000}"/>
    <cellStyle name="Normale 6 4" xfId="54" xr:uid="{00000000-0005-0000-0000-00002B000000}"/>
    <cellStyle name="Normale 7" xfId="29" xr:uid="{00000000-0005-0000-0000-00002C000000}"/>
    <cellStyle name="Normale 7 2" xfId="30" xr:uid="{00000000-0005-0000-0000-00002D000000}"/>
    <cellStyle name="Normale 7 2 2" xfId="80" xr:uid="{00000000-0005-0000-0000-00002E000000}"/>
    <cellStyle name="Normale 7 2 3" xfId="58" xr:uid="{00000000-0005-0000-0000-00002F000000}"/>
    <cellStyle name="Normale 7 3" xfId="40" xr:uid="{00000000-0005-0000-0000-000030000000}"/>
    <cellStyle name="Normale 7 3 2" xfId="64" xr:uid="{00000000-0005-0000-0000-000031000000}"/>
    <cellStyle name="Normale 7 3 2 2" xfId="82" xr:uid="{00000000-0005-0000-0000-000032000000}"/>
    <cellStyle name="Normale 7 3 3" xfId="83" xr:uid="{00000000-0005-0000-0000-000033000000}"/>
    <cellStyle name="Normale 7 3 4" xfId="81" xr:uid="{00000000-0005-0000-0000-000034000000}"/>
    <cellStyle name="Normale 7 4" xfId="84" xr:uid="{00000000-0005-0000-0000-000035000000}"/>
    <cellStyle name="Normale 7 5" xfId="57" xr:uid="{00000000-0005-0000-0000-000036000000}"/>
    <cellStyle name="Normale 8" xfId="31" xr:uid="{00000000-0005-0000-0000-000037000000}"/>
    <cellStyle name="Normale 8 2" xfId="37" xr:uid="{00000000-0005-0000-0000-000038000000}"/>
    <cellStyle name="Normale 8 2 2" xfId="86" xr:uid="{00000000-0005-0000-0000-000039000000}"/>
    <cellStyle name="Normale 8 2 2 2" xfId="118" xr:uid="{22719DAD-8A2F-4E16-8207-7159BA8A3202}"/>
    <cellStyle name="Normale 8 2 3" xfId="87" xr:uid="{00000000-0005-0000-0000-00003A000000}"/>
    <cellStyle name="Normale 8 2 4" xfId="85" xr:uid="{00000000-0005-0000-0000-00003B000000}"/>
    <cellStyle name="Normale 8 3" xfId="88" xr:uid="{00000000-0005-0000-0000-00003C000000}"/>
    <cellStyle name="Normale 8 4" xfId="59" xr:uid="{00000000-0005-0000-0000-00003D000000}"/>
    <cellStyle name="Normale 9" xfId="35" xr:uid="{00000000-0005-0000-0000-00003E000000}"/>
    <cellStyle name="Normale 9 2" xfId="89" xr:uid="{00000000-0005-0000-0000-00003F000000}"/>
    <cellStyle name="Normale 9 2 2" xfId="117" xr:uid="{0C101808-86E0-445A-A5C3-BAC2BCBA6D7C}"/>
    <cellStyle name="Normale 9 3" xfId="90" xr:uid="{00000000-0005-0000-0000-000040000000}"/>
    <cellStyle name="Normale 9 4" xfId="62" xr:uid="{00000000-0005-0000-0000-000041000000}"/>
    <cellStyle name="Normale_Sim Monte Carlo" xfId="27" xr:uid="{00000000-0005-0000-0000-000042000000}"/>
    <cellStyle name="Percent" xfId="26" builtinId="5"/>
    <cellStyle name="Percent 2" xfId="111" xr:uid="{A59EF2AE-6CD8-4A8F-AC8A-F054AF754C40}"/>
    <cellStyle name="Percentuale 2" xfId="5" xr:uid="{00000000-0005-0000-0000-000044000000}"/>
    <cellStyle name="Percentuale 2 2" xfId="6" xr:uid="{00000000-0005-0000-0000-000045000000}"/>
    <cellStyle name="Percentuale 2 2 2" xfId="15" xr:uid="{00000000-0005-0000-0000-000046000000}"/>
    <cellStyle name="Percentuale 2 2 2 2" xfId="91" xr:uid="{00000000-0005-0000-0000-000047000000}"/>
    <cellStyle name="Percentuale 2 2 2 3" xfId="50" xr:uid="{00000000-0005-0000-0000-000048000000}"/>
    <cellStyle name="Percentuale 2 2 3" xfId="92" xr:uid="{00000000-0005-0000-0000-000049000000}"/>
    <cellStyle name="Percentuale 2 2 4" xfId="46" xr:uid="{00000000-0005-0000-0000-00004A000000}"/>
    <cellStyle name="Percentuale 2 3" xfId="10" xr:uid="{00000000-0005-0000-0000-00004B000000}"/>
    <cellStyle name="Percentuale 3" xfId="19" xr:uid="{00000000-0005-0000-0000-00004C000000}"/>
    <cellStyle name="Percentuale 4" xfId="21" xr:uid="{00000000-0005-0000-0000-00004D000000}"/>
    <cellStyle name="Percentuale 4 2" xfId="93" xr:uid="{00000000-0005-0000-0000-00004E000000}"/>
    <cellStyle name="Percentuale 4 3" xfId="52" xr:uid="{00000000-0005-0000-0000-00004F000000}"/>
    <cellStyle name="Percentuale 5" xfId="24" xr:uid="{00000000-0005-0000-0000-000050000000}"/>
    <cellStyle name="Percentuale 5 2" xfId="44" xr:uid="{00000000-0005-0000-0000-000051000000}"/>
    <cellStyle name="Percentuale 5 2 2" xfId="107" xr:uid="{00000000-0005-0000-0000-000052000000}"/>
    <cellStyle name="Percentuale 5 2 2 2" xfId="114" xr:uid="{0B9FA2BA-9D9D-43C3-A90E-20336EB3ED8F}"/>
    <cellStyle name="Percentuale 5 2 3" xfId="112" xr:uid="{8682D8B5-90D4-4C56-95CD-8060F4CA888A}"/>
    <cellStyle name="Percentuale 5 3" xfId="94" xr:uid="{00000000-0005-0000-0000-000053000000}"/>
    <cellStyle name="Percentuale 5 4" xfId="106" xr:uid="{00000000-0005-0000-0000-000054000000}"/>
    <cellStyle name="Percentuale 5 4 2" xfId="115" xr:uid="{0B4F1B8D-A565-4D5E-823A-6A0D4AB3DC66}"/>
    <cellStyle name="Percentuale 5 5" xfId="108" xr:uid="{9C26AC4D-7B8D-4FDC-84ED-109720A2610E}"/>
    <cellStyle name="Percentuale 6" xfId="32" xr:uid="{00000000-0005-0000-0000-000055000000}"/>
    <cellStyle name="Percentuale 6 2" xfId="33" xr:uid="{00000000-0005-0000-0000-000056000000}"/>
    <cellStyle name="Percentuale 6 2 2" xfId="95" xr:uid="{00000000-0005-0000-0000-000057000000}"/>
    <cellStyle name="Percentuale 6 2 3" xfId="60" xr:uid="{00000000-0005-0000-0000-000058000000}"/>
    <cellStyle name="Percentuale 6 3" xfId="41" xr:uid="{00000000-0005-0000-0000-000059000000}"/>
    <cellStyle name="Percentuale 6 3 2" xfId="43" xr:uid="{00000000-0005-0000-0000-00005A000000}"/>
    <cellStyle name="Percentuale 6 3 2 2" xfId="96" xr:uid="{00000000-0005-0000-0000-00005B000000}"/>
    <cellStyle name="Percentuale 6 3 2 3" xfId="109" xr:uid="{3385BAE7-916D-4CA7-B55B-856C0F52C5C8}"/>
    <cellStyle name="Percentuale 6 3 3" xfId="97" xr:uid="{00000000-0005-0000-0000-00005C000000}"/>
    <cellStyle name="Percentuale 6 4" xfId="98" xr:uid="{00000000-0005-0000-0000-00005D000000}"/>
    <cellStyle name="Percentuale 7" xfId="34" xr:uid="{00000000-0005-0000-0000-00005E000000}"/>
    <cellStyle name="Percentuale 7 2" xfId="38" xr:uid="{00000000-0005-0000-0000-00005F000000}"/>
    <cellStyle name="Percentuale 7 2 2" xfId="100" xr:uid="{00000000-0005-0000-0000-000060000000}"/>
    <cellStyle name="Percentuale 7 2 2 2" xfId="121" xr:uid="{A0D93585-9840-4CF8-99D5-50F6F2CE7E16}"/>
    <cellStyle name="Percentuale 7 2 3" xfId="101" xr:uid="{00000000-0005-0000-0000-000061000000}"/>
    <cellStyle name="Percentuale 7 2 4" xfId="99" xr:uid="{00000000-0005-0000-0000-000062000000}"/>
    <cellStyle name="Percentuale 7 3" xfId="102" xr:uid="{00000000-0005-0000-0000-000063000000}"/>
    <cellStyle name="Percentuale 7 4" xfId="61" xr:uid="{00000000-0005-0000-0000-000064000000}"/>
    <cellStyle name="Percentuale 8" xfId="36" xr:uid="{00000000-0005-0000-0000-000065000000}"/>
    <cellStyle name="Percentuale 8 2" xfId="103" xr:uid="{00000000-0005-0000-0000-000066000000}"/>
    <cellStyle name="Percentuale 8 2 2" xfId="119" xr:uid="{C7CD612C-B898-42D6-8F78-CE3236A2E49C}"/>
    <cellStyle name="Percentuale 8 3" xfId="104" xr:uid="{00000000-0005-0000-0000-000067000000}"/>
    <cellStyle name="Percentuale 8 4" xfId="63" xr:uid="{00000000-0005-0000-0000-000068000000}"/>
    <cellStyle name="Percentuale 9" xfId="105" xr:uid="{00000000-0005-0000-0000-000069000000}"/>
    <cellStyle name="Stile 1" xfId="7" xr:uid="{00000000-0005-0000-0000-00006A000000}"/>
    <cellStyle name="Valuta 2" xfId="16" xr:uid="{00000000-0005-0000-0000-00006B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refinitivshim.rtdserver.dsgrid">
      <tp t="s">
        <v>Not Signed In</v>
        <stp/>
        <stp>2</stp>
        <stp>70703</stp>
        <tr r="A1" s="151"/>
      </tp>
      <tp t="s">
        <v>Not Signed In</v>
        <stp/>
        <stp>1</stp>
        <stp>70703</stp>
        <tr r="L1" s="151"/>
      </tp>
    </main>
  </volType>
</volType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8.xml"/><Relationship Id="rId18" Type="http://schemas.openxmlformats.org/officeDocument/2006/relationships/worksheet" Target="worksheets/sheet11.xml"/><Relationship Id="rId26" Type="http://schemas.openxmlformats.org/officeDocument/2006/relationships/chartsheet" Target="chartsheets/sheet12.xml"/><Relationship Id="rId39" Type="http://schemas.openxmlformats.org/officeDocument/2006/relationships/worksheet" Target="worksheets/sheet26.xml"/><Relationship Id="rId21" Type="http://schemas.openxmlformats.org/officeDocument/2006/relationships/chartsheet" Target="chartsheets/sheet9.xml"/><Relationship Id="rId34" Type="http://schemas.openxmlformats.org/officeDocument/2006/relationships/worksheet" Target="worksheets/sheet21.xml"/><Relationship Id="rId42" Type="http://schemas.openxmlformats.org/officeDocument/2006/relationships/externalLink" Target="externalLinks/externalLink2.xml"/><Relationship Id="rId47" Type="http://schemas.openxmlformats.org/officeDocument/2006/relationships/theme" Target="theme/theme1.xml"/><Relationship Id="rId50" Type="http://schemas.openxmlformats.org/officeDocument/2006/relationships/sheetMetadata" Target="metadata.xml"/><Relationship Id="rId7" Type="http://schemas.openxmlformats.org/officeDocument/2006/relationships/worksheet" Target="worksheets/sheet5.xml"/><Relationship Id="rId2" Type="http://schemas.openxmlformats.org/officeDocument/2006/relationships/worksheet" Target="worksheets/sheet2.xml"/><Relationship Id="rId16" Type="http://schemas.openxmlformats.org/officeDocument/2006/relationships/chartsheet" Target="chartsheets/sheet6.xml"/><Relationship Id="rId29" Type="http://schemas.openxmlformats.org/officeDocument/2006/relationships/worksheet" Target="worksheets/sheet16.xml"/><Relationship Id="rId11" Type="http://schemas.openxmlformats.org/officeDocument/2006/relationships/worksheet" Target="worksheets/sheet6.xml"/><Relationship Id="rId24" Type="http://schemas.openxmlformats.org/officeDocument/2006/relationships/chartsheet" Target="chartsheets/sheet11.xml"/><Relationship Id="rId32" Type="http://schemas.openxmlformats.org/officeDocument/2006/relationships/worksheet" Target="worksheets/sheet19.xml"/><Relationship Id="rId37" Type="http://schemas.openxmlformats.org/officeDocument/2006/relationships/worksheet" Target="worksheets/sheet24.xml"/><Relationship Id="rId40" Type="http://schemas.openxmlformats.org/officeDocument/2006/relationships/chartsheet" Target="chartsheets/sheet14.xml"/><Relationship Id="rId45" Type="http://schemas.openxmlformats.org/officeDocument/2006/relationships/externalLink" Target="externalLinks/externalLink5.xml"/><Relationship Id="rId53" Type="http://schemas.openxmlformats.org/officeDocument/2006/relationships/volatileDependencies" Target="volatileDependencies.xml"/><Relationship Id="rId5" Type="http://schemas.openxmlformats.org/officeDocument/2006/relationships/chartsheet" Target="chartsheets/sheet1.xml"/><Relationship Id="rId10" Type="http://schemas.openxmlformats.org/officeDocument/2006/relationships/chartsheet" Target="chartsheets/sheet5.xml"/><Relationship Id="rId19" Type="http://schemas.openxmlformats.org/officeDocument/2006/relationships/worksheet" Target="worksheets/sheet12.xml"/><Relationship Id="rId31" Type="http://schemas.openxmlformats.org/officeDocument/2006/relationships/worksheet" Target="worksheets/sheet18.xml"/><Relationship Id="rId44" Type="http://schemas.openxmlformats.org/officeDocument/2006/relationships/externalLink" Target="externalLinks/externalLink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4.xml"/><Relationship Id="rId14" Type="http://schemas.openxmlformats.org/officeDocument/2006/relationships/worksheet" Target="worksheets/sheet9.xml"/><Relationship Id="rId22" Type="http://schemas.openxmlformats.org/officeDocument/2006/relationships/worksheet" Target="worksheets/sheet13.xml"/><Relationship Id="rId27" Type="http://schemas.openxmlformats.org/officeDocument/2006/relationships/chartsheet" Target="chartsheets/sheet13.xml"/><Relationship Id="rId30" Type="http://schemas.openxmlformats.org/officeDocument/2006/relationships/worksheet" Target="worksheets/sheet17.xml"/><Relationship Id="rId35" Type="http://schemas.openxmlformats.org/officeDocument/2006/relationships/worksheet" Target="worksheets/sheet22.xml"/><Relationship Id="rId43" Type="http://schemas.openxmlformats.org/officeDocument/2006/relationships/externalLink" Target="externalLinks/externalLink3.xml"/><Relationship Id="rId48" Type="http://schemas.openxmlformats.org/officeDocument/2006/relationships/styles" Target="styles.xml"/><Relationship Id="rId8" Type="http://schemas.openxmlformats.org/officeDocument/2006/relationships/chartsheet" Target="chartsheets/sheet3.xml"/><Relationship Id="rId51" Type="http://schemas.microsoft.com/office/2017/10/relationships/person" Target="persons/perso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7.xml"/><Relationship Id="rId17" Type="http://schemas.openxmlformats.org/officeDocument/2006/relationships/chartsheet" Target="chartsheets/sheet7.xml"/><Relationship Id="rId25" Type="http://schemas.openxmlformats.org/officeDocument/2006/relationships/worksheet" Target="worksheets/sheet14.xml"/><Relationship Id="rId33" Type="http://schemas.openxmlformats.org/officeDocument/2006/relationships/worksheet" Target="worksheets/sheet20.xml"/><Relationship Id="rId38" Type="http://schemas.openxmlformats.org/officeDocument/2006/relationships/worksheet" Target="worksheets/sheet25.xml"/><Relationship Id="rId46" Type="http://schemas.openxmlformats.org/officeDocument/2006/relationships/externalLink" Target="externalLinks/externalLink6.xml"/><Relationship Id="rId20" Type="http://schemas.openxmlformats.org/officeDocument/2006/relationships/chartsheet" Target="chartsheets/sheet8.xml"/><Relationship Id="rId41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5" Type="http://schemas.openxmlformats.org/officeDocument/2006/relationships/worksheet" Target="worksheets/sheet10.xml"/><Relationship Id="rId23" Type="http://schemas.openxmlformats.org/officeDocument/2006/relationships/chartsheet" Target="chartsheets/sheet10.xml"/><Relationship Id="rId28" Type="http://schemas.openxmlformats.org/officeDocument/2006/relationships/worksheet" Target="worksheets/sheet15.xml"/><Relationship Id="rId36" Type="http://schemas.openxmlformats.org/officeDocument/2006/relationships/worksheet" Target="worksheets/sheet23.xml"/><Relationship Id="rId4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8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Risk-Return Combination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8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9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44450" cap="rnd">
                <a:solidFill>
                  <a:srgbClr val="FF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'Time Series'!$B$31:$K$31</c:f>
              <c:numCache>
                <c:formatCode>0.00%</c:formatCode>
                <c:ptCount val="10"/>
                <c:pt idx="0">
                  <c:v>1.9297031968065044E-2</c:v>
                </c:pt>
                <c:pt idx="1">
                  <c:v>2.6340407383131949E-2</c:v>
                </c:pt>
                <c:pt idx="2">
                  <c:v>6.0234002077307704E-2</c:v>
                </c:pt>
                <c:pt idx="3">
                  <c:v>7.9801695354932908E-2</c:v>
                </c:pt>
                <c:pt idx="4">
                  <c:v>0.15074270658394476</c:v>
                </c:pt>
                <c:pt idx="5">
                  <c:v>0.10239393890724204</c:v>
                </c:pt>
                <c:pt idx="6">
                  <c:v>0.18120589295383774</c:v>
                </c:pt>
                <c:pt idx="7">
                  <c:v>0.189453485911981</c:v>
                </c:pt>
                <c:pt idx="8">
                  <c:v>0.17143862389041345</c:v>
                </c:pt>
                <c:pt idx="9">
                  <c:v>0.2547464294358745</c:v>
                </c:pt>
              </c:numCache>
            </c:numRef>
          </c:xVal>
          <c:yVal>
            <c:numRef>
              <c:f>'Time Series'!$B$29:$K$29</c:f>
              <c:numCache>
                <c:formatCode>0.00%</c:formatCode>
                <c:ptCount val="10"/>
                <c:pt idx="0">
                  <c:v>1.7213240457082987E-2</c:v>
                </c:pt>
                <c:pt idx="1">
                  <c:v>2.2014655003178927E-2</c:v>
                </c:pt>
                <c:pt idx="2">
                  <c:v>3.6239328936224217E-2</c:v>
                </c:pt>
                <c:pt idx="3">
                  <c:v>3.24759359648698E-2</c:v>
                </c:pt>
                <c:pt idx="4">
                  <c:v>6.8267294894024361E-2</c:v>
                </c:pt>
                <c:pt idx="5">
                  <c:v>6.4519812384585651E-2</c:v>
                </c:pt>
                <c:pt idx="6">
                  <c:v>5.9985413596673066E-2</c:v>
                </c:pt>
                <c:pt idx="7">
                  <c:v>9.148731122895512E-2</c:v>
                </c:pt>
                <c:pt idx="8">
                  <c:v>4.6898579897346131E-2</c:v>
                </c:pt>
                <c:pt idx="9">
                  <c:v>8.9549735186840174E-2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D96-4C14-99E8-0182D0C02E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7382496"/>
        <c:axId val="937382976"/>
      </c:scatterChart>
      <c:valAx>
        <c:axId val="9373824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Sigma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7382976"/>
        <c:crosses val="autoZero"/>
        <c:crossBetween val="midCat"/>
      </c:valAx>
      <c:valAx>
        <c:axId val="937382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Average Return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7382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 b="1"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Correlation (2000-2024)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1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53975" cap="rnd">
                <a:solidFill>
                  <a:srgbClr val="FF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'Time Series'!$B$3:$B$27</c:f>
              <c:numCache>
                <c:formatCode>0.00%</c:formatCode>
                <c:ptCount val="25"/>
                <c:pt idx="0">
                  <c:v>4.3210458233030963E-2</c:v>
                </c:pt>
                <c:pt idx="1">
                  <c:v>4.7402997331143448E-2</c:v>
                </c:pt>
                <c:pt idx="2">
                  <c:v>3.5273133538486184E-2</c:v>
                </c:pt>
                <c:pt idx="3">
                  <c:v>2.5411502766070862E-2</c:v>
                </c:pt>
                <c:pt idx="4">
                  <c:v>2.1831287573300159E-2</c:v>
                </c:pt>
                <c:pt idx="5">
                  <c:v>2.1950302837566146E-2</c:v>
                </c:pt>
                <c:pt idx="6">
                  <c:v>3.0160189539941283E-2</c:v>
                </c:pt>
                <c:pt idx="7">
                  <c:v>4.4157778929626884E-2</c:v>
                </c:pt>
                <c:pt idx="8">
                  <c:v>5.7465407337030733E-2</c:v>
                </c:pt>
                <c:pt idx="9">
                  <c:v>2.3113023949303396E-2</c:v>
                </c:pt>
                <c:pt idx="10">
                  <c:v>1.1052958789707988E-2</c:v>
                </c:pt>
                <c:pt idx="11">
                  <c:v>1.5905963843285995E-2</c:v>
                </c:pt>
                <c:pt idx="12">
                  <c:v>1.1938401888962114E-2</c:v>
                </c:pt>
                <c:pt idx="13">
                  <c:v>2.3070600245562733E-3</c:v>
                </c:pt>
                <c:pt idx="14">
                  <c:v>3.1182908760136741E-3</c:v>
                </c:pt>
                <c:pt idx="15">
                  <c:v>9.8186212286122121E-4</c:v>
                </c:pt>
                <c:pt idx="16">
                  <c:v>-1.5013760437826429E-3</c:v>
                </c:pt>
                <c:pt idx="17">
                  <c:v>-3.1801480134086013E-3</c:v>
                </c:pt>
                <c:pt idx="18">
                  <c:v>-3.2482956593132828E-3</c:v>
                </c:pt>
                <c:pt idx="19">
                  <c:v>-3.0649962860936908E-3</c:v>
                </c:pt>
                <c:pt idx="20">
                  <c:v>-4.6786369350395596E-3</c:v>
                </c:pt>
                <c:pt idx="21">
                  <c:v>-4.8840515402815976E-3</c:v>
                </c:pt>
                <c:pt idx="22">
                  <c:v>-7.5187161529581053E-3</c:v>
                </c:pt>
                <c:pt idx="23">
                  <c:v>2.8024416157996706E-2</c:v>
                </c:pt>
                <c:pt idx="24">
                  <c:v>3.5102196319068114E-2</c:v>
                </c:pt>
              </c:numCache>
            </c:numRef>
          </c:xVal>
          <c:yVal>
            <c:numRef>
              <c:f>'Time Series'!$I$3:$I$27</c:f>
              <c:numCache>
                <c:formatCode>0.00%</c:formatCode>
                <c:ptCount val="25"/>
                <c:pt idx="0">
                  <c:v>-5.7888150662675115E-2</c:v>
                </c:pt>
                <c:pt idx="1">
                  <c:v>-7.6290838641500575E-2</c:v>
                </c:pt>
                <c:pt idx="2">
                  <c:v>-0.34110842760899956</c:v>
                </c:pt>
                <c:pt idx="3">
                  <c:v>8.2617922253303624E-2</c:v>
                </c:pt>
                <c:pt idx="4">
                  <c:v>3.2721521806923004E-2</c:v>
                </c:pt>
                <c:pt idx="5">
                  <c:v>0.23225416819446543</c:v>
                </c:pt>
                <c:pt idx="6">
                  <c:v>3.3003098142864652E-2</c:v>
                </c:pt>
                <c:pt idx="7">
                  <c:v>-2.893258664949638E-2</c:v>
                </c:pt>
                <c:pt idx="8">
                  <c:v>-0.345792109441798</c:v>
                </c:pt>
                <c:pt idx="9">
                  <c:v>0.2531606742771792</c:v>
                </c:pt>
                <c:pt idx="10">
                  <c:v>0.24041418795960293</c:v>
                </c:pt>
                <c:pt idx="11">
                  <c:v>3.9165050875958729E-2</c:v>
                </c:pt>
                <c:pt idx="12">
                  <c:v>0.13793416609562187</c:v>
                </c:pt>
                <c:pt idx="13">
                  <c:v>0.24751505477762445</c:v>
                </c:pt>
                <c:pt idx="14">
                  <c:v>0.28193899211957318</c:v>
                </c:pt>
                <c:pt idx="15">
                  <c:v>0.1108731847402494</c:v>
                </c:pt>
                <c:pt idx="16">
                  <c:v>0.15656982300234415</c:v>
                </c:pt>
                <c:pt idx="17">
                  <c:v>6.8259180790960522E-2</c:v>
                </c:pt>
                <c:pt idx="18">
                  <c:v>-4.0656990523285814E-3</c:v>
                </c:pt>
                <c:pt idx="19">
                  <c:v>0.33897995692015626</c:v>
                </c:pt>
                <c:pt idx="20">
                  <c:v>0.10640349398665469</c:v>
                </c:pt>
                <c:pt idx="21">
                  <c:v>0.36611905556688157</c:v>
                </c:pt>
                <c:pt idx="22">
                  <c:v>-0.1383077642119763</c:v>
                </c:pt>
                <c:pt idx="23">
                  <c:v>0.22305199192306741</c:v>
                </c:pt>
                <c:pt idx="24">
                  <c:v>0.32858683355922136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0C2-49C8-A0FB-F52013102A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0092272"/>
        <c:axId val="1980084592"/>
      </c:scatterChart>
      <c:valAx>
        <c:axId val="1980092272"/>
        <c:scaling>
          <c:orientation val="minMax"/>
        </c:scaling>
        <c:delete val="0"/>
        <c:axPos val="b"/>
        <c:numFmt formatCode="0.00%" sourceLinked="1"/>
        <c:majorTickMark val="none"/>
        <c:minorTickMark val="none"/>
        <c:tickLblPos val="nextTo"/>
        <c:spPr>
          <a:noFill/>
          <a:ln w="730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0084592"/>
        <c:crosses val="autoZero"/>
        <c:crossBetween val="midCat"/>
      </c:valAx>
      <c:valAx>
        <c:axId val="1980084592"/>
        <c:scaling>
          <c:orientation val="minMax"/>
        </c:scaling>
        <c:delete val="0"/>
        <c:axPos val="l"/>
        <c:numFmt formatCode="0.00%" sourceLinked="1"/>
        <c:majorTickMark val="none"/>
        <c:minorTickMark val="none"/>
        <c:tickLblPos val="nextTo"/>
        <c:spPr>
          <a:noFill/>
          <a:ln w="6350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0092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16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 Returns (1 year)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6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'Time Series'!$B$1:$K$1</c:f>
              <c:strCache>
                <c:ptCount val="10"/>
                <c:pt idx="0">
                  <c:v>Money Mkt in €</c:v>
                </c:pt>
                <c:pt idx="1">
                  <c:v>€ Bond Mkt Short Term</c:v>
                </c:pt>
                <c:pt idx="2">
                  <c:v>€ Bond Mkt</c:v>
                </c:pt>
                <c:pt idx="3">
                  <c:v>Global Bond Dev Mkts</c:v>
                </c:pt>
                <c:pt idx="4">
                  <c:v>Global Corp Bond High Yield</c:v>
                </c:pt>
                <c:pt idx="5">
                  <c:v>Em Mkts Bond Mkt</c:v>
                </c:pt>
                <c:pt idx="6">
                  <c:v>Equ. Europe</c:v>
                </c:pt>
                <c:pt idx="7">
                  <c:v>Equ. North America</c:v>
                </c:pt>
                <c:pt idx="8">
                  <c:v>Equ. Pacific</c:v>
                </c:pt>
                <c:pt idx="9">
                  <c:v>Equ. Em Mkts</c:v>
                </c:pt>
              </c:strCache>
            </c:strRef>
          </c:cat>
          <c:val>
            <c:numRef>
              <c:f>'Time Series'!$B$29:$K$29</c:f>
              <c:numCache>
                <c:formatCode>0.00%</c:formatCode>
                <c:ptCount val="10"/>
                <c:pt idx="0">
                  <c:v>1.7213240457082987E-2</c:v>
                </c:pt>
                <c:pt idx="1">
                  <c:v>2.2014655003178927E-2</c:v>
                </c:pt>
                <c:pt idx="2">
                  <c:v>3.6239328936224217E-2</c:v>
                </c:pt>
                <c:pt idx="3">
                  <c:v>3.24759359648698E-2</c:v>
                </c:pt>
                <c:pt idx="4">
                  <c:v>6.8267294894024361E-2</c:v>
                </c:pt>
                <c:pt idx="5">
                  <c:v>6.4519812384585651E-2</c:v>
                </c:pt>
                <c:pt idx="6">
                  <c:v>5.9985413596673066E-2</c:v>
                </c:pt>
                <c:pt idx="7">
                  <c:v>9.148731122895512E-2</c:v>
                </c:pt>
                <c:pt idx="8">
                  <c:v>4.6898579897346131E-2</c:v>
                </c:pt>
                <c:pt idx="9">
                  <c:v>8.9549735186840174E-2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38-4751-8E5C-664304621F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930142624"/>
        <c:axId val="930155104"/>
      </c:barChart>
      <c:catAx>
        <c:axId val="9301426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0155104"/>
        <c:crosses val="autoZero"/>
        <c:auto val="1"/>
        <c:lblAlgn val="ctr"/>
        <c:lblOffset val="100"/>
        <c:noMultiLvlLbl val="0"/>
      </c:catAx>
      <c:valAx>
        <c:axId val="930155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0142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16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Standard Deviations(1 year)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6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rgbClr val="FF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'Time Series'!$B$1:$K$1</c:f>
              <c:strCache>
                <c:ptCount val="10"/>
                <c:pt idx="0">
                  <c:v>Money Mkt in €</c:v>
                </c:pt>
                <c:pt idx="1">
                  <c:v>€ Bond Mkt Short Term</c:v>
                </c:pt>
                <c:pt idx="2">
                  <c:v>€ Bond Mkt</c:v>
                </c:pt>
                <c:pt idx="3">
                  <c:v>Global Bond Dev Mkts</c:v>
                </c:pt>
                <c:pt idx="4">
                  <c:v>Global Corp Bond High Yield</c:v>
                </c:pt>
                <c:pt idx="5">
                  <c:v>Em Mkts Bond Mkt</c:v>
                </c:pt>
                <c:pt idx="6">
                  <c:v>Equ. Europe</c:v>
                </c:pt>
                <c:pt idx="7">
                  <c:v>Equ. North America</c:v>
                </c:pt>
                <c:pt idx="8">
                  <c:v>Equ. Pacific</c:v>
                </c:pt>
                <c:pt idx="9">
                  <c:v>Equ. Em Mkts</c:v>
                </c:pt>
              </c:strCache>
            </c:strRef>
          </c:cat>
          <c:val>
            <c:numRef>
              <c:f>'Time Series'!$B$31:$K$31</c:f>
              <c:numCache>
                <c:formatCode>0.00%</c:formatCode>
                <c:ptCount val="10"/>
                <c:pt idx="0">
                  <c:v>1.9297031968065044E-2</c:v>
                </c:pt>
                <c:pt idx="1">
                  <c:v>2.6340407383131949E-2</c:v>
                </c:pt>
                <c:pt idx="2">
                  <c:v>6.0234002077307704E-2</c:v>
                </c:pt>
                <c:pt idx="3">
                  <c:v>7.9801695354932908E-2</c:v>
                </c:pt>
                <c:pt idx="4">
                  <c:v>0.15074270658394476</c:v>
                </c:pt>
                <c:pt idx="5">
                  <c:v>0.10239393890724204</c:v>
                </c:pt>
                <c:pt idx="6">
                  <c:v>0.18120589295383774</c:v>
                </c:pt>
                <c:pt idx="7">
                  <c:v>0.189453485911981</c:v>
                </c:pt>
                <c:pt idx="8">
                  <c:v>0.17143862389041345</c:v>
                </c:pt>
                <c:pt idx="9">
                  <c:v>0.2547464294358745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22-4366-902A-C39B715A26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930142624"/>
        <c:axId val="930155104"/>
      </c:barChart>
      <c:catAx>
        <c:axId val="9301426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0155104"/>
        <c:crosses val="autoZero"/>
        <c:auto val="1"/>
        <c:lblAlgn val="ctr"/>
        <c:lblOffset val="100"/>
        <c:noMultiLvlLbl val="0"/>
      </c:catAx>
      <c:valAx>
        <c:axId val="930155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0142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8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Annual Volatility (2000-2024)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8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'Time Series'!$H$2</c:f>
              <c:strCache>
                <c:ptCount val="1"/>
                <c:pt idx="0">
                  <c:v>MSCI Europe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'Time Series'!$A$3:$A$27</c:f>
              <c:numCache>
                <c:formatCode>General</c:formatCode>
                <c:ptCount val="2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</c:numCache>
            </c:numRef>
          </c:cat>
          <c:val>
            <c:numRef>
              <c:f>'Time Series'!$H$3:$H$27</c:f>
              <c:numCache>
                <c:formatCode>0.00%</c:formatCode>
                <c:ptCount val="25"/>
                <c:pt idx="0">
                  <c:v>-1.9300397317920538E-2</c:v>
                </c:pt>
                <c:pt idx="1">
                  <c:v>-0.1526266521885648</c:v>
                </c:pt>
                <c:pt idx="2">
                  <c:v>-0.30504445269279035</c:v>
                </c:pt>
                <c:pt idx="3">
                  <c:v>0.15761028523468604</c:v>
                </c:pt>
                <c:pt idx="4">
                  <c:v>0.12646241390295612</c:v>
                </c:pt>
                <c:pt idx="5">
                  <c:v>0.26679539315214107</c:v>
                </c:pt>
                <c:pt idx="6">
                  <c:v>0.20183832303061555</c:v>
                </c:pt>
                <c:pt idx="7">
                  <c:v>3.1744811683320454E-2</c:v>
                </c:pt>
                <c:pt idx="8">
                  <c:v>-0.43286398966947276</c:v>
                </c:pt>
                <c:pt idx="9">
                  <c:v>0.32548822138541023</c:v>
                </c:pt>
                <c:pt idx="10">
                  <c:v>0.1174702277719968</c:v>
                </c:pt>
                <c:pt idx="11">
                  <c:v>-7.5109008942428473E-2</c:v>
                </c:pt>
                <c:pt idx="12">
                  <c:v>0.18087529065818581</c:v>
                </c:pt>
                <c:pt idx="13">
                  <c:v>0.20513861540231287</c:v>
                </c:pt>
                <c:pt idx="14">
                  <c:v>7.4043088394656981E-2</c:v>
                </c:pt>
                <c:pt idx="15">
                  <c:v>8.7821377413924734E-2</c:v>
                </c:pt>
                <c:pt idx="16">
                  <c:v>3.2227214840089329E-2</c:v>
                </c:pt>
                <c:pt idx="17">
                  <c:v>0.10882206423919064</c:v>
                </c:pt>
                <c:pt idx="18">
                  <c:v>-0.10003568954296387</c:v>
                </c:pt>
                <c:pt idx="19">
                  <c:v>0.26879723803303163</c:v>
                </c:pt>
                <c:pt idx="20">
                  <c:v>-2.8225361642042358E-2</c:v>
                </c:pt>
                <c:pt idx="21">
                  <c:v>0.25850430228774246</c:v>
                </c:pt>
                <c:pt idx="22">
                  <c:v>-8.923465476029413E-2</c:v>
                </c:pt>
                <c:pt idx="23">
                  <c:v>0.16572032219727975</c:v>
                </c:pt>
                <c:pt idx="24">
                  <c:v>9.2716357045763503E-2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00-4244-B66C-BDE37E6714FB}"/>
            </c:ext>
          </c:extLst>
        </c:ser>
        <c:ser>
          <c:idx val="1"/>
          <c:order val="1"/>
          <c:tx>
            <c:strRef>
              <c:f>'Time Series'!$I$2</c:f>
              <c:strCache>
                <c:ptCount val="1"/>
                <c:pt idx="0">
                  <c:v>MSCI North America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'Time Series'!$A$3:$A$27</c:f>
              <c:numCache>
                <c:formatCode>General</c:formatCode>
                <c:ptCount val="2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</c:numCache>
            </c:numRef>
          </c:cat>
          <c:val>
            <c:numRef>
              <c:f>'Time Series'!$I$3:$I$27</c:f>
              <c:numCache>
                <c:formatCode>0.00%</c:formatCode>
                <c:ptCount val="25"/>
                <c:pt idx="0">
                  <c:v>-5.7888150662675115E-2</c:v>
                </c:pt>
                <c:pt idx="1">
                  <c:v>-7.6290838641500575E-2</c:v>
                </c:pt>
                <c:pt idx="2">
                  <c:v>-0.34110842760899956</c:v>
                </c:pt>
                <c:pt idx="3">
                  <c:v>8.2617922253303624E-2</c:v>
                </c:pt>
                <c:pt idx="4">
                  <c:v>3.2721521806923004E-2</c:v>
                </c:pt>
                <c:pt idx="5">
                  <c:v>0.23225416819446543</c:v>
                </c:pt>
                <c:pt idx="6">
                  <c:v>3.3003098142864652E-2</c:v>
                </c:pt>
                <c:pt idx="7">
                  <c:v>-2.893258664949638E-2</c:v>
                </c:pt>
                <c:pt idx="8">
                  <c:v>-0.345792109441798</c:v>
                </c:pt>
                <c:pt idx="9">
                  <c:v>0.2531606742771792</c:v>
                </c:pt>
                <c:pt idx="10">
                  <c:v>0.24041418795960293</c:v>
                </c:pt>
                <c:pt idx="11">
                  <c:v>3.9165050875958729E-2</c:v>
                </c:pt>
                <c:pt idx="12">
                  <c:v>0.13793416609562187</c:v>
                </c:pt>
                <c:pt idx="13">
                  <c:v>0.24751505477762445</c:v>
                </c:pt>
                <c:pt idx="14">
                  <c:v>0.28193899211957318</c:v>
                </c:pt>
                <c:pt idx="15">
                  <c:v>0.1108731847402494</c:v>
                </c:pt>
                <c:pt idx="16">
                  <c:v>0.15656982300234415</c:v>
                </c:pt>
                <c:pt idx="17">
                  <c:v>6.8259180790960522E-2</c:v>
                </c:pt>
                <c:pt idx="18">
                  <c:v>-4.0656990523285814E-3</c:v>
                </c:pt>
                <c:pt idx="19">
                  <c:v>0.33897995692015626</c:v>
                </c:pt>
                <c:pt idx="20">
                  <c:v>0.10640349398665469</c:v>
                </c:pt>
                <c:pt idx="21">
                  <c:v>0.36611905556688157</c:v>
                </c:pt>
                <c:pt idx="22">
                  <c:v>-0.1383077642119763</c:v>
                </c:pt>
                <c:pt idx="23">
                  <c:v>0.22305199192306741</c:v>
                </c:pt>
                <c:pt idx="24">
                  <c:v>0.32858683355922136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00-4244-B66C-BDE37E6714FB}"/>
            </c:ext>
          </c:extLst>
        </c:ser>
        <c:ser>
          <c:idx val="2"/>
          <c:order val="2"/>
          <c:tx>
            <c:strRef>
              <c:f>'Time Series'!$K$2</c:f>
              <c:strCache>
                <c:ptCount val="1"/>
                <c:pt idx="0">
                  <c:v>MSCI Emerging Markets</c:v>
                </c:pt>
              </c:strCache>
            </c:strRef>
          </c:tx>
          <c:spPr>
            <a:ln w="508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'Time Series'!$A$3:$A$27</c:f>
              <c:numCache>
                <c:formatCode>General</c:formatCode>
                <c:ptCount val="2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</c:numCache>
            </c:numRef>
          </c:cat>
          <c:val>
            <c:numRef>
              <c:f>'Time Series'!$K$3:$K$27</c:f>
              <c:numCache>
                <c:formatCode>0.00%</c:formatCode>
                <c:ptCount val="25"/>
                <c:pt idx="0">
                  <c:v>-0.25916787639717459</c:v>
                </c:pt>
                <c:pt idx="1">
                  <c:v>2.9399749347403178E-2</c:v>
                </c:pt>
                <c:pt idx="2">
                  <c:v>-0.20242283192864691</c:v>
                </c:pt>
                <c:pt idx="3">
                  <c:v>0.30017288635884465</c:v>
                </c:pt>
                <c:pt idx="4">
                  <c:v>0.16880286440765918</c:v>
                </c:pt>
                <c:pt idx="5">
                  <c:v>0.55039624400639331</c:v>
                </c:pt>
                <c:pt idx="6">
                  <c:v>0.18598341261915233</c:v>
                </c:pt>
                <c:pt idx="7">
                  <c:v>0.2607031723946433</c:v>
                </c:pt>
                <c:pt idx="8">
                  <c:v>-0.50755916256688327</c:v>
                </c:pt>
                <c:pt idx="9">
                  <c:v>0.73444663214954187</c:v>
                </c:pt>
                <c:pt idx="10">
                  <c:v>0.27476195948616328</c:v>
                </c:pt>
                <c:pt idx="11">
                  <c:v>-0.15437572697908719</c:v>
                </c:pt>
                <c:pt idx="12">
                  <c:v>0.16804911280760515</c:v>
                </c:pt>
                <c:pt idx="13">
                  <c:v>-6.4904622083510499E-2</c:v>
                </c:pt>
                <c:pt idx="14">
                  <c:v>0.11807207117129337</c:v>
                </c:pt>
                <c:pt idx="15">
                  <c:v>-4.8699681041788241E-2</c:v>
                </c:pt>
                <c:pt idx="16">
                  <c:v>0.14942410392540445</c:v>
                </c:pt>
                <c:pt idx="17">
                  <c:v>0.20997893064247902</c:v>
                </c:pt>
                <c:pt idx="18">
                  <c:v>-9.9107624220478724E-2</c:v>
                </c:pt>
                <c:pt idx="19">
                  <c:v>0.21069968845571208</c:v>
                </c:pt>
                <c:pt idx="20">
                  <c:v>8.8851181869153306E-2</c:v>
                </c:pt>
                <c:pt idx="21">
                  <c:v>5.2009734971367051E-2</c:v>
                </c:pt>
                <c:pt idx="22">
                  <c:v>-0.14474990951118002</c:v>
                </c:pt>
                <c:pt idx="23">
                  <c:v>6.5318300389780037E-2</c:v>
                </c:pt>
                <c:pt idx="24">
                  <c:v>0.1526607693971582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E00-4244-B66C-BDE37E6714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0172384"/>
        <c:axId val="930156544"/>
      </c:lineChart>
      <c:catAx>
        <c:axId val="930172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0156544"/>
        <c:crosses val="autoZero"/>
        <c:auto val="1"/>
        <c:lblAlgn val="ctr"/>
        <c:lblOffset val="100"/>
        <c:noMultiLvlLbl val="0"/>
      </c:catAx>
      <c:valAx>
        <c:axId val="930156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0172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A77-4261-B52C-CB2CB736DE4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A77-4261-B52C-CB2CB736DE4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A77-4261-B52C-CB2CB736DE4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A77-4261-B52C-CB2CB736DE4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A77-4261-B52C-CB2CB736DE4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A77-4261-B52C-CB2CB736DE4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A77-4261-B52C-CB2CB736DE4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A77-4261-B52C-CB2CB736DE47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A77-4261-B52C-CB2CB736DE4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A77-4261-B52C-CB2CB736DE47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A77-4261-B52C-CB2CB736DE4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'Naive Strategy'!$A$2:$A$12</c:f>
              <c:strCache>
                <c:ptCount val="11"/>
                <c:pt idx="0">
                  <c:v>Money Mkt in €</c:v>
                </c:pt>
                <c:pt idx="1">
                  <c:v>€ Bond Mkt Short Term</c:v>
                </c:pt>
                <c:pt idx="2">
                  <c:v>€ Bond Mkt</c:v>
                </c:pt>
                <c:pt idx="3">
                  <c:v>Global Bond Dev Mkts</c:v>
                </c:pt>
                <c:pt idx="4">
                  <c:v>Global Corp Bond High Yield</c:v>
                </c:pt>
                <c:pt idx="5">
                  <c:v>Em Mkts Bond Mkt</c:v>
                </c:pt>
                <c:pt idx="6">
                  <c:v>Equ. Europe</c:v>
                </c:pt>
                <c:pt idx="7">
                  <c:v>Equ. North America</c:v>
                </c:pt>
                <c:pt idx="8">
                  <c:v>Equ. Pacific</c:v>
                </c:pt>
                <c:pt idx="9">
                  <c:v>Equ. Em Mkts</c:v>
                </c:pt>
                <c:pt idx="10">
                  <c:v>Opportunities</c:v>
                </c:pt>
              </c:strCache>
            </c:strRef>
          </c:cat>
          <c:val>
            <c:numRef>
              <c:f>'Naive Strategy'!$C$2:$C$12</c:f>
              <c:numCache>
                <c:formatCode>0%</c:formatCode>
                <c:ptCount val="11"/>
                <c:pt idx="0">
                  <c:v>1.3499999999999998E-2</c:v>
                </c:pt>
                <c:pt idx="1">
                  <c:v>8.0999999999999989E-2</c:v>
                </c:pt>
                <c:pt idx="2">
                  <c:v>0.16649999999999998</c:v>
                </c:pt>
                <c:pt idx="3">
                  <c:v>0.09</c:v>
                </c:pt>
                <c:pt idx="4">
                  <c:v>4.0499999999999994E-2</c:v>
                </c:pt>
                <c:pt idx="5">
                  <c:v>5.8499999999999996E-2</c:v>
                </c:pt>
                <c:pt idx="6">
                  <c:v>0.11000000000000001</c:v>
                </c:pt>
                <c:pt idx="7">
                  <c:v>0.28600000000000003</c:v>
                </c:pt>
                <c:pt idx="8">
                  <c:v>2.2000000000000002E-2</c:v>
                </c:pt>
                <c:pt idx="9">
                  <c:v>8.8000000000000009E-2</c:v>
                </c:pt>
                <c:pt idx="10">
                  <c:v>4.4000000000000004E-2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3A77-4261-B52C-CB2CB736DE4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16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Composizione dei 101 portafogli Naive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6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percentStacked"/>
        <c:varyColors val="0"/>
        <c:ser>
          <c:idx val="0"/>
          <c:order val="0"/>
          <c:tx>
            <c:strRef>
              <c:f>'Naive Strategy'!$Q$2</c:f>
              <c:strCache>
                <c:ptCount val="1"/>
                <c:pt idx="0">
                  <c:v>Money Mkt in 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'Naive Strategy'!$Q$3:$Q$103</c:f>
              <c:numCache>
                <c:formatCode>0.0%</c:formatCode>
                <c:ptCount val="101"/>
                <c:pt idx="0">
                  <c:v>0.03</c:v>
                </c:pt>
                <c:pt idx="1">
                  <c:v>2.9699999999999997E-2</c:v>
                </c:pt>
                <c:pt idx="2">
                  <c:v>2.9399999999999999E-2</c:v>
                </c:pt>
                <c:pt idx="3">
                  <c:v>2.9099999999999997E-2</c:v>
                </c:pt>
                <c:pt idx="4">
                  <c:v>2.8799999999999999E-2</c:v>
                </c:pt>
                <c:pt idx="5">
                  <c:v>2.8499999999999998E-2</c:v>
                </c:pt>
                <c:pt idx="6">
                  <c:v>2.8199999999999996E-2</c:v>
                </c:pt>
                <c:pt idx="7">
                  <c:v>2.7899999999999998E-2</c:v>
                </c:pt>
                <c:pt idx="8">
                  <c:v>2.76E-2</c:v>
                </c:pt>
                <c:pt idx="9">
                  <c:v>2.7300000000000001E-2</c:v>
                </c:pt>
                <c:pt idx="10">
                  <c:v>2.7E-2</c:v>
                </c:pt>
                <c:pt idx="11">
                  <c:v>2.6699999999999998E-2</c:v>
                </c:pt>
                <c:pt idx="12">
                  <c:v>2.64E-2</c:v>
                </c:pt>
                <c:pt idx="13">
                  <c:v>2.6099999999999998E-2</c:v>
                </c:pt>
                <c:pt idx="14">
                  <c:v>2.58E-2</c:v>
                </c:pt>
                <c:pt idx="15">
                  <c:v>2.5499999999999998E-2</c:v>
                </c:pt>
                <c:pt idx="16">
                  <c:v>2.5199999999999997E-2</c:v>
                </c:pt>
                <c:pt idx="17">
                  <c:v>2.4899999999999999E-2</c:v>
                </c:pt>
                <c:pt idx="18">
                  <c:v>2.46E-2</c:v>
                </c:pt>
                <c:pt idx="19">
                  <c:v>2.4300000000000002E-2</c:v>
                </c:pt>
                <c:pt idx="20">
                  <c:v>2.4E-2</c:v>
                </c:pt>
                <c:pt idx="21">
                  <c:v>2.3699999999999999E-2</c:v>
                </c:pt>
                <c:pt idx="22">
                  <c:v>2.3400000000000001E-2</c:v>
                </c:pt>
                <c:pt idx="23">
                  <c:v>2.3099999999999999E-2</c:v>
                </c:pt>
                <c:pt idx="24">
                  <c:v>2.2800000000000001E-2</c:v>
                </c:pt>
                <c:pt idx="25">
                  <c:v>2.2499999999999999E-2</c:v>
                </c:pt>
                <c:pt idx="26">
                  <c:v>2.2199999999999998E-2</c:v>
                </c:pt>
                <c:pt idx="27">
                  <c:v>2.1899999999999999E-2</c:v>
                </c:pt>
                <c:pt idx="28">
                  <c:v>2.1599999999999998E-2</c:v>
                </c:pt>
                <c:pt idx="29">
                  <c:v>2.1299999999999999E-2</c:v>
                </c:pt>
                <c:pt idx="30">
                  <c:v>2.0999999999999998E-2</c:v>
                </c:pt>
                <c:pt idx="31">
                  <c:v>2.0699999999999996E-2</c:v>
                </c:pt>
                <c:pt idx="32">
                  <c:v>2.0399999999999998E-2</c:v>
                </c:pt>
                <c:pt idx="33">
                  <c:v>2.0099999999999996E-2</c:v>
                </c:pt>
                <c:pt idx="34">
                  <c:v>1.9799999999999998E-2</c:v>
                </c:pt>
                <c:pt idx="35">
                  <c:v>1.95E-2</c:v>
                </c:pt>
                <c:pt idx="36">
                  <c:v>1.9199999999999998E-2</c:v>
                </c:pt>
                <c:pt idx="37">
                  <c:v>1.89E-2</c:v>
                </c:pt>
                <c:pt idx="38">
                  <c:v>1.8599999999999998E-2</c:v>
                </c:pt>
                <c:pt idx="39">
                  <c:v>1.83E-2</c:v>
                </c:pt>
                <c:pt idx="40">
                  <c:v>1.7999999999999999E-2</c:v>
                </c:pt>
                <c:pt idx="41">
                  <c:v>1.77E-2</c:v>
                </c:pt>
                <c:pt idx="42">
                  <c:v>1.7400000000000002E-2</c:v>
                </c:pt>
                <c:pt idx="43">
                  <c:v>1.7100000000000001E-2</c:v>
                </c:pt>
                <c:pt idx="44">
                  <c:v>1.6800000000000002E-2</c:v>
                </c:pt>
                <c:pt idx="45">
                  <c:v>1.6500000000000001E-2</c:v>
                </c:pt>
                <c:pt idx="46">
                  <c:v>1.6199999999999999E-2</c:v>
                </c:pt>
                <c:pt idx="47">
                  <c:v>1.5900000000000001E-2</c:v>
                </c:pt>
                <c:pt idx="48">
                  <c:v>1.5599999999999999E-2</c:v>
                </c:pt>
                <c:pt idx="49">
                  <c:v>1.5299999999999999E-2</c:v>
                </c:pt>
                <c:pt idx="50">
                  <c:v>1.4999999999999999E-2</c:v>
                </c:pt>
                <c:pt idx="51">
                  <c:v>1.47E-2</c:v>
                </c:pt>
                <c:pt idx="52">
                  <c:v>1.44E-2</c:v>
                </c:pt>
                <c:pt idx="53">
                  <c:v>1.4099999999999998E-2</c:v>
                </c:pt>
                <c:pt idx="54">
                  <c:v>1.3799999999999998E-2</c:v>
                </c:pt>
                <c:pt idx="55">
                  <c:v>1.3499999999999998E-2</c:v>
                </c:pt>
                <c:pt idx="56">
                  <c:v>1.3199999999999998E-2</c:v>
                </c:pt>
                <c:pt idx="57">
                  <c:v>1.2900000000000002E-2</c:v>
                </c:pt>
                <c:pt idx="58">
                  <c:v>1.26E-2</c:v>
                </c:pt>
                <c:pt idx="59">
                  <c:v>1.23E-2</c:v>
                </c:pt>
                <c:pt idx="60">
                  <c:v>1.2E-2</c:v>
                </c:pt>
                <c:pt idx="61">
                  <c:v>1.17E-2</c:v>
                </c:pt>
                <c:pt idx="62">
                  <c:v>1.14E-2</c:v>
                </c:pt>
                <c:pt idx="63">
                  <c:v>1.1099999999999999E-2</c:v>
                </c:pt>
                <c:pt idx="64">
                  <c:v>1.0799999999999999E-2</c:v>
                </c:pt>
                <c:pt idx="65">
                  <c:v>1.0499999999999999E-2</c:v>
                </c:pt>
                <c:pt idx="66">
                  <c:v>1.0199999999999999E-2</c:v>
                </c:pt>
                <c:pt idx="67">
                  <c:v>9.8999999999999991E-3</c:v>
                </c:pt>
                <c:pt idx="68">
                  <c:v>9.5999999999999974E-3</c:v>
                </c:pt>
                <c:pt idx="69">
                  <c:v>9.300000000000001E-3</c:v>
                </c:pt>
                <c:pt idx="70">
                  <c:v>9.0000000000000011E-3</c:v>
                </c:pt>
                <c:pt idx="71">
                  <c:v>8.7000000000000011E-3</c:v>
                </c:pt>
                <c:pt idx="72">
                  <c:v>8.4000000000000012E-3</c:v>
                </c:pt>
                <c:pt idx="73">
                  <c:v>8.0999999999999996E-3</c:v>
                </c:pt>
                <c:pt idx="74">
                  <c:v>7.7999999999999996E-3</c:v>
                </c:pt>
                <c:pt idx="75">
                  <c:v>7.4999999999999997E-3</c:v>
                </c:pt>
                <c:pt idx="76">
                  <c:v>7.1999999999999998E-3</c:v>
                </c:pt>
                <c:pt idx="77">
                  <c:v>6.899999999999999E-3</c:v>
                </c:pt>
                <c:pt idx="78">
                  <c:v>6.5999999999999991E-3</c:v>
                </c:pt>
                <c:pt idx="79">
                  <c:v>6.2999999999999983E-3</c:v>
                </c:pt>
                <c:pt idx="80">
                  <c:v>5.9999999999999984E-3</c:v>
                </c:pt>
                <c:pt idx="81">
                  <c:v>5.6999999999999985E-3</c:v>
                </c:pt>
                <c:pt idx="82">
                  <c:v>5.4000000000000012E-3</c:v>
                </c:pt>
                <c:pt idx="83">
                  <c:v>5.1000000000000012E-3</c:v>
                </c:pt>
                <c:pt idx="84">
                  <c:v>4.8000000000000004E-3</c:v>
                </c:pt>
                <c:pt idx="85">
                  <c:v>4.5000000000000005E-3</c:v>
                </c:pt>
                <c:pt idx="86">
                  <c:v>4.2000000000000006E-3</c:v>
                </c:pt>
                <c:pt idx="87">
                  <c:v>3.8999999999999998E-3</c:v>
                </c:pt>
                <c:pt idx="88">
                  <c:v>3.5999999999999999E-3</c:v>
                </c:pt>
                <c:pt idx="89">
                  <c:v>3.2999999999999995E-3</c:v>
                </c:pt>
                <c:pt idx="90">
                  <c:v>2.9999999999999992E-3</c:v>
                </c:pt>
                <c:pt idx="91">
                  <c:v>2.6999999999999988E-3</c:v>
                </c:pt>
                <c:pt idx="92">
                  <c:v>2.3999999999999989E-3</c:v>
                </c:pt>
                <c:pt idx="93">
                  <c:v>2.0999999999999986E-3</c:v>
                </c:pt>
                <c:pt idx="94">
                  <c:v>1.8000000000000015E-3</c:v>
                </c:pt>
                <c:pt idx="95">
                  <c:v>1.5000000000000013E-3</c:v>
                </c:pt>
                <c:pt idx="96">
                  <c:v>1.200000000000001E-3</c:v>
                </c:pt>
                <c:pt idx="97">
                  <c:v>9.0000000000000073E-4</c:v>
                </c:pt>
                <c:pt idx="98">
                  <c:v>6.0000000000000049E-4</c:v>
                </c:pt>
                <c:pt idx="99">
                  <c:v>3.0000000000000024E-4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DA-4561-8107-50B79A6DD81A}"/>
            </c:ext>
          </c:extLst>
        </c:ser>
        <c:ser>
          <c:idx val="1"/>
          <c:order val="1"/>
          <c:tx>
            <c:strRef>
              <c:f>'Naive Strategy'!$R$2</c:f>
              <c:strCache>
                <c:ptCount val="1"/>
                <c:pt idx="0">
                  <c:v>€ Bond Mkt Short Term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val>
            <c:numRef>
              <c:f>'Naive Strategy'!$R$3:$R$103</c:f>
              <c:numCache>
                <c:formatCode>0.0%</c:formatCode>
                <c:ptCount val="101"/>
                <c:pt idx="0">
                  <c:v>0.18</c:v>
                </c:pt>
                <c:pt idx="1">
                  <c:v>0.1782</c:v>
                </c:pt>
                <c:pt idx="2">
                  <c:v>0.1764</c:v>
                </c:pt>
                <c:pt idx="3">
                  <c:v>0.17459999999999998</c:v>
                </c:pt>
                <c:pt idx="4">
                  <c:v>0.17279999999999998</c:v>
                </c:pt>
                <c:pt idx="5">
                  <c:v>0.17099999999999999</c:v>
                </c:pt>
                <c:pt idx="6">
                  <c:v>0.16919999999999999</c:v>
                </c:pt>
                <c:pt idx="7">
                  <c:v>0.16739999999999999</c:v>
                </c:pt>
                <c:pt idx="8">
                  <c:v>0.1656</c:v>
                </c:pt>
                <c:pt idx="9">
                  <c:v>0.1638</c:v>
                </c:pt>
                <c:pt idx="10">
                  <c:v>0.16200000000000001</c:v>
                </c:pt>
                <c:pt idx="11">
                  <c:v>0.16020000000000001</c:v>
                </c:pt>
                <c:pt idx="12">
                  <c:v>0.15839999999999999</c:v>
                </c:pt>
                <c:pt idx="13">
                  <c:v>0.15659999999999999</c:v>
                </c:pt>
                <c:pt idx="14">
                  <c:v>0.15479999999999999</c:v>
                </c:pt>
                <c:pt idx="15">
                  <c:v>0.153</c:v>
                </c:pt>
                <c:pt idx="16">
                  <c:v>0.1512</c:v>
                </c:pt>
                <c:pt idx="17">
                  <c:v>0.14939999999999998</c:v>
                </c:pt>
                <c:pt idx="18">
                  <c:v>0.14760000000000001</c:v>
                </c:pt>
                <c:pt idx="19">
                  <c:v>0.14580000000000001</c:v>
                </c:pt>
                <c:pt idx="20">
                  <c:v>0.14399999999999999</c:v>
                </c:pt>
                <c:pt idx="21">
                  <c:v>0.14219999999999999</c:v>
                </c:pt>
                <c:pt idx="22">
                  <c:v>0.1404</c:v>
                </c:pt>
                <c:pt idx="23">
                  <c:v>0.1386</c:v>
                </c:pt>
                <c:pt idx="24">
                  <c:v>0.1368</c:v>
                </c:pt>
                <c:pt idx="25">
                  <c:v>0.13500000000000001</c:v>
                </c:pt>
                <c:pt idx="26">
                  <c:v>0.13319999999999999</c:v>
                </c:pt>
                <c:pt idx="27">
                  <c:v>0.13139999999999999</c:v>
                </c:pt>
                <c:pt idx="28">
                  <c:v>0.12959999999999999</c:v>
                </c:pt>
                <c:pt idx="29">
                  <c:v>0.1278</c:v>
                </c:pt>
                <c:pt idx="30">
                  <c:v>0.126</c:v>
                </c:pt>
                <c:pt idx="31">
                  <c:v>0.12419999999999999</c:v>
                </c:pt>
                <c:pt idx="32">
                  <c:v>0.12239999999999998</c:v>
                </c:pt>
                <c:pt idx="33">
                  <c:v>0.12059999999999998</c:v>
                </c:pt>
                <c:pt idx="34">
                  <c:v>0.11879999999999998</c:v>
                </c:pt>
                <c:pt idx="35">
                  <c:v>0.11699999999999999</c:v>
                </c:pt>
                <c:pt idx="36">
                  <c:v>0.1152</c:v>
                </c:pt>
                <c:pt idx="37">
                  <c:v>0.1134</c:v>
                </c:pt>
                <c:pt idx="38">
                  <c:v>0.11159999999999999</c:v>
                </c:pt>
                <c:pt idx="39">
                  <c:v>0.10979999999999999</c:v>
                </c:pt>
                <c:pt idx="40">
                  <c:v>0.108</c:v>
                </c:pt>
                <c:pt idx="41">
                  <c:v>0.10620000000000002</c:v>
                </c:pt>
                <c:pt idx="42">
                  <c:v>0.10440000000000001</c:v>
                </c:pt>
                <c:pt idx="43">
                  <c:v>0.10260000000000001</c:v>
                </c:pt>
                <c:pt idx="44">
                  <c:v>0.1008</c:v>
                </c:pt>
                <c:pt idx="45">
                  <c:v>9.9000000000000005E-2</c:v>
                </c:pt>
                <c:pt idx="46">
                  <c:v>9.7200000000000009E-2</c:v>
                </c:pt>
                <c:pt idx="47">
                  <c:v>9.5399999999999999E-2</c:v>
                </c:pt>
                <c:pt idx="48">
                  <c:v>9.3600000000000003E-2</c:v>
                </c:pt>
                <c:pt idx="49">
                  <c:v>9.1799999999999993E-2</c:v>
                </c:pt>
                <c:pt idx="50">
                  <c:v>0.09</c:v>
                </c:pt>
                <c:pt idx="51">
                  <c:v>8.8200000000000001E-2</c:v>
                </c:pt>
                <c:pt idx="52">
                  <c:v>8.6399999999999991E-2</c:v>
                </c:pt>
                <c:pt idx="53">
                  <c:v>8.4599999999999995E-2</c:v>
                </c:pt>
                <c:pt idx="54">
                  <c:v>8.2799999999999985E-2</c:v>
                </c:pt>
                <c:pt idx="55">
                  <c:v>8.0999999999999989E-2</c:v>
                </c:pt>
                <c:pt idx="56">
                  <c:v>7.9199999999999993E-2</c:v>
                </c:pt>
                <c:pt idx="57">
                  <c:v>7.740000000000001E-2</c:v>
                </c:pt>
                <c:pt idx="58">
                  <c:v>7.5600000000000001E-2</c:v>
                </c:pt>
                <c:pt idx="59">
                  <c:v>7.3800000000000004E-2</c:v>
                </c:pt>
                <c:pt idx="60">
                  <c:v>7.1999999999999995E-2</c:v>
                </c:pt>
                <c:pt idx="61">
                  <c:v>7.0199999999999999E-2</c:v>
                </c:pt>
                <c:pt idx="62">
                  <c:v>6.8400000000000002E-2</c:v>
                </c:pt>
                <c:pt idx="63">
                  <c:v>6.6599999999999993E-2</c:v>
                </c:pt>
                <c:pt idx="64">
                  <c:v>6.4799999999999996E-2</c:v>
                </c:pt>
                <c:pt idx="65">
                  <c:v>6.3E-2</c:v>
                </c:pt>
                <c:pt idx="66">
                  <c:v>6.1199999999999991E-2</c:v>
                </c:pt>
                <c:pt idx="67">
                  <c:v>5.9399999999999988E-2</c:v>
                </c:pt>
                <c:pt idx="68">
                  <c:v>5.7599999999999991E-2</c:v>
                </c:pt>
                <c:pt idx="69">
                  <c:v>5.5800000000000009E-2</c:v>
                </c:pt>
                <c:pt idx="70">
                  <c:v>5.4000000000000006E-2</c:v>
                </c:pt>
                <c:pt idx="71">
                  <c:v>5.2200000000000003E-2</c:v>
                </c:pt>
                <c:pt idx="72">
                  <c:v>5.04E-2</c:v>
                </c:pt>
                <c:pt idx="73">
                  <c:v>4.8600000000000004E-2</c:v>
                </c:pt>
                <c:pt idx="74">
                  <c:v>4.6800000000000001E-2</c:v>
                </c:pt>
                <c:pt idx="75">
                  <c:v>4.4999999999999998E-2</c:v>
                </c:pt>
                <c:pt idx="76">
                  <c:v>4.3199999999999995E-2</c:v>
                </c:pt>
                <c:pt idx="77">
                  <c:v>4.1399999999999992E-2</c:v>
                </c:pt>
                <c:pt idx="78">
                  <c:v>3.9599999999999996E-2</c:v>
                </c:pt>
                <c:pt idx="79">
                  <c:v>3.7799999999999993E-2</c:v>
                </c:pt>
                <c:pt idx="80">
                  <c:v>3.599999999999999E-2</c:v>
                </c:pt>
                <c:pt idx="81">
                  <c:v>3.4199999999999987E-2</c:v>
                </c:pt>
                <c:pt idx="82">
                  <c:v>3.2400000000000005E-2</c:v>
                </c:pt>
                <c:pt idx="83">
                  <c:v>3.0600000000000006E-2</c:v>
                </c:pt>
                <c:pt idx="84">
                  <c:v>2.8800000000000006E-2</c:v>
                </c:pt>
                <c:pt idx="85">
                  <c:v>2.7000000000000003E-2</c:v>
                </c:pt>
                <c:pt idx="86">
                  <c:v>2.52E-2</c:v>
                </c:pt>
                <c:pt idx="87">
                  <c:v>2.3400000000000001E-2</c:v>
                </c:pt>
                <c:pt idx="88">
                  <c:v>2.1599999999999998E-2</c:v>
                </c:pt>
                <c:pt idx="89">
                  <c:v>1.9799999999999998E-2</c:v>
                </c:pt>
                <c:pt idx="90">
                  <c:v>1.7999999999999995E-2</c:v>
                </c:pt>
                <c:pt idx="91">
                  <c:v>1.6199999999999992E-2</c:v>
                </c:pt>
                <c:pt idx="92">
                  <c:v>1.4399999999999993E-2</c:v>
                </c:pt>
                <c:pt idx="93">
                  <c:v>1.2599999999999991E-2</c:v>
                </c:pt>
                <c:pt idx="94">
                  <c:v>1.0800000000000009E-2</c:v>
                </c:pt>
                <c:pt idx="95">
                  <c:v>9.000000000000008E-3</c:v>
                </c:pt>
                <c:pt idx="96">
                  <c:v>7.2000000000000059E-3</c:v>
                </c:pt>
                <c:pt idx="97">
                  <c:v>5.4000000000000046E-3</c:v>
                </c:pt>
                <c:pt idx="98">
                  <c:v>3.6000000000000029E-3</c:v>
                </c:pt>
                <c:pt idx="99">
                  <c:v>1.8000000000000015E-3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EDA-4561-8107-50B79A6DD81A}"/>
            </c:ext>
          </c:extLst>
        </c:ser>
        <c:ser>
          <c:idx val="2"/>
          <c:order val="2"/>
          <c:tx>
            <c:strRef>
              <c:f>'Naive Strategy'!$S$2</c:f>
              <c:strCache>
                <c:ptCount val="1"/>
                <c:pt idx="0">
                  <c:v>€ Bond Mkt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val>
            <c:numRef>
              <c:f>'Naive Strategy'!$S$3:$S$103</c:f>
              <c:numCache>
                <c:formatCode>0.0%</c:formatCode>
                <c:ptCount val="101"/>
                <c:pt idx="0">
                  <c:v>0.37</c:v>
                </c:pt>
                <c:pt idx="1">
                  <c:v>0.36630000000000001</c:v>
                </c:pt>
                <c:pt idx="2">
                  <c:v>0.36259999999999998</c:v>
                </c:pt>
                <c:pt idx="3">
                  <c:v>0.3589</c:v>
                </c:pt>
                <c:pt idx="4">
                  <c:v>0.35519999999999996</c:v>
                </c:pt>
                <c:pt idx="5">
                  <c:v>0.35149999999999998</c:v>
                </c:pt>
                <c:pt idx="6">
                  <c:v>0.3478</c:v>
                </c:pt>
                <c:pt idx="7">
                  <c:v>0.34409999999999996</c:v>
                </c:pt>
                <c:pt idx="8">
                  <c:v>0.34040000000000004</c:v>
                </c:pt>
                <c:pt idx="9">
                  <c:v>0.3367</c:v>
                </c:pt>
                <c:pt idx="10">
                  <c:v>0.33300000000000002</c:v>
                </c:pt>
                <c:pt idx="11">
                  <c:v>0.32929999999999998</c:v>
                </c:pt>
                <c:pt idx="12">
                  <c:v>0.3256</c:v>
                </c:pt>
                <c:pt idx="13">
                  <c:v>0.32190000000000002</c:v>
                </c:pt>
                <c:pt idx="14">
                  <c:v>0.31819999999999998</c:v>
                </c:pt>
                <c:pt idx="15">
                  <c:v>0.3145</c:v>
                </c:pt>
                <c:pt idx="16">
                  <c:v>0.31079999999999997</c:v>
                </c:pt>
                <c:pt idx="17">
                  <c:v>0.30709999999999998</c:v>
                </c:pt>
                <c:pt idx="18">
                  <c:v>0.3034</c:v>
                </c:pt>
                <c:pt idx="19">
                  <c:v>0.29970000000000002</c:v>
                </c:pt>
                <c:pt idx="20">
                  <c:v>0.29599999999999999</c:v>
                </c:pt>
                <c:pt idx="21">
                  <c:v>0.2923</c:v>
                </c:pt>
                <c:pt idx="22">
                  <c:v>0.28860000000000002</c:v>
                </c:pt>
                <c:pt idx="23">
                  <c:v>0.28489999999999999</c:v>
                </c:pt>
                <c:pt idx="24">
                  <c:v>0.28120000000000001</c:v>
                </c:pt>
                <c:pt idx="25">
                  <c:v>0.27749999999999997</c:v>
                </c:pt>
                <c:pt idx="26">
                  <c:v>0.27379999999999999</c:v>
                </c:pt>
                <c:pt idx="27">
                  <c:v>0.27010000000000001</c:v>
                </c:pt>
                <c:pt idx="28">
                  <c:v>0.26639999999999997</c:v>
                </c:pt>
                <c:pt idx="29">
                  <c:v>0.26269999999999999</c:v>
                </c:pt>
                <c:pt idx="30">
                  <c:v>0.25900000000000001</c:v>
                </c:pt>
                <c:pt idx="31">
                  <c:v>0.25529999999999997</c:v>
                </c:pt>
                <c:pt idx="32">
                  <c:v>0.25159999999999999</c:v>
                </c:pt>
                <c:pt idx="33">
                  <c:v>0.24789999999999998</c:v>
                </c:pt>
                <c:pt idx="34">
                  <c:v>0.24419999999999997</c:v>
                </c:pt>
                <c:pt idx="35">
                  <c:v>0.24049999999999999</c:v>
                </c:pt>
                <c:pt idx="36">
                  <c:v>0.23680000000000001</c:v>
                </c:pt>
                <c:pt idx="37">
                  <c:v>0.2331</c:v>
                </c:pt>
                <c:pt idx="38">
                  <c:v>0.22939999999999999</c:v>
                </c:pt>
                <c:pt idx="39">
                  <c:v>0.22569999999999998</c:v>
                </c:pt>
                <c:pt idx="40">
                  <c:v>0.222</c:v>
                </c:pt>
                <c:pt idx="41">
                  <c:v>0.21830000000000002</c:v>
                </c:pt>
                <c:pt idx="42">
                  <c:v>0.21460000000000001</c:v>
                </c:pt>
                <c:pt idx="43">
                  <c:v>0.21090000000000003</c:v>
                </c:pt>
                <c:pt idx="44">
                  <c:v>0.20720000000000002</c:v>
                </c:pt>
                <c:pt idx="45">
                  <c:v>0.20350000000000001</c:v>
                </c:pt>
                <c:pt idx="46">
                  <c:v>0.19980000000000001</c:v>
                </c:pt>
                <c:pt idx="47">
                  <c:v>0.1961</c:v>
                </c:pt>
                <c:pt idx="48">
                  <c:v>0.19240000000000002</c:v>
                </c:pt>
                <c:pt idx="49">
                  <c:v>0.18870000000000001</c:v>
                </c:pt>
                <c:pt idx="50">
                  <c:v>0.185</c:v>
                </c:pt>
                <c:pt idx="51">
                  <c:v>0.18129999999999999</c:v>
                </c:pt>
                <c:pt idx="52">
                  <c:v>0.17759999999999998</c:v>
                </c:pt>
                <c:pt idx="53">
                  <c:v>0.1739</c:v>
                </c:pt>
                <c:pt idx="54">
                  <c:v>0.17019999999999999</c:v>
                </c:pt>
                <c:pt idx="55">
                  <c:v>0.16649999999999998</c:v>
                </c:pt>
                <c:pt idx="56">
                  <c:v>0.16279999999999997</c:v>
                </c:pt>
                <c:pt idx="57">
                  <c:v>0.15910000000000002</c:v>
                </c:pt>
                <c:pt idx="58">
                  <c:v>0.15540000000000001</c:v>
                </c:pt>
                <c:pt idx="59">
                  <c:v>0.1517</c:v>
                </c:pt>
                <c:pt idx="60">
                  <c:v>0.14799999999999999</c:v>
                </c:pt>
                <c:pt idx="61">
                  <c:v>0.14430000000000001</c:v>
                </c:pt>
                <c:pt idx="62">
                  <c:v>0.1406</c:v>
                </c:pt>
                <c:pt idx="63">
                  <c:v>0.13689999999999999</c:v>
                </c:pt>
                <c:pt idx="64">
                  <c:v>0.13319999999999999</c:v>
                </c:pt>
                <c:pt idx="65">
                  <c:v>0.1295</c:v>
                </c:pt>
                <c:pt idx="66">
                  <c:v>0.1258</c:v>
                </c:pt>
                <c:pt idx="67">
                  <c:v>0.12209999999999999</c:v>
                </c:pt>
                <c:pt idx="68">
                  <c:v>0.11839999999999998</c:v>
                </c:pt>
                <c:pt idx="69">
                  <c:v>0.11470000000000002</c:v>
                </c:pt>
                <c:pt idx="70">
                  <c:v>0.11100000000000002</c:v>
                </c:pt>
                <c:pt idx="71">
                  <c:v>0.10730000000000001</c:v>
                </c:pt>
                <c:pt idx="72">
                  <c:v>0.10360000000000001</c:v>
                </c:pt>
                <c:pt idx="73">
                  <c:v>9.9900000000000003E-2</c:v>
                </c:pt>
                <c:pt idx="74">
                  <c:v>9.6200000000000008E-2</c:v>
                </c:pt>
                <c:pt idx="75">
                  <c:v>9.2499999999999999E-2</c:v>
                </c:pt>
                <c:pt idx="76">
                  <c:v>8.879999999999999E-2</c:v>
                </c:pt>
                <c:pt idx="77">
                  <c:v>8.5099999999999995E-2</c:v>
                </c:pt>
                <c:pt idx="78">
                  <c:v>8.1399999999999986E-2</c:v>
                </c:pt>
                <c:pt idx="79">
                  <c:v>7.7699999999999991E-2</c:v>
                </c:pt>
                <c:pt idx="80">
                  <c:v>7.3999999999999982E-2</c:v>
                </c:pt>
                <c:pt idx="81">
                  <c:v>7.0299999999999974E-2</c:v>
                </c:pt>
                <c:pt idx="82">
                  <c:v>6.660000000000002E-2</c:v>
                </c:pt>
                <c:pt idx="83">
                  <c:v>6.2900000000000011E-2</c:v>
                </c:pt>
                <c:pt idx="84">
                  <c:v>5.920000000000001E-2</c:v>
                </c:pt>
                <c:pt idx="85">
                  <c:v>5.5500000000000008E-2</c:v>
                </c:pt>
                <c:pt idx="86">
                  <c:v>5.1800000000000006E-2</c:v>
                </c:pt>
                <c:pt idx="87">
                  <c:v>4.8100000000000004E-2</c:v>
                </c:pt>
                <c:pt idx="88">
                  <c:v>4.4399999999999995E-2</c:v>
                </c:pt>
                <c:pt idx="89">
                  <c:v>4.0699999999999993E-2</c:v>
                </c:pt>
                <c:pt idx="90">
                  <c:v>3.6999999999999991E-2</c:v>
                </c:pt>
                <c:pt idx="91">
                  <c:v>3.3299999999999989E-2</c:v>
                </c:pt>
                <c:pt idx="92">
                  <c:v>2.9599999999999984E-2</c:v>
                </c:pt>
                <c:pt idx="93">
                  <c:v>2.5899999999999982E-2</c:v>
                </c:pt>
                <c:pt idx="94">
                  <c:v>2.2200000000000018E-2</c:v>
                </c:pt>
                <c:pt idx="95">
                  <c:v>1.8500000000000016E-2</c:v>
                </c:pt>
                <c:pt idx="96">
                  <c:v>1.4800000000000013E-2</c:v>
                </c:pt>
                <c:pt idx="97">
                  <c:v>1.1100000000000009E-2</c:v>
                </c:pt>
                <c:pt idx="98">
                  <c:v>7.4000000000000064E-3</c:v>
                </c:pt>
                <c:pt idx="99">
                  <c:v>3.7000000000000032E-3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EDA-4561-8107-50B79A6DD81A}"/>
            </c:ext>
          </c:extLst>
        </c:ser>
        <c:ser>
          <c:idx val="3"/>
          <c:order val="3"/>
          <c:tx>
            <c:strRef>
              <c:f>'Naive Strategy'!$T$2</c:f>
              <c:strCache>
                <c:ptCount val="1"/>
                <c:pt idx="0">
                  <c:v>Global Bond Dev Mkts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'Naive Strategy'!$T$3:$T$103</c:f>
              <c:numCache>
                <c:formatCode>0.0%</c:formatCode>
                <c:ptCount val="101"/>
                <c:pt idx="0">
                  <c:v>0.2</c:v>
                </c:pt>
                <c:pt idx="1">
                  <c:v>0.19800000000000001</c:v>
                </c:pt>
                <c:pt idx="2">
                  <c:v>0.19600000000000001</c:v>
                </c:pt>
                <c:pt idx="3">
                  <c:v>0.19400000000000001</c:v>
                </c:pt>
                <c:pt idx="4">
                  <c:v>0.192</c:v>
                </c:pt>
                <c:pt idx="5">
                  <c:v>0.19</c:v>
                </c:pt>
                <c:pt idx="6">
                  <c:v>0.188</c:v>
                </c:pt>
                <c:pt idx="7">
                  <c:v>0.186</c:v>
                </c:pt>
                <c:pt idx="8">
                  <c:v>0.18400000000000002</c:v>
                </c:pt>
                <c:pt idx="9">
                  <c:v>0.18200000000000002</c:v>
                </c:pt>
                <c:pt idx="10">
                  <c:v>0.18000000000000002</c:v>
                </c:pt>
                <c:pt idx="11">
                  <c:v>0.17800000000000002</c:v>
                </c:pt>
                <c:pt idx="12">
                  <c:v>0.17600000000000002</c:v>
                </c:pt>
                <c:pt idx="13">
                  <c:v>0.17400000000000002</c:v>
                </c:pt>
                <c:pt idx="14">
                  <c:v>0.17200000000000001</c:v>
                </c:pt>
                <c:pt idx="15">
                  <c:v>0.17</c:v>
                </c:pt>
                <c:pt idx="16">
                  <c:v>0.16800000000000001</c:v>
                </c:pt>
                <c:pt idx="17">
                  <c:v>0.16600000000000001</c:v>
                </c:pt>
                <c:pt idx="18">
                  <c:v>0.16400000000000003</c:v>
                </c:pt>
                <c:pt idx="19">
                  <c:v>0.16200000000000003</c:v>
                </c:pt>
                <c:pt idx="20">
                  <c:v>0.16000000000000003</c:v>
                </c:pt>
                <c:pt idx="21">
                  <c:v>0.15800000000000003</c:v>
                </c:pt>
                <c:pt idx="22">
                  <c:v>0.15600000000000003</c:v>
                </c:pt>
                <c:pt idx="23">
                  <c:v>0.15400000000000003</c:v>
                </c:pt>
                <c:pt idx="24">
                  <c:v>0.15200000000000002</c:v>
                </c:pt>
                <c:pt idx="25">
                  <c:v>0.15000000000000002</c:v>
                </c:pt>
                <c:pt idx="26">
                  <c:v>0.14799999999999999</c:v>
                </c:pt>
                <c:pt idx="27">
                  <c:v>0.14599999999999999</c:v>
                </c:pt>
                <c:pt idx="28">
                  <c:v>0.14399999999999999</c:v>
                </c:pt>
                <c:pt idx="29">
                  <c:v>0.14199999999999999</c:v>
                </c:pt>
                <c:pt idx="30">
                  <c:v>0.13999999999999999</c:v>
                </c:pt>
                <c:pt idx="31">
                  <c:v>0.13799999999999998</c:v>
                </c:pt>
                <c:pt idx="32">
                  <c:v>0.13599999999999998</c:v>
                </c:pt>
                <c:pt idx="33">
                  <c:v>0.13399999999999998</c:v>
                </c:pt>
                <c:pt idx="34">
                  <c:v>0.13199999999999998</c:v>
                </c:pt>
                <c:pt idx="35">
                  <c:v>0.13</c:v>
                </c:pt>
                <c:pt idx="36">
                  <c:v>0.128</c:v>
                </c:pt>
                <c:pt idx="37">
                  <c:v>0.126</c:v>
                </c:pt>
                <c:pt idx="38">
                  <c:v>0.124</c:v>
                </c:pt>
                <c:pt idx="39">
                  <c:v>0.122</c:v>
                </c:pt>
                <c:pt idx="40">
                  <c:v>0.12</c:v>
                </c:pt>
                <c:pt idx="41">
                  <c:v>0.11800000000000002</c:v>
                </c:pt>
                <c:pt idx="42">
                  <c:v>0.11600000000000002</c:v>
                </c:pt>
                <c:pt idx="43">
                  <c:v>0.11400000000000002</c:v>
                </c:pt>
                <c:pt idx="44">
                  <c:v>0.11200000000000002</c:v>
                </c:pt>
                <c:pt idx="45">
                  <c:v>0.11000000000000001</c:v>
                </c:pt>
                <c:pt idx="46">
                  <c:v>0.10800000000000001</c:v>
                </c:pt>
                <c:pt idx="47">
                  <c:v>0.10600000000000001</c:v>
                </c:pt>
                <c:pt idx="48">
                  <c:v>0.10400000000000001</c:v>
                </c:pt>
                <c:pt idx="49">
                  <c:v>0.10200000000000001</c:v>
                </c:pt>
                <c:pt idx="50">
                  <c:v>0.1</c:v>
                </c:pt>
                <c:pt idx="51">
                  <c:v>9.8000000000000004E-2</c:v>
                </c:pt>
                <c:pt idx="52">
                  <c:v>9.6000000000000002E-2</c:v>
                </c:pt>
                <c:pt idx="53">
                  <c:v>9.4E-2</c:v>
                </c:pt>
                <c:pt idx="54">
                  <c:v>9.1999999999999998E-2</c:v>
                </c:pt>
                <c:pt idx="55">
                  <c:v>0.09</c:v>
                </c:pt>
                <c:pt idx="56">
                  <c:v>8.7999999999999995E-2</c:v>
                </c:pt>
                <c:pt idx="57">
                  <c:v>8.6000000000000021E-2</c:v>
                </c:pt>
                <c:pt idx="58">
                  <c:v>8.4000000000000019E-2</c:v>
                </c:pt>
                <c:pt idx="59">
                  <c:v>8.2000000000000017E-2</c:v>
                </c:pt>
                <c:pt idx="60">
                  <c:v>8.0000000000000016E-2</c:v>
                </c:pt>
                <c:pt idx="61">
                  <c:v>7.8000000000000014E-2</c:v>
                </c:pt>
                <c:pt idx="62">
                  <c:v>7.6000000000000012E-2</c:v>
                </c:pt>
                <c:pt idx="63">
                  <c:v>7.3999999999999996E-2</c:v>
                </c:pt>
                <c:pt idx="64">
                  <c:v>7.1999999999999995E-2</c:v>
                </c:pt>
                <c:pt idx="65">
                  <c:v>6.9999999999999993E-2</c:v>
                </c:pt>
                <c:pt idx="66">
                  <c:v>6.7999999999999991E-2</c:v>
                </c:pt>
                <c:pt idx="67">
                  <c:v>6.5999999999999989E-2</c:v>
                </c:pt>
                <c:pt idx="68">
                  <c:v>6.3999999999999987E-2</c:v>
                </c:pt>
                <c:pt idx="69">
                  <c:v>6.2000000000000013E-2</c:v>
                </c:pt>
                <c:pt idx="70">
                  <c:v>6.0000000000000012E-2</c:v>
                </c:pt>
                <c:pt idx="71">
                  <c:v>5.800000000000001E-2</c:v>
                </c:pt>
                <c:pt idx="72">
                  <c:v>5.6000000000000008E-2</c:v>
                </c:pt>
                <c:pt idx="73">
                  <c:v>5.4000000000000006E-2</c:v>
                </c:pt>
                <c:pt idx="74">
                  <c:v>5.2000000000000005E-2</c:v>
                </c:pt>
                <c:pt idx="75">
                  <c:v>0.05</c:v>
                </c:pt>
                <c:pt idx="76">
                  <c:v>4.8000000000000001E-2</c:v>
                </c:pt>
                <c:pt idx="77">
                  <c:v>4.5999999999999999E-2</c:v>
                </c:pt>
                <c:pt idx="78">
                  <c:v>4.3999999999999997E-2</c:v>
                </c:pt>
                <c:pt idx="79">
                  <c:v>4.1999999999999996E-2</c:v>
                </c:pt>
                <c:pt idx="80">
                  <c:v>3.9999999999999994E-2</c:v>
                </c:pt>
                <c:pt idx="81">
                  <c:v>3.7999999999999992E-2</c:v>
                </c:pt>
                <c:pt idx="82">
                  <c:v>3.6000000000000011E-2</c:v>
                </c:pt>
                <c:pt idx="83">
                  <c:v>3.4000000000000009E-2</c:v>
                </c:pt>
                <c:pt idx="84">
                  <c:v>3.2000000000000008E-2</c:v>
                </c:pt>
                <c:pt idx="85">
                  <c:v>3.0000000000000006E-2</c:v>
                </c:pt>
                <c:pt idx="86">
                  <c:v>2.8000000000000004E-2</c:v>
                </c:pt>
                <c:pt idx="87">
                  <c:v>2.6000000000000002E-2</c:v>
                </c:pt>
                <c:pt idx="88">
                  <c:v>2.4E-2</c:v>
                </c:pt>
                <c:pt idx="89">
                  <c:v>2.1999999999999999E-2</c:v>
                </c:pt>
                <c:pt idx="90">
                  <c:v>1.9999999999999997E-2</c:v>
                </c:pt>
                <c:pt idx="91">
                  <c:v>1.7999999999999995E-2</c:v>
                </c:pt>
                <c:pt idx="92">
                  <c:v>1.5999999999999993E-2</c:v>
                </c:pt>
                <c:pt idx="93">
                  <c:v>1.3999999999999992E-2</c:v>
                </c:pt>
                <c:pt idx="94">
                  <c:v>1.2000000000000011E-2</c:v>
                </c:pt>
                <c:pt idx="95">
                  <c:v>1.0000000000000009E-2</c:v>
                </c:pt>
                <c:pt idx="96">
                  <c:v>8.0000000000000071E-3</c:v>
                </c:pt>
                <c:pt idx="97">
                  <c:v>6.0000000000000053E-3</c:v>
                </c:pt>
                <c:pt idx="98">
                  <c:v>4.0000000000000036E-3</c:v>
                </c:pt>
                <c:pt idx="99">
                  <c:v>2.0000000000000018E-3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EDA-4561-8107-50B79A6DD81A}"/>
            </c:ext>
          </c:extLst>
        </c:ser>
        <c:ser>
          <c:idx val="4"/>
          <c:order val="4"/>
          <c:tx>
            <c:strRef>
              <c:f>'Naive Strategy'!$U$2</c:f>
              <c:strCache>
                <c:ptCount val="1"/>
                <c:pt idx="0">
                  <c:v>Global Corp Bond High Yield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val>
            <c:numRef>
              <c:f>'Naive Strategy'!$U$3:$U$103</c:f>
              <c:numCache>
                <c:formatCode>0.0%</c:formatCode>
                <c:ptCount val="101"/>
                <c:pt idx="0">
                  <c:v>0.09</c:v>
                </c:pt>
                <c:pt idx="1">
                  <c:v>8.9099999999999999E-2</c:v>
                </c:pt>
                <c:pt idx="2">
                  <c:v>8.8200000000000001E-2</c:v>
                </c:pt>
                <c:pt idx="3">
                  <c:v>8.7299999999999989E-2</c:v>
                </c:pt>
                <c:pt idx="4">
                  <c:v>8.6399999999999991E-2</c:v>
                </c:pt>
                <c:pt idx="5">
                  <c:v>8.5499999999999993E-2</c:v>
                </c:pt>
                <c:pt idx="6">
                  <c:v>8.4599999999999995E-2</c:v>
                </c:pt>
                <c:pt idx="7">
                  <c:v>8.3699999999999997E-2</c:v>
                </c:pt>
                <c:pt idx="8">
                  <c:v>8.2799999999999999E-2</c:v>
                </c:pt>
                <c:pt idx="9">
                  <c:v>8.1900000000000001E-2</c:v>
                </c:pt>
                <c:pt idx="10">
                  <c:v>8.1000000000000003E-2</c:v>
                </c:pt>
                <c:pt idx="11">
                  <c:v>8.0100000000000005E-2</c:v>
                </c:pt>
                <c:pt idx="12">
                  <c:v>7.9199999999999993E-2</c:v>
                </c:pt>
                <c:pt idx="13">
                  <c:v>7.8299999999999995E-2</c:v>
                </c:pt>
                <c:pt idx="14">
                  <c:v>7.7399999999999997E-2</c:v>
                </c:pt>
                <c:pt idx="15">
                  <c:v>7.6499999999999999E-2</c:v>
                </c:pt>
                <c:pt idx="16">
                  <c:v>7.5600000000000001E-2</c:v>
                </c:pt>
                <c:pt idx="17">
                  <c:v>7.4699999999999989E-2</c:v>
                </c:pt>
                <c:pt idx="18">
                  <c:v>7.3800000000000004E-2</c:v>
                </c:pt>
                <c:pt idx="19">
                  <c:v>7.2900000000000006E-2</c:v>
                </c:pt>
                <c:pt idx="20">
                  <c:v>7.1999999999999995E-2</c:v>
                </c:pt>
                <c:pt idx="21">
                  <c:v>7.1099999999999997E-2</c:v>
                </c:pt>
                <c:pt idx="22">
                  <c:v>7.0199999999999999E-2</c:v>
                </c:pt>
                <c:pt idx="23">
                  <c:v>6.93E-2</c:v>
                </c:pt>
                <c:pt idx="24">
                  <c:v>6.8400000000000002E-2</c:v>
                </c:pt>
                <c:pt idx="25">
                  <c:v>6.7500000000000004E-2</c:v>
                </c:pt>
                <c:pt idx="26">
                  <c:v>6.6599999999999993E-2</c:v>
                </c:pt>
                <c:pt idx="27">
                  <c:v>6.5699999999999995E-2</c:v>
                </c:pt>
                <c:pt idx="28">
                  <c:v>6.4799999999999996E-2</c:v>
                </c:pt>
                <c:pt idx="29">
                  <c:v>6.3899999999999998E-2</c:v>
                </c:pt>
                <c:pt idx="30">
                  <c:v>6.3E-2</c:v>
                </c:pt>
                <c:pt idx="31">
                  <c:v>6.2099999999999995E-2</c:v>
                </c:pt>
                <c:pt idx="32">
                  <c:v>6.1199999999999991E-2</c:v>
                </c:pt>
                <c:pt idx="33">
                  <c:v>6.0299999999999992E-2</c:v>
                </c:pt>
                <c:pt idx="34">
                  <c:v>5.9399999999999988E-2</c:v>
                </c:pt>
                <c:pt idx="35">
                  <c:v>5.8499999999999996E-2</c:v>
                </c:pt>
                <c:pt idx="36">
                  <c:v>5.7599999999999998E-2</c:v>
                </c:pt>
                <c:pt idx="37">
                  <c:v>5.67E-2</c:v>
                </c:pt>
                <c:pt idx="38">
                  <c:v>5.5799999999999995E-2</c:v>
                </c:pt>
                <c:pt idx="39">
                  <c:v>5.4899999999999997E-2</c:v>
                </c:pt>
                <c:pt idx="40">
                  <c:v>5.3999999999999999E-2</c:v>
                </c:pt>
                <c:pt idx="41">
                  <c:v>5.3100000000000008E-2</c:v>
                </c:pt>
                <c:pt idx="42">
                  <c:v>5.2200000000000003E-2</c:v>
                </c:pt>
                <c:pt idx="43">
                  <c:v>5.1300000000000005E-2</c:v>
                </c:pt>
                <c:pt idx="44">
                  <c:v>5.04E-2</c:v>
                </c:pt>
                <c:pt idx="45">
                  <c:v>4.9500000000000002E-2</c:v>
                </c:pt>
                <c:pt idx="46">
                  <c:v>4.8600000000000004E-2</c:v>
                </c:pt>
                <c:pt idx="47">
                  <c:v>4.7699999999999999E-2</c:v>
                </c:pt>
                <c:pt idx="48">
                  <c:v>4.6800000000000001E-2</c:v>
                </c:pt>
                <c:pt idx="49">
                  <c:v>4.5899999999999996E-2</c:v>
                </c:pt>
                <c:pt idx="50">
                  <c:v>4.4999999999999998E-2</c:v>
                </c:pt>
                <c:pt idx="51">
                  <c:v>4.41E-2</c:v>
                </c:pt>
                <c:pt idx="52">
                  <c:v>4.3199999999999995E-2</c:v>
                </c:pt>
                <c:pt idx="53">
                  <c:v>4.2299999999999997E-2</c:v>
                </c:pt>
                <c:pt idx="54">
                  <c:v>4.1399999999999992E-2</c:v>
                </c:pt>
                <c:pt idx="55">
                  <c:v>4.0499999999999994E-2</c:v>
                </c:pt>
                <c:pt idx="56">
                  <c:v>3.9599999999999996E-2</c:v>
                </c:pt>
                <c:pt idx="57">
                  <c:v>3.8700000000000005E-2</c:v>
                </c:pt>
                <c:pt idx="58">
                  <c:v>3.78E-2</c:v>
                </c:pt>
                <c:pt idx="59">
                  <c:v>3.6900000000000002E-2</c:v>
                </c:pt>
                <c:pt idx="60">
                  <c:v>3.5999999999999997E-2</c:v>
                </c:pt>
                <c:pt idx="61">
                  <c:v>3.5099999999999999E-2</c:v>
                </c:pt>
                <c:pt idx="62">
                  <c:v>3.4200000000000001E-2</c:v>
                </c:pt>
                <c:pt idx="63">
                  <c:v>3.3299999999999996E-2</c:v>
                </c:pt>
                <c:pt idx="64">
                  <c:v>3.2399999999999998E-2</c:v>
                </c:pt>
                <c:pt idx="65">
                  <c:v>3.15E-2</c:v>
                </c:pt>
                <c:pt idx="66">
                  <c:v>3.0599999999999995E-2</c:v>
                </c:pt>
                <c:pt idx="67">
                  <c:v>2.9699999999999994E-2</c:v>
                </c:pt>
                <c:pt idx="68">
                  <c:v>2.8799999999999996E-2</c:v>
                </c:pt>
                <c:pt idx="69">
                  <c:v>2.7900000000000005E-2</c:v>
                </c:pt>
                <c:pt idx="70">
                  <c:v>2.7000000000000003E-2</c:v>
                </c:pt>
                <c:pt idx="71">
                  <c:v>2.6100000000000002E-2</c:v>
                </c:pt>
                <c:pt idx="72">
                  <c:v>2.52E-2</c:v>
                </c:pt>
                <c:pt idx="73">
                  <c:v>2.4300000000000002E-2</c:v>
                </c:pt>
                <c:pt idx="74">
                  <c:v>2.3400000000000001E-2</c:v>
                </c:pt>
                <c:pt idx="75">
                  <c:v>2.2499999999999999E-2</c:v>
                </c:pt>
                <c:pt idx="76">
                  <c:v>2.1599999999999998E-2</c:v>
                </c:pt>
                <c:pt idx="77">
                  <c:v>2.0699999999999996E-2</c:v>
                </c:pt>
                <c:pt idx="78">
                  <c:v>1.9799999999999998E-2</c:v>
                </c:pt>
                <c:pt idx="79">
                  <c:v>1.8899999999999997E-2</c:v>
                </c:pt>
                <c:pt idx="80">
                  <c:v>1.7999999999999995E-2</c:v>
                </c:pt>
                <c:pt idx="81">
                  <c:v>1.7099999999999994E-2</c:v>
                </c:pt>
                <c:pt idx="82">
                  <c:v>1.6200000000000003E-2</c:v>
                </c:pt>
                <c:pt idx="83">
                  <c:v>1.5300000000000003E-2</c:v>
                </c:pt>
                <c:pt idx="84">
                  <c:v>1.4400000000000003E-2</c:v>
                </c:pt>
                <c:pt idx="85">
                  <c:v>1.3500000000000002E-2</c:v>
                </c:pt>
                <c:pt idx="86">
                  <c:v>1.26E-2</c:v>
                </c:pt>
                <c:pt idx="87">
                  <c:v>1.17E-2</c:v>
                </c:pt>
                <c:pt idx="88">
                  <c:v>1.0799999999999999E-2</c:v>
                </c:pt>
                <c:pt idx="89">
                  <c:v>9.8999999999999991E-3</c:v>
                </c:pt>
                <c:pt idx="90">
                  <c:v>8.9999999999999976E-3</c:v>
                </c:pt>
                <c:pt idx="91">
                  <c:v>8.0999999999999961E-3</c:v>
                </c:pt>
                <c:pt idx="92">
                  <c:v>7.1999999999999963E-3</c:v>
                </c:pt>
                <c:pt idx="93">
                  <c:v>6.2999999999999957E-3</c:v>
                </c:pt>
                <c:pt idx="94">
                  <c:v>5.4000000000000046E-3</c:v>
                </c:pt>
                <c:pt idx="95">
                  <c:v>4.500000000000004E-3</c:v>
                </c:pt>
                <c:pt idx="96">
                  <c:v>3.6000000000000029E-3</c:v>
                </c:pt>
                <c:pt idx="97">
                  <c:v>2.7000000000000023E-3</c:v>
                </c:pt>
                <c:pt idx="98">
                  <c:v>1.8000000000000015E-3</c:v>
                </c:pt>
                <c:pt idx="99">
                  <c:v>9.0000000000000073E-4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EDA-4561-8107-50B79A6DD81A}"/>
            </c:ext>
          </c:extLst>
        </c:ser>
        <c:ser>
          <c:idx val="5"/>
          <c:order val="5"/>
          <c:tx>
            <c:strRef>
              <c:f>'Naive Strategy'!$V$2</c:f>
              <c:strCache>
                <c:ptCount val="1"/>
                <c:pt idx="0">
                  <c:v>Em Mkts Bond Mkt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val>
            <c:numRef>
              <c:f>'Naive Strategy'!$V$3:$V$103</c:f>
              <c:numCache>
                <c:formatCode>0.0%</c:formatCode>
                <c:ptCount val="101"/>
                <c:pt idx="0">
                  <c:v>0.13</c:v>
                </c:pt>
                <c:pt idx="1">
                  <c:v>0.12870000000000001</c:v>
                </c:pt>
                <c:pt idx="2">
                  <c:v>0.12740000000000001</c:v>
                </c:pt>
                <c:pt idx="3">
                  <c:v>0.12609999999999999</c:v>
                </c:pt>
                <c:pt idx="4">
                  <c:v>0.12479999999999999</c:v>
                </c:pt>
                <c:pt idx="5">
                  <c:v>0.1235</c:v>
                </c:pt>
                <c:pt idx="6">
                  <c:v>0.1222</c:v>
                </c:pt>
                <c:pt idx="7">
                  <c:v>0.12089999999999999</c:v>
                </c:pt>
                <c:pt idx="8">
                  <c:v>0.11960000000000001</c:v>
                </c:pt>
                <c:pt idx="9">
                  <c:v>0.1183</c:v>
                </c:pt>
                <c:pt idx="10">
                  <c:v>0.11700000000000001</c:v>
                </c:pt>
                <c:pt idx="11">
                  <c:v>0.11570000000000001</c:v>
                </c:pt>
                <c:pt idx="12">
                  <c:v>0.1144</c:v>
                </c:pt>
                <c:pt idx="13">
                  <c:v>0.11310000000000001</c:v>
                </c:pt>
                <c:pt idx="14">
                  <c:v>0.1118</c:v>
                </c:pt>
                <c:pt idx="15">
                  <c:v>0.1105</c:v>
                </c:pt>
                <c:pt idx="16">
                  <c:v>0.10920000000000001</c:v>
                </c:pt>
                <c:pt idx="17">
                  <c:v>0.1079</c:v>
                </c:pt>
                <c:pt idx="18">
                  <c:v>0.10660000000000001</c:v>
                </c:pt>
                <c:pt idx="19">
                  <c:v>0.1053</c:v>
                </c:pt>
                <c:pt idx="20">
                  <c:v>0.10400000000000001</c:v>
                </c:pt>
                <c:pt idx="21">
                  <c:v>0.10270000000000001</c:v>
                </c:pt>
                <c:pt idx="22">
                  <c:v>0.1014</c:v>
                </c:pt>
                <c:pt idx="23">
                  <c:v>0.10010000000000001</c:v>
                </c:pt>
                <c:pt idx="24">
                  <c:v>9.8799999999999999E-2</c:v>
                </c:pt>
                <c:pt idx="25">
                  <c:v>9.7500000000000003E-2</c:v>
                </c:pt>
                <c:pt idx="26">
                  <c:v>9.6200000000000008E-2</c:v>
                </c:pt>
                <c:pt idx="27">
                  <c:v>9.4899999999999998E-2</c:v>
                </c:pt>
                <c:pt idx="28">
                  <c:v>9.3600000000000003E-2</c:v>
                </c:pt>
                <c:pt idx="29">
                  <c:v>9.2299999999999993E-2</c:v>
                </c:pt>
                <c:pt idx="30">
                  <c:v>9.0999999999999998E-2</c:v>
                </c:pt>
                <c:pt idx="31">
                  <c:v>8.9700000000000002E-2</c:v>
                </c:pt>
                <c:pt idx="32">
                  <c:v>8.8399999999999992E-2</c:v>
                </c:pt>
                <c:pt idx="33">
                  <c:v>8.7099999999999997E-2</c:v>
                </c:pt>
                <c:pt idx="34">
                  <c:v>8.5799999999999987E-2</c:v>
                </c:pt>
                <c:pt idx="35">
                  <c:v>8.4500000000000006E-2</c:v>
                </c:pt>
                <c:pt idx="36">
                  <c:v>8.320000000000001E-2</c:v>
                </c:pt>
                <c:pt idx="37">
                  <c:v>8.1900000000000001E-2</c:v>
                </c:pt>
                <c:pt idx="38">
                  <c:v>8.0600000000000005E-2</c:v>
                </c:pt>
                <c:pt idx="39">
                  <c:v>7.9299999999999995E-2</c:v>
                </c:pt>
                <c:pt idx="40">
                  <c:v>7.8E-2</c:v>
                </c:pt>
                <c:pt idx="41">
                  <c:v>7.6700000000000018E-2</c:v>
                </c:pt>
                <c:pt idx="42">
                  <c:v>7.5400000000000009E-2</c:v>
                </c:pt>
                <c:pt idx="43">
                  <c:v>7.4100000000000013E-2</c:v>
                </c:pt>
                <c:pt idx="44">
                  <c:v>7.2800000000000004E-2</c:v>
                </c:pt>
                <c:pt idx="45">
                  <c:v>7.1500000000000008E-2</c:v>
                </c:pt>
                <c:pt idx="46">
                  <c:v>7.0200000000000012E-2</c:v>
                </c:pt>
                <c:pt idx="47">
                  <c:v>6.8900000000000003E-2</c:v>
                </c:pt>
                <c:pt idx="48">
                  <c:v>6.7600000000000007E-2</c:v>
                </c:pt>
                <c:pt idx="49">
                  <c:v>6.6299999999999998E-2</c:v>
                </c:pt>
                <c:pt idx="50">
                  <c:v>6.5000000000000002E-2</c:v>
                </c:pt>
                <c:pt idx="51">
                  <c:v>6.3700000000000007E-2</c:v>
                </c:pt>
                <c:pt idx="52">
                  <c:v>6.2399999999999997E-2</c:v>
                </c:pt>
                <c:pt idx="53">
                  <c:v>6.1100000000000002E-2</c:v>
                </c:pt>
                <c:pt idx="54">
                  <c:v>5.9799999999999999E-2</c:v>
                </c:pt>
                <c:pt idx="55">
                  <c:v>5.8499999999999996E-2</c:v>
                </c:pt>
                <c:pt idx="56">
                  <c:v>5.7199999999999994E-2</c:v>
                </c:pt>
                <c:pt idx="57">
                  <c:v>5.5900000000000005E-2</c:v>
                </c:pt>
                <c:pt idx="58">
                  <c:v>5.460000000000001E-2</c:v>
                </c:pt>
                <c:pt idx="59">
                  <c:v>5.3300000000000007E-2</c:v>
                </c:pt>
                <c:pt idx="60">
                  <c:v>5.2000000000000005E-2</c:v>
                </c:pt>
                <c:pt idx="61">
                  <c:v>5.0700000000000002E-2</c:v>
                </c:pt>
                <c:pt idx="62">
                  <c:v>4.9399999999999999E-2</c:v>
                </c:pt>
                <c:pt idx="63">
                  <c:v>4.8100000000000004E-2</c:v>
                </c:pt>
                <c:pt idx="64">
                  <c:v>4.6800000000000001E-2</c:v>
                </c:pt>
                <c:pt idx="65">
                  <c:v>4.5499999999999999E-2</c:v>
                </c:pt>
                <c:pt idx="66">
                  <c:v>4.4199999999999996E-2</c:v>
                </c:pt>
                <c:pt idx="67">
                  <c:v>4.2899999999999994E-2</c:v>
                </c:pt>
                <c:pt idx="68">
                  <c:v>4.1599999999999998E-2</c:v>
                </c:pt>
                <c:pt idx="69">
                  <c:v>4.0300000000000009E-2</c:v>
                </c:pt>
                <c:pt idx="70">
                  <c:v>3.9000000000000007E-2</c:v>
                </c:pt>
                <c:pt idx="71">
                  <c:v>3.7700000000000004E-2</c:v>
                </c:pt>
                <c:pt idx="72">
                  <c:v>3.6400000000000002E-2</c:v>
                </c:pt>
                <c:pt idx="73">
                  <c:v>3.5100000000000006E-2</c:v>
                </c:pt>
                <c:pt idx="74">
                  <c:v>3.3800000000000004E-2</c:v>
                </c:pt>
                <c:pt idx="75">
                  <c:v>3.2500000000000001E-2</c:v>
                </c:pt>
                <c:pt idx="76">
                  <c:v>3.1199999999999999E-2</c:v>
                </c:pt>
                <c:pt idx="77">
                  <c:v>2.9899999999999999E-2</c:v>
                </c:pt>
                <c:pt idx="78">
                  <c:v>2.8599999999999997E-2</c:v>
                </c:pt>
                <c:pt idx="79">
                  <c:v>2.7299999999999998E-2</c:v>
                </c:pt>
                <c:pt idx="80">
                  <c:v>2.5999999999999995E-2</c:v>
                </c:pt>
                <c:pt idx="81">
                  <c:v>2.4699999999999993E-2</c:v>
                </c:pt>
                <c:pt idx="82">
                  <c:v>2.3400000000000008E-2</c:v>
                </c:pt>
                <c:pt idx="83">
                  <c:v>2.2100000000000005E-2</c:v>
                </c:pt>
                <c:pt idx="84">
                  <c:v>2.0800000000000006E-2</c:v>
                </c:pt>
                <c:pt idx="85">
                  <c:v>1.9500000000000003E-2</c:v>
                </c:pt>
                <c:pt idx="86">
                  <c:v>1.8200000000000001E-2</c:v>
                </c:pt>
                <c:pt idx="87">
                  <c:v>1.6900000000000002E-2</c:v>
                </c:pt>
                <c:pt idx="88">
                  <c:v>1.5599999999999999E-2</c:v>
                </c:pt>
                <c:pt idx="89">
                  <c:v>1.4299999999999998E-2</c:v>
                </c:pt>
                <c:pt idx="90">
                  <c:v>1.2999999999999998E-2</c:v>
                </c:pt>
                <c:pt idx="91">
                  <c:v>1.1699999999999997E-2</c:v>
                </c:pt>
                <c:pt idx="92">
                  <c:v>1.0399999999999994E-2</c:v>
                </c:pt>
                <c:pt idx="93">
                  <c:v>9.0999999999999935E-3</c:v>
                </c:pt>
                <c:pt idx="94">
                  <c:v>7.8000000000000074E-3</c:v>
                </c:pt>
                <c:pt idx="95">
                  <c:v>6.5000000000000058E-3</c:v>
                </c:pt>
                <c:pt idx="96">
                  <c:v>5.200000000000005E-3</c:v>
                </c:pt>
                <c:pt idx="97">
                  <c:v>3.9000000000000037E-3</c:v>
                </c:pt>
                <c:pt idx="98">
                  <c:v>2.6000000000000025E-3</c:v>
                </c:pt>
                <c:pt idx="99">
                  <c:v>1.3000000000000012E-3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EDA-4561-8107-50B79A6DD81A}"/>
            </c:ext>
          </c:extLst>
        </c:ser>
        <c:ser>
          <c:idx val="6"/>
          <c:order val="6"/>
          <c:tx>
            <c:strRef>
              <c:f>'Naive Strategy'!$W$2</c:f>
              <c:strCache>
                <c:ptCount val="1"/>
                <c:pt idx="0">
                  <c:v>Equ. Europe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val>
            <c:numRef>
              <c:f>'Naive Strategy'!$W$3:$W$103</c:f>
              <c:numCache>
                <c:formatCode>0.0%</c:formatCode>
                <c:ptCount val="101"/>
                <c:pt idx="0">
                  <c:v>0</c:v>
                </c:pt>
                <c:pt idx="1">
                  <c:v>2E-3</c:v>
                </c:pt>
                <c:pt idx="2">
                  <c:v>4.0000000000000001E-3</c:v>
                </c:pt>
                <c:pt idx="3">
                  <c:v>6.0000000000000001E-3</c:v>
                </c:pt>
                <c:pt idx="4">
                  <c:v>8.0000000000000002E-3</c:v>
                </c:pt>
                <c:pt idx="5">
                  <c:v>1.0000000000000002E-2</c:v>
                </c:pt>
                <c:pt idx="6">
                  <c:v>1.2E-2</c:v>
                </c:pt>
                <c:pt idx="7">
                  <c:v>1.4000000000000002E-2</c:v>
                </c:pt>
                <c:pt idx="8">
                  <c:v>1.6E-2</c:v>
                </c:pt>
                <c:pt idx="9">
                  <c:v>1.7999999999999999E-2</c:v>
                </c:pt>
                <c:pt idx="10">
                  <c:v>2.0000000000000004E-2</c:v>
                </c:pt>
                <c:pt idx="11">
                  <c:v>2.2000000000000002E-2</c:v>
                </c:pt>
                <c:pt idx="12">
                  <c:v>2.4E-2</c:v>
                </c:pt>
                <c:pt idx="13">
                  <c:v>2.6000000000000002E-2</c:v>
                </c:pt>
                <c:pt idx="14">
                  <c:v>2.8000000000000004E-2</c:v>
                </c:pt>
                <c:pt idx="15">
                  <c:v>0.03</c:v>
                </c:pt>
                <c:pt idx="16">
                  <c:v>3.2000000000000001E-2</c:v>
                </c:pt>
                <c:pt idx="17">
                  <c:v>3.4000000000000002E-2</c:v>
                </c:pt>
                <c:pt idx="18">
                  <c:v>3.5999999999999997E-2</c:v>
                </c:pt>
                <c:pt idx="19">
                  <c:v>3.8000000000000006E-2</c:v>
                </c:pt>
                <c:pt idx="20">
                  <c:v>4.0000000000000008E-2</c:v>
                </c:pt>
                <c:pt idx="21">
                  <c:v>4.2000000000000003E-2</c:v>
                </c:pt>
                <c:pt idx="22">
                  <c:v>4.4000000000000004E-2</c:v>
                </c:pt>
                <c:pt idx="23">
                  <c:v>4.6000000000000006E-2</c:v>
                </c:pt>
                <c:pt idx="24">
                  <c:v>4.8000000000000001E-2</c:v>
                </c:pt>
                <c:pt idx="25">
                  <c:v>0.05</c:v>
                </c:pt>
                <c:pt idx="26">
                  <c:v>5.2000000000000005E-2</c:v>
                </c:pt>
                <c:pt idx="27">
                  <c:v>5.4000000000000006E-2</c:v>
                </c:pt>
                <c:pt idx="28">
                  <c:v>5.6000000000000008E-2</c:v>
                </c:pt>
                <c:pt idx="29">
                  <c:v>5.7999999999999996E-2</c:v>
                </c:pt>
                <c:pt idx="30">
                  <c:v>0.06</c:v>
                </c:pt>
                <c:pt idx="31">
                  <c:v>6.2E-2</c:v>
                </c:pt>
                <c:pt idx="32">
                  <c:v>6.4000000000000001E-2</c:v>
                </c:pt>
                <c:pt idx="33">
                  <c:v>6.6000000000000003E-2</c:v>
                </c:pt>
                <c:pt idx="34">
                  <c:v>6.8000000000000005E-2</c:v>
                </c:pt>
                <c:pt idx="35">
                  <c:v>6.9999999999999993E-2</c:v>
                </c:pt>
                <c:pt idx="36">
                  <c:v>7.1999999999999995E-2</c:v>
                </c:pt>
                <c:pt idx="37">
                  <c:v>7.3999999999999996E-2</c:v>
                </c:pt>
                <c:pt idx="38">
                  <c:v>7.6000000000000012E-2</c:v>
                </c:pt>
                <c:pt idx="39">
                  <c:v>7.8000000000000014E-2</c:v>
                </c:pt>
                <c:pt idx="40">
                  <c:v>8.0000000000000016E-2</c:v>
                </c:pt>
                <c:pt idx="41">
                  <c:v>8.2000000000000003E-2</c:v>
                </c:pt>
                <c:pt idx="42">
                  <c:v>8.4000000000000005E-2</c:v>
                </c:pt>
                <c:pt idx="43">
                  <c:v>8.6000000000000007E-2</c:v>
                </c:pt>
                <c:pt idx="44">
                  <c:v>8.8000000000000009E-2</c:v>
                </c:pt>
                <c:pt idx="45">
                  <c:v>9.0000000000000011E-2</c:v>
                </c:pt>
                <c:pt idx="46">
                  <c:v>9.2000000000000012E-2</c:v>
                </c:pt>
                <c:pt idx="47">
                  <c:v>9.4E-2</c:v>
                </c:pt>
                <c:pt idx="48">
                  <c:v>9.6000000000000002E-2</c:v>
                </c:pt>
                <c:pt idx="49">
                  <c:v>9.8000000000000004E-2</c:v>
                </c:pt>
                <c:pt idx="50">
                  <c:v>0.1</c:v>
                </c:pt>
                <c:pt idx="51">
                  <c:v>0.10200000000000001</c:v>
                </c:pt>
                <c:pt idx="52">
                  <c:v>0.10400000000000001</c:v>
                </c:pt>
                <c:pt idx="53">
                  <c:v>0.10600000000000001</c:v>
                </c:pt>
                <c:pt idx="54">
                  <c:v>0.10800000000000001</c:v>
                </c:pt>
                <c:pt idx="55">
                  <c:v>0.11000000000000001</c:v>
                </c:pt>
                <c:pt idx="56">
                  <c:v>0.11200000000000002</c:v>
                </c:pt>
                <c:pt idx="57">
                  <c:v>0.11399999999999999</c:v>
                </c:pt>
                <c:pt idx="58">
                  <c:v>0.11599999999999999</c:v>
                </c:pt>
                <c:pt idx="59">
                  <c:v>0.11799999999999999</c:v>
                </c:pt>
                <c:pt idx="60">
                  <c:v>0.12</c:v>
                </c:pt>
                <c:pt idx="61">
                  <c:v>0.122</c:v>
                </c:pt>
                <c:pt idx="62">
                  <c:v>0.124</c:v>
                </c:pt>
                <c:pt idx="63">
                  <c:v>0.126</c:v>
                </c:pt>
                <c:pt idx="64">
                  <c:v>0.128</c:v>
                </c:pt>
                <c:pt idx="65">
                  <c:v>0.13</c:v>
                </c:pt>
                <c:pt idx="66">
                  <c:v>0.13200000000000001</c:v>
                </c:pt>
                <c:pt idx="67">
                  <c:v>0.13400000000000001</c:v>
                </c:pt>
                <c:pt idx="68">
                  <c:v>0.13600000000000001</c:v>
                </c:pt>
                <c:pt idx="69">
                  <c:v>0.13799999999999998</c:v>
                </c:pt>
                <c:pt idx="70">
                  <c:v>0.13999999999999999</c:v>
                </c:pt>
                <c:pt idx="71">
                  <c:v>0.14199999999999999</c:v>
                </c:pt>
                <c:pt idx="72">
                  <c:v>0.14399999999999999</c:v>
                </c:pt>
                <c:pt idx="73">
                  <c:v>0.14599999999999999</c:v>
                </c:pt>
                <c:pt idx="74">
                  <c:v>0.14799999999999999</c:v>
                </c:pt>
                <c:pt idx="75">
                  <c:v>0.15000000000000002</c:v>
                </c:pt>
                <c:pt idx="76">
                  <c:v>0.15200000000000002</c:v>
                </c:pt>
                <c:pt idx="77">
                  <c:v>0.15400000000000003</c:v>
                </c:pt>
                <c:pt idx="78">
                  <c:v>0.15600000000000003</c:v>
                </c:pt>
                <c:pt idx="79">
                  <c:v>0.15800000000000003</c:v>
                </c:pt>
                <c:pt idx="80">
                  <c:v>0.16000000000000003</c:v>
                </c:pt>
                <c:pt idx="81">
                  <c:v>0.16200000000000003</c:v>
                </c:pt>
                <c:pt idx="82">
                  <c:v>0.16400000000000001</c:v>
                </c:pt>
                <c:pt idx="83">
                  <c:v>0.16600000000000001</c:v>
                </c:pt>
                <c:pt idx="84">
                  <c:v>0.16800000000000001</c:v>
                </c:pt>
                <c:pt idx="85">
                  <c:v>0.17</c:v>
                </c:pt>
                <c:pt idx="86">
                  <c:v>0.17200000000000001</c:v>
                </c:pt>
                <c:pt idx="87">
                  <c:v>0.17400000000000002</c:v>
                </c:pt>
                <c:pt idx="88">
                  <c:v>0.17600000000000002</c:v>
                </c:pt>
                <c:pt idx="89">
                  <c:v>0.17800000000000002</c:v>
                </c:pt>
                <c:pt idx="90">
                  <c:v>0.18000000000000002</c:v>
                </c:pt>
                <c:pt idx="91">
                  <c:v>0.18200000000000002</c:v>
                </c:pt>
                <c:pt idx="92">
                  <c:v>0.18400000000000002</c:v>
                </c:pt>
                <c:pt idx="93">
                  <c:v>0.18600000000000003</c:v>
                </c:pt>
                <c:pt idx="94">
                  <c:v>0.188</c:v>
                </c:pt>
                <c:pt idx="95">
                  <c:v>0.19</c:v>
                </c:pt>
                <c:pt idx="96">
                  <c:v>0.192</c:v>
                </c:pt>
                <c:pt idx="97">
                  <c:v>0.19400000000000001</c:v>
                </c:pt>
                <c:pt idx="98">
                  <c:v>0.19600000000000001</c:v>
                </c:pt>
                <c:pt idx="99">
                  <c:v>0.19800000000000001</c:v>
                </c:pt>
                <c:pt idx="100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EDA-4561-8107-50B79A6DD81A}"/>
            </c:ext>
          </c:extLst>
        </c:ser>
        <c:ser>
          <c:idx val="7"/>
          <c:order val="7"/>
          <c:tx>
            <c:strRef>
              <c:f>'Naive Strategy'!$X$2</c:f>
              <c:strCache>
                <c:ptCount val="1"/>
                <c:pt idx="0">
                  <c:v>Equ. North America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val>
            <c:numRef>
              <c:f>'Naive Strategy'!$X$3:$X$103</c:f>
              <c:numCache>
                <c:formatCode>0.0%</c:formatCode>
                <c:ptCount val="101"/>
                <c:pt idx="0">
                  <c:v>0</c:v>
                </c:pt>
                <c:pt idx="1">
                  <c:v>5.2000000000000006E-3</c:v>
                </c:pt>
                <c:pt idx="2">
                  <c:v>1.0400000000000001E-2</c:v>
                </c:pt>
                <c:pt idx="3">
                  <c:v>1.5599999999999999E-2</c:v>
                </c:pt>
                <c:pt idx="4">
                  <c:v>2.0800000000000003E-2</c:v>
                </c:pt>
                <c:pt idx="5">
                  <c:v>2.6000000000000002E-2</c:v>
                </c:pt>
                <c:pt idx="6">
                  <c:v>3.1199999999999999E-2</c:v>
                </c:pt>
                <c:pt idx="7">
                  <c:v>3.6400000000000002E-2</c:v>
                </c:pt>
                <c:pt idx="8">
                  <c:v>4.1600000000000005E-2</c:v>
                </c:pt>
                <c:pt idx="9">
                  <c:v>4.6800000000000001E-2</c:v>
                </c:pt>
                <c:pt idx="10">
                  <c:v>5.2000000000000005E-2</c:v>
                </c:pt>
                <c:pt idx="11">
                  <c:v>5.7200000000000001E-2</c:v>
                </c:pt>
                <c:pt idx="12">
                  <c:v>6.2399999999999997E-2</c:v>
                </c:pt>
                <c:pt idx="13">
                  <c:v>6.7600000000000007E-2</c:v>
                </c:pt>
                <c:pt idx="14">
                  <c:v>7.2800000000000004E-2</c:v>
                </c:pt>
                <c:pt idx="15">
                  <c:v>7.8E-2</c:v>
                </c:pt>
                <c:pt idx="16">
                  <c:v>8.320000000000001E-2</c:v>
                </c:pt>
                <c:pt idx="17">
                  <c:v>8.8400000000000006E-2</c:v>
                </c:pt>
                <c:pt idx="18">
                  <c:v>9.3600000000000003E-2</c:v>
                </c:pt>
                <c:pt idx="19">
                  <c:v>9.8799999999999999E-2</c:v>
                </c:pt>
                <c:pt idx="20">
                  <c:v>0.10400000000000001</c:v>
                </c:pt>
                <c:pt idx="21">
                  <c:v>0.10920000000000001</c:v>
                </c:pt>
                <c:pt idx="22">
                  <c:v>0.1144</c:v>
                </c:pt>
                <c:pt idx="23">
                  <c:v>0.11960000000000001</c:v>
                </c:pt>
                <c:pt idx="24">
                  <c:v>0.12479999999999999</c:v>
                </c:pt>
                <c:pt idx="25">
                  <c:v>0.13</c:v>
                </c:pt>
                <c:pt idx="26">
                  <c:v>0.13520000000000001</c:v>
                </c:pt>
                <c:pt idx="27">
                  <c:v>0.14040000000000002</c:v>
                </c:pt>
                <c:pt idx="28">
                  <c:v>0.14560000000000001</c:v>
                </c:pt>
                <c:pt idx="29">
                  <c:v>0.15079999999999999</c:v>
                </c:pt>
                <c:pt idx="30">
                  <c:v>0.156</c:v>
                </c:pt>
                <c:pt idx="31">
                  <c:v>0.16120000000000001</c:v>
                </c:pt>
                <c:pt idx="32">
                  <c:v>0.16640000000000002</c:v>
                </c:pt>
                <c:pt idx="33">
                  <c:v>0.1716</c:v>
                </c:pt>
                <c:pt idx="34">
                  <c:v>0.17680000000000001</c:v>
                </c:pt>
                <c:pt idx="35">
                  <c:v>0.182</c:v>
                </c:pt>
                <c:pt idx="36">
                  <c:v>0.18720000000000001</c:v>
                </c:pt>
                <c:pt idx="37">
                  <c:v>0.19240000000000002</c:v>
                </c:pt>
                <c:pt idx="38">
                  <c:v>0.1976</c:v>
                </c:pt>
                <c:pt idx="39">
                  <c:v>0.20280000000000001</c:v>
                </c:pt>
                <c:pt idx="40">
                  <c:v>0.20800000000000002</c:v>
                </c:pt>
                <c:pt idx="41">
                  <c:v>0.2132</c:v>
                </c:pt>
                <c:pt idx="42">
                  <c:v>0.21840000000000001</c:v>
                </c:pt>
                <c:pt idx="43">
                  <c:v>0.22359999999999999</c:v>
                </c:pt>
                <c:pt idx="44">
                  <c:v>0.2288</c:v>
                </c:pt>
                <c:pt idx="45">
                  <c:v>0.23400000000000001</c:v>
                </c:pt>
                <c:pt idx="46">
                  <c:v>0.23920000000000002</c:v>
                </c:pt>
                <c:pt idx="47">
                  <c:v>0.24440000000000001</c:v>
                </c:pt>
                <c:pt idx="48">
                  <c:v>0.24959999999999999</c:v>
                </c:pt>
                <c:pt idx="49">
                  <c:v>0.25480000000000003</c:v>
                </c:pt>
                <c:pt idx="50">
                  <c:v>0.26</c:v>
                </c:pt>
                <c:pt idx="51">
                  <c:v>0.26519999999999999</c:v>
                </c:pt>
                <c:pt idx="52">
                  <c:v>0.27040000000000003</c:v>
                </c:pt>
                <c:pt idx="53">
                  <c:v>0.27560000000000001</c:v>
                </c:pt>
                <c:pt idx="54">
                  <c:v>0.28080000000000005</c:v>
                </c:pt>
                <c:pt idx="55">
                  <c:v>0.28600000000000003</c:v>
                </c:pt>
                <c:pt idx="56">
                  <c:v>0.29120000000000001</c:v>
                </c:pt>
                <c:pt idx="57">
                  <c:v>0.2964</c:v>
                </c:pt>
                <c:pt idx="58">
                  <c:v>0.30159999999999998</c:v>
                </c:pt>
                <c:pt idx="59">
                  <c:v>0.30680000000000002</c:v>
                </c:pt>
                <c:pt idx="60">
                  <c:v>0.312</c:v>
                </c:pt>
                <c:pt idx="61">
                  <c:v>0.31719999999999998</c:v>
                </c:pt>
                <c:pt idx="62">
                  <c:v>0.32240000000000002</c:v>
                </c:pt>
                <c:pt idx="63">
                  <c:v>0.3276</c:v>
                </c:pt>
                <c:pt idx="64">
                  <c:v>0.33280000000000004</c:v>
                </c:pt>
                <c:pt idx="65">
                  <c:v>0.33800000000000002</c:v>
                </c:pt>
                <c:pt idx="66">
                  <c:v>0.34320000000000001</c:v>
                </c:pt>
                <c:pt idx="67">
                  <c:v>0.34840000000000004</c:v>
                </c:pt>
                <c:pt idx="68">
                  <c:v>0.35360000000000003</c:v>
                </c:pt>
                <c:pt idx="69">
                  <c:v>0.35880000000000001</c:v>
                </c:pt>
                <c:pt idx="70">
                  <c:v>0.36399999999999999</c:v>
                </c:pt>
                <c:pt idx="71">
                  <c:v>0.36919999999999997</c:v>
                </c:pt>
                <c:pt idx="72">
                  <c:v>0.37440000000000001</c:v>
                </c:pt>
                <c:pt idx="73">
                  <c:v>0.37959999999999999</c:v>
                </c:pt>
                <c:pt idx="74">
                  <c:v>0.38480000000000003</c:v>
                </c:pt>
                <c:pt idx="75">
                  <c:v>0.39</c:v>
                </c:pt>
                <c:pt idx="76">
                  <c:v>0.3952</c:v>
                </c:pt>
                <c:pt idx="77">
                  <c:v>0.40040000000000003</c:v>
                </c:pt>
                <c:pt idx="78">
                  <c:v>0.40560000000000002</c:v>
                </c:pt>
                <c:pt idx="79">
                  <c:v>0.41080000000000005</c:v>
                </c:pt>
                <c:pt idx="80">
                  <c:v>0.41600000000000004</c:v>
                </c:pt>
                <c:pt idx="81">
                  <c:v>0.42120000000000002</c:v>
                </c:pt>
                <c:pt idx="82">
                  <c:v>0.4264</c:v>
                </c:pt>
                <c:pt idx="83">
                  <c:v>0.43159999999999998</c:v>
                </c:pt>
                <c:pt idx="84">
                  <c:v>0.43680000000000002</c:v>
                </c:pt>
                <c:pt idx="85">
                  <c:v>0.442</c:v>
                </c:pt>
                <c:pt idx="86">
                  <c:v>0.44719999999999999</c:v>
                </c:pt>
                <c:pt idx="87">
                  <c:v>0.45240000000000002</c:v>
                </c:pt>
                <c:pt idx="88">
                  <c:v>0.45760000000000001</c:v>
                </c:pt>
                <c:pt idx="89">
                  <c:v>0.46280000000000004</c:v>
                </c:pt>
                <c:pt idx="90">
                  <c:v>0.46800000000000003</c:v>
                </c:pt>
                <c:pt idx="91">
                  <c:v>0.47320000000000001</c:v>
                </c:pt>
                <c:pt idx="92">
                  <c:v>0.47840000000000005</c:v>
                </c:pt>
                <c:pt idx="93">
                  <c:v>0.48360000000000003</c:v>
                </c:pt>
                <c:pt idx="94">
                  <c:v>0.48880000000000001</c:v>
                </c:pt>
                <c:pt idx="95">
                  <c:v>0.49399999999999999</c:v>
                </c:pt>
                <c:pt idx="96">
                  <c:v>0.49919999999999998</c:v>
                </c:pt>
                <c:pt idx="97">
                  <c:v>0.50439999999999996</c:v>
                </c:pt>
                <c:pt idx="98">
                  <c:v>0.50960000000000005</c:v>
                </c:pt>
                <c:pt idx="99">
                  <c:v>0.51480000000000004</c:v>
                </c:pt>
                <c:pt idx="100">
                  <c:v>0.52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EDA-4561-8107-50B79A6DD81A}"/>
            </c:ext>
          </c:extLst>
        </c:ser>
        <c:ser>
          <c:idx val="8"/>
          <c:order val="8"/>
          <c:tx>
            <c:strRef>
              <c:f>'Naive Strategy'!$Y$2</c:f>
              <c:strCache>
                <c:ptCount val="1"/>
                <c:pt idx="0">
                  <c:v>Equ. Pacific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val>
            <c:numRef>
              <c:f>'Naive Strategy'!$Y$3:$Y$103</c:f>
              <c:numCache>
                <c:formatCode>0.0%</c:formatCode>
                <c:ptCount val="101"/>
                <c:pt idx="0">
                  <c:v>0</c:v>
                </c:pt>
                <c:pt idx="1">
                  <c:v>4.0000000000000002E-4</c:v>
                </c:pt>
                <c:pt idx="2">
                  <c:v>8.0000000000000004E-4</c:v>
                </c:pt>
                <c:pt idx="3">
                  <c:v>1.1999999999999999E-3</c:v>
                </c:pt>
                <c:pt idx="4">
                  <c:v>1.6000000000000001E-3</c:v>
                </c:pt>
                <c:pt idx="5">
                  <c:v>2E-3</c:v>
                </c:pt>
                <c:pt idx="6">
                  <c:v>2.3999999999999998E-3</c:v>
                </c:pt>
                <c:pt idx="7">
                  <c:v>2.8000000000000004E-3</c:v>
                </c:pt>
                <c:pt idx="8">
                  <c:v>3.2000000000000002E-3</c:v>
                </c:pt>
                <c:pt idx="9">
                  <c:v>3.5999999999999999E-3</c:v>
                </c:pt>
                <c:pt idx="10">
                  <c:v>4.0000000000000001E-3</c:v>
                </c:pt>
                <c:pt idx="11">
                  <c:v>4.4000000000000003E-3</c:v>
                </c:pt>
                <c:pt idx="12">
                  <c:v>4.7999999999999996E-3</c:v>
                </c:pt>
                <c:pt idx="13">
                  <c:v>5.2000000000000006E-3</c:v>
                </c:pt>
                <c:pt idx="14">
                  <c:v>5.6000000000000008E-3</c:v>
                </c:pt>
                <c:pt idx="15">
                  <c:v>6.0000000000000001E-3</c:v>
                </c:pt>
                <c:pt idx="16">
                  <c:v>6.4000000000000003E-3</c:v>
                </c:pt>
                <c:pt idx="17">
                  <c:v>6.8000000000000005E-3</c:v>
                </c:pt>
                <c:pt idx="18">
                  <c:v>7.1999999999999998E-3</c:v>
                </c:pt>
                <c:pt idx="19">
                  <c:v>7.6E-3</c:v>
                </c:pt>
                <c:pt idx="20">
                  <c:v>8.0000000000000002E-3</c:v>
                </c:pt>
                <c:pt idx="21">
                  <c:v>8.3999999999999995E-3</c:v>
                </c:pt>
                <c:pt idx="22">
                  <c:v>8.8000000000000005E-3</c:v>
                </c:pt>
                <c:pt idx="23">
                  <c:v>9.1999999999999998E-3</c:v>
                </c:pt>
                <c:pt idx="24">
                  <c:v>9.5999999999999992E-3</c:v>
                </c:pt>
                <c:pt idx="25">
                  <c:v>0.01</c:v>
                </c:pt>
                <c:pt idx="26">
                  <c:v>1.0400000000000001E-2</c:v>
                </c:pt>
                <c:pt idx="27">
                  <c:v>1.0800000000000001E-2</c:v>
                </c:pt>
                <c:pt idx="28">
                  <c:v>1.1200000000000002E-2</c:v>
                </c:pt>
                <c:pt idx="29">
                  <c:v>1.1599999999999999E-2</c:v>
                </c:pt>
                <c:pt idx="30">
                  <c:v>1.2E-2</c:v>
                </c:pt>
                <c:pt idx="31">
                  <c:v>1.24E-2</c:v>
                </c:pt>
                <c:pt idx="32">
                  <c:v>1.2800000000000001E-2</c:v>
                </c:pt>
                <c:pt idx="33">
                  <c:v>1.3200000000000002E-2</c:v>
                </c:pt>
                <c:pt idx="34">
                  <c:v>1.3600000000000001E-2</c:v>
                </c:pt>
                <c:pt idx="35">
                  <c:v>1.3999999999999999E-2</c:v>
                </c:pt>
                <c:pt idx="36">
                  <c:v>1.44E-2</c:v>
                </c:pt>
                <c:pt idx="37">
                  <c:v>1.4800000000000001E-2</c:v>
                </c:pt>
                <c:pt idx="38">
                  <c:v>1.52E-2</c:v>
                </c:pt>
                <c:pt idx="39">
                  <c:v>1.5600000000000001E-2</c:v>
                </c:pt>
                <c:pt idx="40">
                  <c:v>1.6E-2</c:v>
                </c:pt>
                <c:pt idx="41">
                  <c:v>1.6399999999999998E-2</c:v>
                </c:pt>
                <c:pt idx="42">
                  <c:v>1.6799999999999999E-2</c:v>
                </c:pt>
                <c:pt idx="43">
                  <c:v>1.72E-2</c:v>
                </c:pt>
                <c:pt idx="44">
                  <c:v>1.7600000000000001E-2</c:v>
                </c:pt>
                <c:pt idx="45">
                  <c:v>1.8000000000000002E-2</c:v>
                </c:pt>
                <c:pt idx="46">
                  <c:v>1.84E-2</c:v>
                </c:pt>
                <c:pt idx="47">
                  <c:v>1.8800000000000001E-2</c:v>
                </c:pt>
                <c:pt idx="48">
                  <c:v>1.9199999999999998E-2</c:v>
                </c:pt>
                <c:pt idx="49">
                  <c:v>1.9599999999999999E-2</c:v>
                </c:pt>
                <c:pt idx="50">
                  <c:v>0.02</c:v>
                </c:pt>
                <c:pt idx="51">
                  <c:v>2.0400000000000001E-2</c:v>
                </c:pt>
                <c:pt idx="52">
                  <c:v>2.0800000000000003E-2</c:v>
                </c:pt>
                <c:pt idx="53">
                  <c:v>2.12E-2</c:v>
                </c:pt>
                <c:pt idx="54">
                  <c:v>2.1600000000000001E-2</c:v>
                </c:pt>
                <c:pt idx="55">
                  <c:v>2.2000000000000002E-2</c:v>
                </c:pt>
                <c:pt idx="56">
                  <c:v>2.2400000000000003E-2</c:v>
                </c:pt>
                <c:pt idx="57">
                  <c:v>2.2799999999999997E-2</c:v>
                </c:pt>
                <c:pt idx="58">
                  <c:v>2.3199999999999998E-2</c:v>
                </c:pt>
                <c:pt idx="59">
                  <c:v>2.3599999999999999E-2</c:v>
                </c:pt>
                <c:pt idx="60">
                  <c:v>2.4E-2</c:v>
                </c:pt>
                <c:pt idx="61">
                  <c:v>2.4400000000000002E-2</c:v>
                </c:pt>
                <c:pt idx="62">
                  <c:v>2.4799999999999999E-2</c:v>
                </c:pt>
                <c:pt idx="63">
                  <c:v>2.52E-2</c:v>
                </c:pt>
                <c:pt idx="64">
                  <c:v>2.5600000000000001E-2</c:v>
                </c:pt>
                <c:pt idx="65">
                  <c:v>2.6000000000000002E-2</c:v>
                </c:pt>
                <c:pt idx="66">
                  <c:v>2.6400000000000003E-2</c:v>
                </c:pt>
                <c:pt idx="67">
                  <c:v>2.6800000000000001E-2</c:v>
                </c:pt>
                <c:pt idx="68">
                  <c:v>2.7200000000000002E-2</c:v>
                </c:pt>
                <c:pt idx="69">
                  <c:v>2.76E-2</c:v>
                </c:pt>
                <c:pt idx="70">
                  <c:v>2.7999999999999997E-2</c:v>
                </c:pt>
                <c:pt idx="71">
                  <c:v>2.8399999999999998E-2</c:v>
                </c:pt>
                <c:pt idx="72">
                  <c:v>2.8799999999999999E-2</c:v>
                </c:pt>
                <c:pt idx="73">
                  <c:v>2.92E-2</c:v>
                </c:pt>
                <c:pt idx="74">
                  <c:v>2.9600000000000001E-2</c:v>
                </c:pt>
                <c:pt idx="75">
                  <c:v>0.03</c:v>
                </c:pt>
                <c:pt idx="76">
                  <c:v>3.04E-2</c:v>
                </c:pt>
                <c:pt idx="77">
                  <c:v>3.0800000000000001E-2</c:v>
                </c:pt>
                <c:pt idx="78">
                  <c:v>3.1200000000000002E-2</c:v>
                </c:pt>
                <c:pt idx="79">
                  <c:v>3.1600000000000003E-2</c:v>
                </c:pt>
                <c:pt idx="80">
                  <c:v>3.2000000000000001E-2</c:v>
                </c:pt>
                <c:pt idx="81">
                  <c:v>3.2400000000000005E-2</c:v>
                </c:pt>
                <c:pt idx="82">
                  <c:v>3.2799999999999996E-2</c:v>
                </c:pt>
                <c:pt idx="83">
                  <c:v>3.32E-2</c:v>
                </c:pt>
                <c:pt idx="84">
                  <c:v>3.3599999999999998E-2</c:v>
                </c:pt>
                <c:pt idx="85">
                  <c:v>3.4000000000000002E-2</c:v>
                </c:pt>
                <c:pt idx="86">
                  <c:v>3.44E-2</c:v>
                </c:pt>
                <c:pt idx="87">
                  <c:v>3.4799999999999998E-2</c:v>
                </c:pt>
                <c:pt idx="88">
                  <c:v>3.5200000000000002E-2</c:v>
                </c:pt>
                <c:pt idx="89">
                  <c:v>3.56E-2</c:v>
                </c:pt>
                <c:pt idx="90">
                  <c:v>3.6000000000000004E-2</c:v>
                </c:pt>
                <c:pt idx="91">
                  <c:v>3.6400000000000002E-2</c:v>
                </c:pt>
                <c:pt idx="92">
                  <c:v>3.6799999999999999E-2</c:v>
                </c:pt>
                <c:pt idx="93">
                  <c:v>3.7200000000000004E-2</c:v>
                </c:pt>
                <c:pt idx="94">
                  <c:v>3.7600000000000001E-2</c:v>
                </c:pt>
                <c:pt idx="95">
                  <c:v>3.7999999999999999E-2</c:v>
                </c:pt>
                <c:pt idx="96">
                  <c:v>3.8399999999999997E-2</c:v>
                </c:pt>
                <c:pt idx="97">
                  <c:v>3.8800000000000001E-2</c:v>
                </c:pt>
                <c:pt idx="98">
                  <c:v>3.9199999999999999E-2</c:v>
                </c:pt>
                <c:pt idx="99">
                  <c:v>3.9600000000000003E-2</c:v>
                </c:pt>
                <c:pt idx="100">
                  <c:v>0.04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EDA-4561-8107-50B79A6DD81A}"/>
            </c:ext>
          </c:extLst>
        </c:ser>
        <c:ser>
          <c:idx val="9"/>
          <c:order val="9"/>
          <c:tx>
            <c:strRef>
              <c:f>'Naive Strategy'!$Z$2</c:f>
              <c:strCache>
                <c:ptCount val="1"/>
                <c:pt idx="0">
                  <c:v>Equ. Em Mkts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val>
            <c:numRef>
              <c:f>'Naive Strategy'!$Z$3:$Z$103</c:f>
              <c:numCache>
                <c:formatCode>0.0%</c:formatCode>
                <c:ptCount val="101"/>
                <c:pt idx="0">
                  <c:v>0</c:v>
                </c:pt>
                <c:pt idx="1">
                  <c:v>1.6000000000000001E-3</c:v>
                </c:pt>
                <c:pt idx="2">
                  <c:v>3.2000000000000002E-3</c:v>
                </c:pt>
                <c:pt idx="3">
                  <c:v>4.7999999999999996E-3</c:v>
                </c:pt>
                <c:pt idx="4">
                  <c:v>6.4000000000000003E-3</c:v>
                </c:pt>
                <c:pt idx="5">
                  <c:v>8.0000000000000002E-3</c:v>
                </c:pt>
                <c:pt idx="6">
                  <c:v>9.5999999999999992E-3</c:v>
                </c:pt>
                <c:pt idx="7">
                  <c:v>1.1200000000000002E-2</c:v>
                </c:pt>
                <c:pt idx="8">
                  <c:v>1.2800000000000001E-2</c:v>
                </c:pt>
                <c:pt idx="9">
                  <c:v>1.44E-2</c:v>
                </c:pt>
                <c:pt idx="10">
                  <c:v>1.6E-2</c:v>
                </c:pt>
                <c:pt idx="11">
                  <c:v>1.7600000000000001E-2</c:v>
                </c:pt>
                <c:pt idx="12">
                  <c:v>1.9199999999999998E-2</c:v>
                </c:pt>
                <c:pt idx="13">
                  <c:v>2.0800000000000003E-2</c:v>
                </c:pt>
                <c:pt idx="14">
                  <c:v>2.2400000000000003E-2</c:v>
                </c:pt>
                <c:pt idx="15">
                  <c:v>2.4E-2</c:v>
                </c:pt>
                <c:pt idx="16">
                  <c:v>2.5600000000000001E-2</c:v>
                </c:pt>
                <c:pt idx="17">
                  <c:v>2.7200000000000002E-2</c:v>
                </c:pt>
                <c:pt idx="18">
                  <c:v>2.8799999999999999E-2</c:v>
                </c:pt>
                <c:pt idx="19">
                  <c:v>3.04E-2</c:v>
                </c:pt>
                <c:pt idx="20">
                  <c:v>3.2000000000000001E-2</c:v>
                </c:pt>
                <c:pt idx="21">
                  <c:v>3.3599999999999998E-2</c:v>
                </c:pt>
                <c:pt idx="22">
                  <c:v>3.5200000000000002E-2</c:v>
                </c:pt>
                <c:pt idx="23">
                  <c:v>3.6799999999999999E-2</c:v>
                </c:pt>
                <c:pt idx="24">
                  <c:v>3.8399999999999997E-2</c:v>
                </c:pt>
                <c:pt idx="25">
                  <c:v>0.04</c:v>
                </c:pt>
                <c:pt idx="26">
                  <c:v>4.1600000000000005E-2</c:v>
                </c:pt>
                <c:pt idx="27">
                  <c:v>4.3200000000000002E-2</c:v>
                </c:pt>
                <c:pt idx="28">
                  <c:v>4.4800000000000006E-2</c:v>
                </c:pt>
                <c:pt idx="29">
                  <c:v>4.6399999999999997E-2</c:v>
                </c:pt>
                <c:pt idx="30">
                  <c:v>4.8000000000000001E-2</c:v>
                </c:pt>
                <c:pt idx="31">
                  <c:v>4.9599999999999998E-2</c:v>
                </c:pt>
                <c:pt idx="32">
                  <c:v>5.1200000000000002E-2</c:v>
                </c:pt>
                <c:pt idx="33">
                  <c:v>5.2800000000000007E-2</c:v>
                </c:pt>
                <c:pt idx="34">
                  <c:v>5.4400000000000004E-2</c:v>
                </c:pt>
                <c:pt idx="35">
                  <c:v>5.5999999999999994E-2</c:v>
                </c:pt>
                <c:pt idx="36">
                  <c:v>5.7599999999999998E-2</c:v>
                </c:pt>
                <c:pt idx="37">
                  <c:v>5.9200000000000003E-2</c:v>
                </c:pt>
                <c:pt idx="38">
                  <c:v>6.08E-2</c:v>
                </c:pt>
                <c:pt idx="39">
                  <c:v>6.2400000000000004E-2</c:v>
                </c:pt>
                <c:pt idx="40">
                  <c:v>6.4000000000000001E-2</c:v>
                </c:pt>
                <c:pt idx="41">
                  <c:v>6.5599999999999992E-2</c:v>
                </c:pt>
                <c:pt idx="42">
                  <c:v>6.7199999999999996E-2</c:v>
                </c:pt>
                <c:pt idx="43">
                  <c:v>6.88E-2</c:v>
                </c:pt>
                <c:pt idx="44">
                  <c:v>7.0400000000000004E-2</c:v>
                </c:pt>
                <c:pt idx="45">
                  <c:v>7.2000000000000008E-2</c:v>
                </c:pt>
                <c:pt idx="46">
                  <c:v>7.3599999999999999E-2</c:v>
                </c:pt>
                <c:pt idx="47">
                  <c:v>7.5200000000000003E-2</c:v>
                </c:pt>
                <c:pt idx="48">
                  <c:v>7.6799999999999993E-2</c:v>
                </c:pt>
                <c:pt idx="49">
                  <c:v>7.8399999999999997E-2</c:v>
                </c:pt>
                <c:pt idx="50">
                  <c:v>0.08</c:v>
                </c:pt>
                <c:pt idx="51">
                  <c:v>8.1600000000000006E-2</c:v>
                </c:pt>
                <c:pt idx="52">
                  <c:v>8.320000000000001E-2</c:v>
                </c:pt>
                <c:pt idx="53">
                  <c:v>8.48E-2</c:v>
                </c:pt>
                <c:pt idx="54">
                  <c:v>8.6400000000000005E-2</c:v>
                </c:pt>
                <c:pt idx="55">
                  <c:v>8.8000000000000009E-2</c:v>
                </c:pt>
                <c:pt idx="56">
                  <c:v>8.9600000000000013E-2</c:v>
                </c:pt>
                <c:pt idx="57">
                  <c:v>9.1199999999999989E-2</c:v>
                </c:pt>
                <c:pt idx="58">
                  <c:v>9.2799999999999994E-2</c:v>
                </c:pt>
                <c:pt idx="59">
                  <c:v>9.4399999999999998E-2</c:v>
                </c:pt>
                <c:pt idx="60">
                  <c:v>9.6000000000000002E-2</c:v>
                </c:pt>
                <c:pt idx="61">
                  <c:v>9.7600000000000006E-2</c:v>
                </c:pt>
                <c:pt idx="62">
                  <c:v>9.9199999999999997E-2</c:v>
                </c:pt>
                <c:pt idx="63">
                  <c:v>0.1008</c:v>
                </c:pt>
                <c:pt idx="64">
                  <c:v>0.1024</c:v>
                </c:pt>
                <c:pt idx="65">
                  <c:v>0.10400000000000001</c:v>
                </c:pt>
                <c:pt idx="66">
                  <c:v>0.10560000000000001</c:v>
                </c:pt>
                <c:pt idx="67">
                  <c:v>0.1072</c:v>
                </c:pt>
                <c:pt idx="68">
                  <c:v>0.10880000000000001</c:v>
                </c:pt>
                <c:pt idx="69">
                  <c:v>0.1104</c:v>
                </c:pt>
                <c:pt idx="70">
                  <c:v>0.11199999999999999</c:v>
                </c:pt>
                <c:pt idx="71">
                  <c:v>0.11359999999999999</c:v>
                </c:pt>
                <c:pt idx="72">
                  <c:v>0.1152</c:v>
                </c:pt>
                <c:pt idx="73">
                  <c:v>0.1168</c:v>
                </c:pt>
                <c:pt idx="74">
                  <c:v>0.11840000000000001</c:v>
                </c:pt>
                <c:pt idx="75">
                  <c:v>0.12</c:v>
                </c:pt>
                <c:pt idx="76">
                  <c:v>0.1216</c:v>
                </c:pt>
                <c:pt idx="77">
                  <c:v>0.1232</c:v>
                </c:pt>
                <c:pt idx="78">
                  <c:v>0.12480000000000001</c:v>
                </c:pt>
                <c:pt idx="79">
                  <c:v>0.12640000000000001</c:v>
                </c:pt>
                <c:pt idx="80">
                  <c:v>0.128</c:v>
                </c:pt>
                <c:pt idx="81">
                  <c:v>0.12960000000000002</c:v>
                </c:pt>
                <c:pt idx="82">
                  <c:v>0.13119999999999998</c:v>
                </c:pt>
                <c:pt idx="83">
                  <c:v>0.1328</c:v>
                </c:pt>
                <c:pt idx="84">
                  <c:v>0.13439999999999999</c:v>
                </c:pt>
                <c:pt idx="85">
                  <c:v>0.13600000000000001</c:v>
                </c:pt>
                <c:pt idx="86">
                  <c:v>0.1376</c:v>
                </c:pt>
                <c:pt idx="87">
                  <c:v>0.13919999999999999</c:v>
                </c:pt>
                <c:pt idx="88">
                  <c:v>0.14080000000000001</c:v>
                </c:pt>
                <c:pt idx="89">
                  <c:v>0.1424</c:v>
                </c:pt>
                <c:pt idx="90">
                  <c:v>0.14400000000000002</c:v>
                </c:pt>
                <c:pt idx="91">
                  <c:v>0.14560000000000001</c:v>
                </c:pt>
                <c:pt idx="92">
                  <c:v>0.1472</c:v>
                </c:pt>
                <c:pt idx="93">
                  <c:v>0.14880000000000002</c:v>
                </c:pt>
                <c:pt idx="94">
                  <c:v>0.15040000000000001</c:v>
                </c:pt>
                <c:pt idx="95">
                  <c:v>0.152</c:v>
                </c:pt>
                <c:pt idx="96">
                  <c:v>0.15359999999999999</c:v>
                </c:pt>
                <c:pt idx="97">
                  <c:v>0.1552</c:v>
                </c:pt>
                <c:pt idx="98">
                  <c:v>0.15679999999999999</c:v>
                </c:pt>
                <c:pt idx="99">
                  <c:v>0.15840000000000001</c:v>
                </c:pt>
                <c:pt idx="100">
                  <c:v>0.16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EDA-4561-8107-50B79A6DD81A}"/>
            </c:ext>
          </c:extLst>
        </c:ser>
        <c:ser>
          <c:idx val="10"/>
          <c:order val="10"/>
          <c:tx>
            <c:strRef>
              <c:f>'Naive Strategy'!$AA$2</c:f>
              <c:strCache>
                <c:ptCount val="1"/>
                <c:pt idx="0">
                  <c:v>Opportunities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val>
            <c:numRef>
              <c:f>'Naive Strategy'!$AA$3:$AA$103</c:f>
              <c:numCache>
                <c:formatCode>0.0%</c:formatCode>
                <c:ptCount val="101"/>
                <c:pt idx="0">
                  <c:v>0</c:v>
                </c:pt>
                <c:pt idx="1">
                  <c:v>8.0000000000000004E-4</c:v>
                </c:pt>
                <c:pt idx="2">
                  <c:v>1.6000000000000001E-3</c:v>
                </c:pt>
                <c:pt idx="3">
                  <c:v>2.3999999999999998E-3</c:v>
                </c:pt>
                <c:pt idx="4">
                  <c:v>3.2000000000000002E-3</c:v>
                </c:pt>
                <c:pt idx="5">
                  <c:v>4.0000000000000001E-3</c:v>
                </c:pt>
                <c:pt idx="6">
                  <c:v>4.7999999999999996E-3</c:v>
                </c:pt>
                <c:pt idx="7">
                  <c:v>5.6000000000000008E-3</c:v>
                </c:pt>
                <c:pt idx="8">
                  <c:v>6.4000000000000003E-3</c:v>
                </c:pt>
                <c:pt idx="9">
                  <c:v>7.1999999999999998E-3</c:v>
                </c:pt>
                <c:pt idx="10">
                  <c:v>8.0000000000000002E-3</c:v>
                </c:pt>
                <c:pt idx="11">
                  <c:v>8.8000000000000005E-3</c:v>
                </c:pt>
                <c:pt idx="12">
                  <c:v>9.5999999999999992E-3</c:v>
                </c:pt>
                <c:pt idx="13">
                  <c:v>1.0400000000000001E-2</c:v>
                </c:pt>
                <c:pt idx="14">
                  <c:v>1.1200000000000002E-2</c:v>
                </c:pt>
                <c:pt idx="15">
                  <c:v>1.2E-2</c:v>
                </c:pt>
                <c:pt idx="16">
                  <c:v>1.2800000000000001E-2</c:v>
                </c:pt>
                <c:pt idx="17">
                  <c:v>1.3600000000000001E-2</c:v>
                </c:pt>
                <c:pt idx="18">
                  <c:v>1.44E-2</c:v>
                </c:pt>
                <c:pt idx="19">
                  <c:v>1.52E-2</c:v>
                </c:pt>
                <c:pt idx="20">
                  <c:v>1.6E-2</c:v>
                </c:pt>
                <c:pt idx="21">
                  <c:v>1.6799999999999999E-2</c:v>
                </c:pt>
                <c:pt idx="22">
                  <c:v>1.7600000000000001E-2</c:v>
                </c:pt>
                <c:pt idx="23">
                  <c:v>1.84E-2</c:v>
                </c:pt>
                <c:pt idx="24">
                  <c:v>1.9199999999999998E-2</c:v>
                </c:pt>
                <c:pt idx="25">
                  <c:v>0.02</c:v>
                </c:pt>
                <c:pt idx="26">
                  <c:v>2.0800000000000003E-2</c:v>
                </c:pt>
                <c:pt idx="27">
                  <c:v>2.1600000000000001E-2</c:v>
                </c:pt>
                <c:pt idx="28">
                  <c:v>2.2400000000000003E-2</c:v>
                </c:pt>
                <c:pt idx="29">
                  <c:v>2.3199999999999998E-2</c:v>
                </c:pt>
                <c:pt idx="30">
                  <c:v>2.4E-2</c:v>
                </c:pt>
                <c:pt idx="31">
                  <c:v>2.4799999999999999E-2</c:v>
                </c:pt>
                <c:pt idx="32">
                  <c:v>2.5600000000000001E-2</c:v>
                </c:pt>
                <c:pt idx="33">
                  <c:v>2.6400000000000003E-2</c:v>
                </c:pt>
                <c:pt idx="34">
                  <c:v>2.7200000000000002E-2</c:v>
                </c:pt>
                <c:pt idx="35">
                  <c:v>2.7999999999999997E-2</c:v>
                </c:pt>
                <c:pt idx="36">
                  <c:v>2.8799999999999999E-2</c:v>
                </c:pt>
                <c:pt idx="37">
                  <c:v>2.9600000000000001E-2</c:v>
                </c:pt>
                <c:pt idx="38">
                  <c:v>3.04E-2</c:v>
                </c:pt>
                <c:pt idx="39">
                  <c:v>3.1200000000000002E-2</c:v>
                </c:pt>
                <c:pt idx="40">
                  <c:v>3.2000000000000001E-2</c:v>
                </c:pt>
                <c:pt idx="41">
                  <c:v>3.2799999999999996E-2</c:v>
                </c:pt>
                <c:pt idx="42">
                  <c:v>3.3599999999999998E-2</c:v>
                </c:pt>
                <c:pt idx="43">
                  <c:v>3.44E-2</c:v>
                </c:pt>
                <c:pt idx="44">
                  <c:v>3.5200000000000002E-2</c:v>
                </c:pt>
                <c:pt idx="45">
                  <c:v>3.6000000000000004E-2</c:v>
                </c:pt>
                <c:pt idx="46">
                  <c:v>3.6799999999999999E-2</c:v>
                </c:pt>
                <c:pt idx="47">
                  <c:v>3.7600000000000001E-2</c:v>
                </c:pt>
                <c:pt idx="48">
                  <c:v>3.8399999999999997E-2</c:v>
                </c:pt>
                <c:pt idx="49">
                  <c:v>3.9199999999999999E-2</c:v>
                </c:pt>
                <c:pt idx="50">
                  <c:v>0.04</c:v>
                </c:pt>
                <c:pt idx="51">
                  <c:v>4.0800000000000003E-2</c:v>
                </c:pt>
                <c:pt idx="52">
                  <c:v>4.1600000000000005E-2</c:v>
                </c:pt>
                <c:pt idx="53">
                  <c:v>4.24E-2</c:v>
                </c:pt>
                <c:pt idx="54">
                  <c:v>4.3200000000000002E-2</c:v>
                </c:pt>
                <c:pt idx="55">
                  <c:v>4.4000000000000004E-2</c:v>
                </c:pt>
                <c:pt idx="56">
                  <c:v>4.4800000000000006E-2</c:v>
                </c:pt>
                <c:pt idx="57">
                  <c:v>4.5599999999999995E-2</c:v>
                </c:pt>
                <c:pt idx="58">
                  <c:v>4.6399999999999997E-2</c:v>
                </c:pt>
                <c:pt idx="59">
                  <c:v>4.7199999999999999E-2</c:v>
                </c:pt>
                <c:pt idx="60">
                  <c:v>4.8000000000000001E-2</c:v>
                </c:pt>
                <c:pt idx="61">
                  <c:v>4.8800000000000003E-2</c:v>
                </c:pt>
                <c:pt idx="62">
                  <c:v>4.9599999999999998E-2</c:v>
                </c:pt>
                <c:pt idx="63">
                  <c:v>5.04E-2</c:v>
                </c:pt>
                <c:pt idx="64">
                  <c:v>5.1200000000000002E-2</c:v>
                </c:pt>
                <c:pt idx="65">
                  <c:v>5.2000000000000005E-2</c:v>
                </c:pt>
                <c:pt idx="66">
                  <c:v>5.2800000000000007E-2</c:v>
                </c:pt>
                <c:pt idx="67">
                  <c:v>5.3600000000000002E-2</c:v>
                </c:pt>
                <c:pt idx="68">
                  <c:v>5.4400000000000004E-2</c:v>
                </c:pt>
                <c:pt idx="69">
                  <c:v>5.5199999999999999E-2</c:v>
                </c:pt>
                <c:pt idx="70">
                  <c:v>5.5999999999999994E-2</c:v>
                </c:pt>
                <c:pt idx="71">
                  <c:v>5.6799999999999996E-2</c:v>
                </c:pt>
                <c:pt idx="72">
                  <c:v>5.7599999999999998E-2</c:v>
                </c:pt>
                <c:pt idx="73">
                  <c:v>5.8400000000000001E-2</c:v>
                </c:pt>
                <c:pt idx="74">
                  <c:v>5.9200000000000003E-2</c:v>
                </c:pt>
                <c:pt idx="75">
                  <c:v>0.06</c:v>
                </c:pt>
                <c:pt idx="76">
                  <c:v>6.08E-2</c:v>
                </c:pt>
                <c:pt idx="77">
                  <c:v>6.1600000000000002E-2</c:v>
                </c:pt>
                <c:pt idx="78">
                  <c:v>6.2400000000000004E-2</c:v>
                </c:pt>
                <c:pt idx="79">
                  <c:v>6.3200000000000006E-2</c:v>
                </c:pt>
                <c:pt idx="80">
                  <c:v>6.4000000000000001E-2</c:v>
                </c:pt>
                <c:pt idx="81">
                  <c:v>6.480000000000001E-2</c:v>
                </c:pt>
                <c:pt idx="82">
                  <c:v>6.5599999999999992E-2</c:v>
                </c:pt>
                <c:pt idx="83">
                  <c:v>6.6400000000000001E-2</c:v>
                </c:pt>
                <c:pt idx="84">
                  <c:v>6.7199999999999996E-2</c:v>
                </c:pt>
                <c:pt idx="85">
                  <c:v>6.8000000000000005E-2</c:v>
                </c:pt>
                <c:pt idx="86">
                  <c:v>6.88E-2</c:v>
                </c:pt>
                <c:pt idx="87">
                  <c:v>6.9599999999999995E-2</c:v>
                </c:pt>
                <c:pt idx="88">
                  <c:v>7.0400000000000004E-2</c:v>
                </c:pt>
                <c:pt idx="89">
                  <c:v>7.1199999999999999E-2</c:v>
                </c:pt>
                <c:pt idx="90">
                  <c:v>7.2000000000000008E-2</c:v>
                </c:pt>
                <c:pt idx="91">
                  <c:v>7.2800000000000004E-2</c:v>
                </c:pt>
                <c:pt idx="92">
                  <c:v>7.3599999999999999E-2</c:v>
                </c:pt>
                <c:pt idx="93">
                  <c:v>7.4400000000000008E-2</c:v>
                </c:pt>
                <c:pt idx="94">
                  <c:v>7.5200000000000003E-2</c:v>
                </c:pt>
                <c:pt idx="95">
                  <c:v>7.5999999999999998E-2</c:v>
                </c:pt>
                <c:pt idx="96">
                  <c:v>7.6799999999999993E-2</c:v>
                </c:pt>
                <c:pt idx="97">
                  <c:v>7.7600000000000002E-2</c:v>
                </c:pt>
                <c:pt idx="98">
                  <c:v>7.8399999999999997E-2</c:v>
                </c:pt>
                <c:pt idx="99">
                  <c:v>7.9200000000000007E-2</c:v>
                </c:pt>
                <c:pt idx="100">
                  <c:v>0.08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EDA-4561-8107-50B79A6DD8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3936032"/>
        <c:axId val="573937280"/>
      </c:areaChart>
      <c:catAx>
        <c:axId val="57393603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937280"/>
        <c:crosses val="autoZero"/>
        <c:auto val="1"/>
        <c:lblAlgn val="ctr"/>
        <c:lblOffset val="100"/>
        <c:noMultiLvlLbl val="0"/>
      </c:catAx>
      <c:valAx>
        <c:axId val="573937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9360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/>
      </a:pPr>
      <a:endParaRPr lang="en-US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8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Efficient Frontier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8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13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'Mark opt'!$A$28:$A$41</c:f>
              <c:numCache>
                <c:formatCode>0.00%</c:formatCode>
                <c:ptCount val="14"/>
                <c:pt idx="0">
                  <c:v>8.2393785675483628E-3</c:v>
                </c:pt>
                <c:pt idx="1">
                  <c:v>9.9530911735868227E-3</c:v>
                </c:pt>
                <c:pt idx="2">
                  <c:v>1.45346936686162E-2</c:v>
                </c:pt>
                <c:pt idx="3">
                  <c:v>2.0584336153555784E-2</c:v>
                </c:pt>
                <c:pt idx="4">
                  <c:v>3.0240179862057938E-2</c:v>
                </c:pt>
                <c:pt idx="5">
                  <c:v>4.153740010114608E-2</c:v>
                </c:pt>
                <c:pt idx="6">
                  <c:v>5.3338884551458673E-2</c:v>
                </c:pt>
                <c:pt idx="7">
                  <c:v>6.5354063108763141E-2</c:v>
                </c:pt>
                <c:pt idx="8">
                  <c:v>7.7483748031441285E-2</c:v>
                </c:pt>
                <c:pt idx="9">
                  <c:v>8.9900925381772079E-2</c:v>
                </c:pt>
                <c:pt idx="10">
                  <c:v>0.10276463616212175</c:v>
                </c:pt>
                <c:pt idx="11">
                  <c:v>0.12071097155948625</c:v>
                </c:pt>
                <c:pt idx="12">
                  <c:v>0.17886193221078844</c:v>
                </c:pt>
                <c:pt idx="13">
                  <c:v>0.23692682926992492</c:v>
                </c:pt>
              </c:numCache>
            </c:numRef>
          </c:xVal>
          <c:yVal>
            <c:numRef>
              <c:f>'Mark opt'!$B$28:$B$41</c:f>
              <c:numCache>
                <c:formatCode>0.00%</c:formatCode>
                <c:ptCount val="14"/>
                <c:pt idx="0">
                  <c:v>2.102701068065695E-2</c:v>
                </c:pt>
                <c:pt idx="1">
                  <c:v>2.5000000000000001E-2</c:v>
                </c:pt>
                <c:pt idx="2">
                  <c:v>0.03</c:v>
                </c:pt>
                <c:pt idx="3">
                  <c:v>3.5000000000000003E-2</c:v>
                </c:pt>
                <c:pt idx="4">
                  <c:v>0.04</c:v>
                </c:pt>
                <c:pt idx="5">
                  <c:v>4.4999999999999998E-2</c:v>
                </c:pt>
                <c:pt idx="6">
                  <c:v>0.05</c:v>
                </c:pt>
                <c:pt idx="7">
                  <c:v>5.5E-2</c:v>
                </c:pt>
                <c:pt idx="8">
                  <c:v>0.06</c:v>
                </c:pt>
                <c:pt idx="9">
                  <c:v>6.5000000000000002E-2</c:v>
                </c:pt>
                <c:pt idx="10">
                  <c:v>7.0000000000000007E-2</c:v>
                </c:pt>
                <c:pt idx="11">
                  <c:v>7.4999999999999997E-2</c:v>
                </c:pt>
                <c:pt idx="12">
                  <c:v>0.08</c:v>
                </c:pt>
                <c:pt idx="13">
                  <c:v>8.3775785944966055E-2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C17-4B29-9A22-FC16C26BE8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1940608"/>
        <c:axId val="1621941568"/>
      </c:scatterChart>
      <c:valAx>
        <c:axId val="1621940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941568"/>
        <c:crosses val="autoZero"/>
        <c:crossBetween val="midCat"/>
      </c:valAx>
      <c:valAx>
        <c:axId val="1621941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9406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/>
      </a:pPr>
      <a:endParaRPr lang="en-US"/>
    </a:p>
  </c:txPr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400" b="1"/>
              <a:t>Composition of Efficient Portfolio by Markowitz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percentStacked"/>
        <c:varyColors val="0"/>
        <c:ser>
          <c:idx val="0"/>
          <c:order val="0"/>
          <c:tx>
            <c:strRef>
              <c:f>'Mark opt'!$D$27</c:f>
              <c:strCache>
                <c:ptCount val="1"/>
                <c:pt idx="0">
                  <c:v>Bofa ML Euro 0-1 anni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'Mark opt'!$D$28:$D$41</c:f>
              <c:numCache>
                <c:formatCode>0.0%</c:formatCode>
                <c:ptCount val="14"/>
                <c:pt idx="0">
                  <c:v>0.98039599481825568</c:v>
                </c:pt>
                <c:pt idx="1">
                  <c:v>0.66710362645197707</c:v>
                </c:pt>
                <c:pt idx="2">
                  <c:v>0.25063991562187315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56-4ACE-9C5C-AE6B542D45D7}"/>
            </c:ext>
          </c:extLst>
        </c:ser>
        <c:ser>
          <c:idx val="1"/>
          <c:order val="1"/>
          <c:tx>
            <c:strRef>
              <c:f>'Mark opt'!$E$27</c:f>
              <c:strCache>
                <c:ptCount val="1"/>
                <c:pt idx="0">
                  <c:v>Bofa ML Bond Euro 1-3 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val>
            <c:numRef>
              <c:f>'Mark opt'!$E$28:$E$41</c:f>
              <c:numCache>
                <c:formatCode>0.0%</c:formatCode>
                <c:ptCount val="14"/>
                <c:pt idx="0">
                  <c:v>0</c:v>
                </c:pt>
                <c:pt idx="1">
                  <c:v>0.28733844709172618</c:v>
                </c:pt>
                <c:pt idx="2">
                  <c:v>0.67377024180364198</c:v>
                </c:pt>
                <c:pt idx="3">
                  <c:v>0.86153094089160187</c:v>
                </c:pt>
                <c:pt idx="4">
                  <c:v>0.74947571628617571</c:v>
                </c:pt>
                <c:pt idx="5">
                  <c:v>0.604874411727781</c:v>
                </c:pt>
                <c:pt idx="6">
                  <c:v>0.40935021857153031</c:v>
                </c:pt>
                <c:pt idx="7">
                  <c:v>0.2125296989936383</c:v>
                </c:pt>
                <c:pt idx="8">
                  <c:v>1.5709173303331162E-2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56-4ACE-9C5C-AE6B542D45D7}"/>
            </c:ext>
          </c:extLst>
        </c:ser>
        <c:ser>
          <c:idx val="2"/>
          <c:order val="2"/>
          <c:tx>
            <c:strRef>
              <c:f>'Mark opt'!$F$27</c:f>
              <c:strCache>
                <c:ptCount val="1"/>
                <c:pt idx="0">
                  <c:v>Bofa ML Obbl. Euro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val>
            <c:numRef>
              <c:f>'Mark opt'!$F$28:$F$41</c:f>
              <c:numCache>
                <c:formatCode>0.0%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3.6062638083296641E-2</c:v>
                </c:pt>
                <c:pt idx="6">
                  <c:v>0.12590753888174522</c:v>
                </c:pt>
                <c:pt idx="7">
                  <c:v>0.21670749656133961</c:v>
                </c:pt>
                <c:pt idx="8">
                  <c:v>0.30750745214647551</c:v>
                </c:pt>
                <c:pt idx="9">
                  <c:v>0.20108909531638638</c:v>
                </c:pt>
                <c:pt idx="10">
                  <c:v>7.7415919282964027E-2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56-4ACE-9C5C-AE6B542D45D7}"/>
            </c:ext>
          </c:extLst>
        </c:ser>
        <c:ser>
          <c:idx val="3"/>
          <c:order val="3"/>
          <c:tx>
            <c:strRef>
              <c:f>'Mark opt'!$G$27</c:f>
              <c:strCache>
                <c:ptCount val="1"/>
                <c:pt idx="0">
                  <c:v>Bofa ML Obbl. Globale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'Mark opt'!$G$28:$G$41</c:f>
              <c:numCache>
                <c:formatCode>0.0%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56-4ACE-9C5C-AE6B542D45D7}"/>
            </c:ext>
          </c:extLst>
        </c:ser>
        <c:ser>
          <c:idx val="4"/>
          <c:order val="4"/>
          <c:tx>
            <c:strRef>
              <c:f>'Mark opt'!$H$27</c:f>
              <c:strCache>
                <c:ptCount val="1"/>
                <c:pt idx="0">
                  <c:v>ML Global HY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val>
            <c:numRef>
              <c:f>'Mark opt'!$H$28:$H$41</c:f>
              <c:numCache>
                <c:formatCode>0.0%</c:formatCode>
                <c:ptCount val="14"/>
                <c:pt idx="0">
                  <c:v>6.6436700637230763E-3</c:v>
                </c:pt>
                <c:pt idx="1">
                  <c:v>2.7098164520547731E-2</c:v>
                </c:pt>
                <c:pt idx="2">
                  <c:v>4.4750449961538701E-2</c:v>
                </c:pt>
                <c:pt idx="3">
                  <c:v>0.10308865172511714</c:v>
                </c:pt>
                <c:pt idx="4">
                  <c:v>0.2226815303919068</c:v>
                </c:pt>
                <c:pt idx="5">
                  <c:v>0.33743315470534252</c:v>
                </c:pt>
                <c:pt idx="6">
                  <c:v>0.44578768708797623</c:v>
                </c:pt>
                <c:pt idx="7">
                  <c:v>0.55374655437977149</c:v>
                </c:pt>
                <c:pt idx="8">
                  <c:v>0.66170541328058197</c:v>
                </c:pt>
                <c:pt idx="9">
                  <c:v>0.78647059944781827</c:v>
                </c:pt>
                <c:pt idx="10">
                  <c:v>0.91038318765291482</c:v>
                </c:pt>
                <c:pt idx="11">
                  <c:v>0.81439867533776744</c:v>
                </c:pt>
                <c:pt idx="12">
                  <c:v>0.35039541096202143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56-4ACE-9C5C-AE6B542D45D7}"/>
            </c:ext>
          </c:extLst>
        </c:ser>
        <c:ser>
          <c:idx val="5"/>
          <c:order val="5"/>
          <c:tx>
            <c:strRef>
              <c:f>'Mark opt'!$I$27</c:f>
              <c:strCache>
                <c:ptCount val="1"/>
                <c:pt idx="0">
                  <c:v>Bofa ML Obbl Emergente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val>
            <c:numRef>
              <c:f>'Mark opt'!$I$28:$I$41</c:f>
              <c:numCache>
                <c:formatCode>0.0%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56-4ACE-9C5C-AE6B542D45D7}"/>
            </c:ext>
          </c:extLst>
        </c:ser>
        <c:ser>
          <c:idx val="6"/>
          <c:order val="6"/>
          <c:tx>
            <c:strRef>
              <c:f>'Mark opt'!$J$27</c:f>
              <c:strCache>
                <c:ptCount val="1"/>
                <c:pt idx="0">
                  <c:v>MSCI Europe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val>
            <c:numRef>
              <c:f>'Mark opt'!$J$28:$J$41</c:f>
              <c:numCache>
                <c:formatCode>0.0%</c:formatCode>
                <c:ptCount val="14"/>
                <c:pt idx="0">
                  <c:v>1.5066791724996247E-3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56-4ACE-9C5C-AE6B542D45D7}"/>
            </c:ext>
          </c:extLst>
        </c:ser>
        <c:ser>
          <c:idx val="7"/>
          <c:order val="7"/>
          <c:tx>
            <c:strRef>
              <c:f>'Mark opt'!$K$27</c:f>
              <c:strCache>
                <c:ptCount val="1"/>
                <c:pt idx="0">
                  <c:v>MSCI North America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val>
            <c:numRef>
              <c:f>'Mark opt'!$K$28:$K$41</c:f>
              <c:numCache>
                <c:formatCode>0.0%</c:formatCode>
                <c:ptCount val="14"/>
                <c:pt idx="0">
                  <c:v>8.0152254313136263E-3</c:v>
                </c:pt>
                <c:pt idx="1">
                  <c:v>1.253811838561531E-2</c:v>
                </c:pt>
                <c:pt idx="2">
                  <c:v>9.7608671753413954E-3</c:v>
                </c:pt>
                <c:pt idx="3">
                  <c:v>9.2626244443094509E-3</c:v>
                </c:pt>
                <c:pt idx="4">
                  <c:v>1.2280960725485962E-2</c:v>
                </c:pt>
                <c:pt idx="5">
                  <c:v>1.394893990470239E-2</c:v>
                </c:pt>
                <c:pt idx="6">
                  <c:v>1.1381355470833382E-2</c:v>
                </c:pt>
                <c:pt idx="7">
                  <c:v>7.5478517983521235E-3</c:v>
                </c:pt>
                <c:pt idx="8">
                  <c:v>3.7143879448040462E-3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56-4ACE-9C5C-AE6B542D45D7}"/>
            </c:ext>
          </c:extLst>
        </c:ser>
        <c:ser>
          <c:idx val="8"/>
          <c:order val="8"/>
          <c:tx>
            <c:strRef>
              <c:f>'Mark opt'!$L$27</c:f>
              <c:strCache>
                <c:ptCount val="1"/>
                <c:pt idx="0">
                  <c:v>MSCI Pacific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val>
            <c:numRef>
              <c:f>'Mark opt'!$L$28:$L$41</c:f>
              <c:numCache>
                <c:formatCode>0.0%</c:formatCode>
                <c:ptCount val="14"/>
                <c:pt idx="0">
                  <c:v>3.4384305142084841E-3</c:v>
                </c:pt>
                <c:pt idx="1">
                  <c:v>7.2279991565035707E-4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56-4ACE-9C5C-AE6B542D45D7}"/>
            </c:ext>
          </c:extLst>
        </c:ser>
        <c:ser>
          <c:idx val="9"/>
          <c:order val="9"/>
          <c:tx>
            <c:strRef>
              <c:f>'Mark opt'!$M$27</c:f>
              <c:strCache>
                <c:ptCount val="1"/>
                <c:pt idx="0">
                  <c:v>MSCI Emerging Markets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val>
            <c:numRef>
              <c:f>'Mark opt'!$M$28:$M$41</c:f>
              <c:numCache>
                <c:formatCode>0.0%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1.2376633007119243E-3</c:v>
                </c:pt>
                <c:pt idx="5">
                  <c:v>5.1890483064817843E-3</c:v>
                </c:pt>
                <c:pt idx="6">
                  <c:v>7.5731999879151152E-3</c:v>
                </c:pt>
                <c:pt idx="7">
                  <c:v>9.4683982668985148E-3</c:v>
                </c:pt>
                <c:pt idx="8">
                  <c:v>1.1363573324807212E-2</c:v>
                </c:pt>
                <c:pt idx="9">
                  <c:v>1.2440305235795304E-2</c:v>
                </c:pt>
                <c:pt idx="10">
                  <c:v>1.2200893064121261E-2</c:v>
                </c:pt>
                <c:pt idx="11">
                  <c:v>0.18560132466223259</c:v>
                </c:pt>
                <c:pt idx="12">
                  <c:v>0.64960458903797857</c:v>
                </c:pt>
                <c:pt idx="13">
                  <c:v>0.99999999999999978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56-4ACE-9C5C-AE6B542D45D7}"/>
            </c:ext>
          </c:extLst>
        </c:ser>
        <c:ser>
          <c:idx val="10"/>
          <c:order val="10"/>
          <c:tx>
            <c:strRef>
              <c:f>'Mark opt'!$N$27</c:f>
              <c:strCache>
                <c:ptCount val="1"/>
                <c:pt idx="0">
                  <c:v>Opportunities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val>
            <c:numRef>
              <c:f>'Mark opt'!$N$28:$N$41</c:f>
              <c:numCache>
                <c:formatCode>0.0%</c:formatCode>
                <c:ptCount val="14"/>
                <c:pt idx="0">
                  <c:v>0</c:v>
                </c:pt>
                <c:pt idx="1">
                  <c:v>5.1988436344833988E-3</c:v>
                </c:pt>
                <c:pt idx="2">
                  <c:v>2.107852543760504E-2</c:v>
                </c:pt>
                <c:pt idx="3">
                  <c:v>2.6117782938971476E-2</c:v>
                </c:pt>
                <c:pt idx="4">
                  <c:v>1.4324129295719598E-2</c:v>
                </c:pt>
                <c:pt idx="5">
                  <c:v>2.4918072723956698E-3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56-4ACE-9C5C-AE6B542D45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5984864"/>
        <c:axId val="1665987744"/>
      </c:areaChart>
      <c:catAx>
        <c:axId val="166598486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5987744"/>
        <c:crosses val="autoZero"/>
        <c:auto val="1"/>
        <c:lblAlgn val="ctr"/>
        <c:lblOffset val="100"/>
        <c:noMultiLvlLbl val="0"/>
      </c:catAx>
      <c:valAx>
        <c:axId val="1665987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59848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en-US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8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Efficient Frontier vs Absolute Constraints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8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13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'Mark opt'!$A$28:$A$41</c:f>
              <c:numCache>
                <c:formatCode>0.00%</c:formatCode>
                <c:ptCount val="14"/>
                <c:pt idx="0">
                  <c:v>8.2393785675483628E-3</c:v>
                </c:pt>
                <c:pt idx="1">
                  <c:v>9.9530911735868227E-3</c:v>
                </c:pt>
                <c:pt idx="2">
                  <c:v>1.45346936686162E-2</c:v>
                </c:pt>
                <c:pt idx="3">
                  <c:v>2.0584336153555784E-2</c:v>
                </c:pt>
                <c:pt idx="4">
                  <c:v>3.0240179862057938E-2</c:v>
                </c:pt>
                <c:pt idx="5">
                  <c:v>4.153740010114608E-2</c:v>
                </c:pt>
                <c:pt idx="6">
                  <c:v>5.3338884551458673E-2</c:v>
                </c:pt>
                <c:pt idx="7">
                  <c:v>6.5354063108763141E-2</c:v>
                </c:pt>
                <c:pt idx="8">
                  <c:v>7.7483748031441285E-2</c:v>
                </c:pt>
                <c:pt idx="9">
                  <c:v>8.9900925381772079E-2</c:v>
                </c:pt>
                <c:pt idx="10">
                  <c:v>0.10276463616212175</c:v>
                </c:pt>
                <c:pt idx="11">
                  <c:v>0.12071097155948625</c:v>
                </c:pt>
                <c:pt idx="12">
                  <c:v>0.17886193221078844</c:v>
                </c:pt>
                <c:pt idx="13">
                  <c:v>0.23692682926992492</c:v>
                </c:pt>
              </c:numCache>
            </c:numRef>
          </c:xVal>
          <c:yVal>
            <c:numRef>
              <c:f>'Mark opt'!$B$28:$B$41</c:f>
              <c:numCache>
                <c:formatCode>0.00%</c:formatCode>
                <c:ptCount val="14"/>
                <c:pt idx="0">
                  <c:v>2.102701068065695E-2</c:v>
                </c:pt>
                <c:pt idx="1">
                  <c:v>2.5000000000000001E-2</c:v>
                </c:pt>
                <c:pt idx="2">
                  <c:v>0.03</c:v>
                </c:pt>
                <c:pt idx="3">
                  <c:v>3.5000000000000003E-2</c:v>
                </c:pt>
                <c:pt idx="4">
                  <c:v>0.04</c:v>
                </c:pt>
                <c:pt idx="5">
                  <c:v>4.4999999999999998E-2</c:v>
                </c:pt>
                <c:pt idx="6">
                  <c:v>0.05</c:v>
                </c:pt>
                <c:pt idx="7">
                  <c:v>5.5E-2</c:v>
                </c:pt>
                <c:pt idx="8">
                  <c:v>0.06</c:v>
                </c:pt>
                <c:pt idx="9">
                  <c:v>6.5000000000000002E-2</c:v>
                </c:pt>
                <c:pt idx="10">
                  <c:v>7.0000000000000007E-2</c:v>
                </c:pt>
                <c:pt idx="11">
                  <c:v>7.4999999999999997E-2</c:v>
                </c:pt>
                <c:pt idx="12">
                  <c:v>0.08</c:v>
                </c:pt>
                <c:pt idx="13">
                  <c:v>8.3775785944966055E-2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873-44F2-BE2D-16B997D2D082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13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'Mark abs'!$A$22:$A$32</c:f>
              <c:numCache>
                <c:formatCode>0.00%</c:formatCode>
                <c:ptCount val="11"/>
                <c:pt idx="0">
                  <c:v>4.3833428068224822E-2</c:v>
                </c:pt>
                <c:pt idx="1">
                  <c:v>4.4368340157479473E-2</c:v>
                </c:pt>
                <c:pt idx="2">
                  <c:v>5.2356091165340395E-2</c:v>
                </c:pt>
                <c:pt idx="3">
                  <c:v>6.3869588489778154E-2</c:v>
                </c:pt>
                <c:pt idx="4">
                  <c:v>7.9663608013722451E-2</c:v>
                </c:pt>
                <c:pt idx="5">
                  <c:v>9.7182850427719264E-2</c:v>
                </c:pt>
                <c:pt idx="6">
                  <c:v>0.11560763200345689</c:v>
                </c:pt>
                <c:pt idx="7">
                  <c:v>0.13462332439886704</c:v>
                </c:pt>
                <c:pt idx="8">
                  <c:v>0.15729646004560324</c:v>
                </c:pt>
                <c:pt idx="9">
                  <c:v>0.19999141471163898</c:v>
                </c:pt>
                <c:pt idx="10">
                  <c:v>0.20869967845474052</c:v>
                </c:pt>
              </c:numCache>
            </c:numRef>
          </c:xVal>
          <c:yVal>
            <c:numRef>
              <c:f>'Mark abs'!$B$22:$B$32</c:f>
              <c:numCache>
                <c:formatCode>0.00%</c:formatCode>
                <c:ptCount val="11"/>
                <c:pt idx="0">
                  <c:v>3.5499999999999997E-2</c:v>
                </c:pt>
                <c:pt idx="1">
                  <c:v>0.04</c:v>
                </c:pt>
                <c:pt idx="2">
                  <c:v>4.4999999999999998E-2</c:v>
                </c:pt>
                <c:pt idx="3">
                  <c:v>0.05</c:v>
                </c:pt>
                <c:pt idx="4">
                  <c:v>5.5E-2</c:v>
                </c:pt>
                <c:pt idx="5">
                  <c:v>0.06</c:v>
                </c:pt>
                <c:pt idx="6">
                  <c:v>6.5000000000000002E-2</c:v>
                </c:pt>
                <c:pt idx="7">
                  <c:v>7.0000000000000007E-2</c:v>
                </c:pt>
                <c:pt idx="8">
                  <c:v>7.4999999999999997E-2</c:v>
                </c:pt>
                <c:pt idx="9">
                  <c:v>0.08</c:v>
                </c:pt>
                <c:pt idx="10">
                  <c:v>8.0567689085863481E-2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873-44F2-BE2D-16B997D2D0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1940608"/>
        <c:axId val="1621941568"/>
      </c:scatterChart>
      <c:valAx>
        <c:axId val="1621940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941568"/>
        <c:crosses val="autoZero"/>
        <c:crossBetween val="midCat"/>
      </c:valAx>
      <c:valAx>
        <c:axId val="1621941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9406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/>
      </a:pPr>
      <a:endParaRPr lang="en-US"/>
    </a:p>
  </c:tx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400" b="1"/>
              <a:t>Composition of Portfolio with Absolute Constraints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percentStacked"/>
        <c:varyColors val="0"/>
        <c:ser>
          <c:idx val="0"/>
          <c:order val="0"/>
          <c:tx>
            <c:strRef>
              <c:f>'Mark abs'!$H$21</c:f>
              <c:strCache>
                <c:ptCount val="1"/>
                <c:pt idx="0">
                  <c:v>Money Mkt in 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'Mark abs'!$H$22:$H$32</c:f>
              <c:numCache>
                <c:formatCode>0.0%</c:formatCode>
                <c:ptCount val="11"/>
                <c:pt idx="0">
                  <c:v>0.56459614394517699</c:v>
                </c:pt>
                <c:pt idx="1">
                  <c:v>6.4596119578034863E-2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61-4D73-80CF-3E25B4555361}"/>
            </c:ext>
          </c:extLst>
        </c:ser>
        <c:ser>
          <c:idx val="1"/>
          <c:order val="1"/>
          <c:tx>
            <c:strRef>
              <c:f>'Mark abs'!$I$21</c:f>
              <c:strCache>
                <c:ptCount val="1"/>
                <c:pt idx="0">
                  <c:v>€ Bond Mkt Short Term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val>
            <c:numRef>
              <c:f>'Mark abs'!$I$22:$I$32</c:f>
              <c:numCache>
                <c:formatCode>0.0%</c:formatCode>
                <c:ptCount val="11"/>
                <c:pt idx="0">
                  <c:v>0.16540385605482311</c:v>
                </c:pt>
                <c:pt idx="1">
                  <c:v>0.66540388042196519</c:v>
                </c:pt>
                <c:pt idx="2">
                  <c:v>0.52586130322501834</c:v>
                </c:pt>
                <c:pt idx="3">
                  <c:v>0.13498953550685514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3.6651389723144764E-7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661-4D73-80CF-3E25B4555361}"/>
            </c:ext>
          </c:extLst>
        </c:ser>
        <c:ser>
          <c:idx val="2"/>
          <c:order val="2"/>
          <c:tx>
            <c:strRef>
              <c:f>'Mark abs'!$J$21</c:f>
              <c:strCache>
                <c:ptCount val="1"/>
                <c:pt idx="0">
                  <c:v>€ Bond Mkt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val>
            <c:numRef>
              <c:f>'Mark abs'!$J$22:$J$32</c:f>
              <c:numCache>
                <c:formatCode>0.0%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0.11281750183219717</c:v>
                </c:pt>
                <c:pt idx="3">
                  <c:v>0.3998794062437579</c:v>
                </c:pt>
                <c:pt idx="4">
                  <c:v>0.39385366638981928</c:v>
                </c:pt>
                <c:pt idx="5">
                  <c:v>0.24330222360704273</c:v>
                </c:pt>
                <c:pt idx="6">
                  <c:v>0.10230254345734388</c:v>
                </c:pt>
                <c:pt idx="7">
                  <c:v>0</c:v>
                </c:pt>
                <c:pt idx="8">
                  <c:v>0</c:v>
                </c:pt>
                <c:pt idx="9">
                  <c:v>4.8558109755427972E-7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661-4D73-80CF-3E25B4555361}"/>
            </c:ext>
          </c:extLst>
        </c:ser>
        <c:ser>
          <c:idx val="3"/>
          <c:order val="3"/>
          <c:tx>
            <c:strRef>
              <c:f>'Mark abs'!$K$21</c:f>
              <c:strCache>
                <c:ptCount val="1"/>
                <c:pt idx="0">
                  <c:v>Global Bond Dev Mkts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'Mark abs'!$K$22:$K$32</c:f>
              <c:numCache>
                <c:formatCode>0.0%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5.1550980763070463E-7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661-4D73-80CF-3E25B4555361}"/>
            </c:ext>
          </c:extLst>
        </c:ser>
        <c:ser>
          <c:idx val="4"/>
          <c:order val="4"/>
          <c:tx>
            <c:strRef>
              <c:f>'Mark abs'!$L$21</c:f>
              <c:strCache>
                <c:ptCount val="1"/>
                <c:pt idx="0">
                  <c:v>Global Corp Bond High Yield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val>
            <c:numRef>
              <c:f>'Mark abs'!$L$22:$L$32</c:f>
              <c:numCache>
                <c:formatCode>0.0%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9.1321194942784137E-2</c:v>
                </c:pt>
                <c:pt idx="3">
                  <c:v>0.15</c:v>
                </c:pt>
                <c:pt idx="4">
                  <c:v>0.15</c:v>
                </c:pt>
                <c:pt idx="5">
                  <c:v>0.15</c:v>
                </c:pt>
                <c:pt idx="6">
                  <c:v>0.15</c:v>
                </c:pt>
                <c:pt idx="7">
                  <c:v>0.15</c:v>
                </c:pt>
                <c:pt idx="8">
                  <c:v>0.15</c:v>
                </c:pt>
                <c:pt idx="9">
                  <c:v>5.2767967477829365E-2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661-4D73-80CF-3E25B4555361}"/>
            </c:ext>
          </c:extLst>
        </c:ser>
        <c:ser>
          <c:idx val="5"/>
          <c:order val="5"/>
          <c:tx>
            <c:strRef>
              <c:f>'Mark abs'!$M$21</c:f>
              <c:strCache>
                <c:ptCount val="1"/>
                <c:pt idx="0">
                  <c:v>Em Mkts Bond Mkt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val>
            <c:numRef>
              <c:f>'Mark abs'!$M$22:$M$32</c:f>
              <c:numCache>
                <c:formatCode>0.0%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4.5131058249386992E-2</c:v>
                </c:pt>
                <c:pt idx="4">
                  <c:v>0.14244827879988808</c:v>
                </c:pt>
                <c:pt idx="5">
                  <c:v>0.21805600876845618</c:v>
                </c:pt>
                <c:pt idx="6">
                  <c:v>0.2834238626040273</c:v>
                </c:pt>
                <c:pt idx="7">
                  <c:v>0.28948706004423003</c:v>
                </c:pt>
                <c:pt idx="8">
                  <c:v>7.0958983490836652E-2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661-4D73-80CF-3E25B4555361}"/>
            </c:ext>
          </c:extLst>
        </c:ser>
        <c:ser>
          <c:idx val="6"/>
          <c:order val="6"/>
          <c:tx>
            <c:strRef>
              <c:f>'Mark abs'!$N$21</c:f>
              <c:strCache>
                <c:ptCount val="1"/>
                <c:pt idx="0">
                  <c:v>Equ. Europe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val>
            <c:numRef>
              <c:f>'Mark abs'!$N$22:$N$32</c:f>
              <c:numCache>
                <c:formatCode>0.0%</c:formatCode>
                <c:ptCount val="11"/>
                <c:pt idx="0">
                  <c:v>7.0000000000000007E-2</c:v>
                </c:pt>
                <c:pt idx="1">
                  <c:v>7.0000000000000007E-2</c:v>
                </c:pt>
                <c:pt idx="2">
                  <c:v>7.0000000000000007E-2</c:v>
                </c:pt>
                <c:pt idx="3">
                  <c:v>7.0000000000000007E-2</c:v>
                </c:pt>
                <c:pt idx="4">
                  <c:v>7.0000000000000007E-2</c:v>
                </c:pt>
                <c:pt idx="5">
                  <c:v>7.0000000000000007E-2</c:v>
                </c:pt>
                <c:pt idx="6">
                  <c:v>7.0000000000000007E-2</c:v>
                </c:pt>
                <c:pt idx="7">
                  <c:v>7.0000000000000007E-2</c:v>
                </c:pt>
                <c:pt idx="8">
                  <c:v>7.0000000000000007E-2</c:v>
                </c:pt>
                <c:pt idx="9">
                  <c:v>7.0000000000000007E-2</c:v>
                </c:pt>
                <c:pt idx="10">
                  <c:v>7.0000000000000007E-2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661-4D73-80CF-3E25B4555361}"/>
            </c:ext>
          </c:extLst>
        </c:ser>
        <c:ser>
          <c:idx val="7"/>
          <c:order val="7"/>
          <c:tx>
            <c:strRef>
              <c:f>'Mark abs'!$O$21</c:f>
              <c:strCache>
                <c:ptCount val="1"/>
                <c:pt idx="0">
                  <c:v>Equ. North America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val>
            <c:numRef>
              <c:f>'Mark abs'!$O$22:$O$32</c:f>
              <c:numCache>
                <c:formatCode>0.0%</c:formatCode>
                <c:ptCount val="11"/>
                <c:pt idx="0">
                  <c:v>0.18</c:v>
                </c:pt>
                <c:pt idx="1">
                  <c:v>0.18</c:v>
                </c:pt>
                <c:pt idx="2">
                  <c:v>0.18</c:v>
                </c:pt>
                <c:pt idx="3">
                  <c:v>0.18</c:v>
                </c:pt>
                <c:pt idx="4">
                  <c:v>0.18</c:v>
                </c:pt>
                <c:pt idx="5">
                  <c:v>0.18</c:v>
                </c:pt>
                <c:pt idx="6">
                  <c:v>0.21787125700815538</c:v>
                </c:pt>
                <c:pt idx="7">
                  <c:v>0.30869998540852533</c:v>
                </c:pt>
                <c:pt idx="8">
                  <c:v>0.43800710626758205</c:v>
                </c:pt>
                <c:pt idx="9">
                  <c:v>0.18</c:v>
                </c:pt>
                <c:pt idx="10">
                  <c:v>0.18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661-4D73-80CF-3E25B4555361}"/>
            </c:ext>
          </c:extLst>
        </c:ser>
        <c:ser>
          <c:idx val="8"/>
          <c:order val="8"/>
          <c:tx>
            <c:strRef>
              <c:f>'Mark abs'!$P$21</c:f>
              <c:strCache>
                <c:ptCount val="1"/>
                <c:pt idx="0">
                  <c:v>Equ. Pacific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val>
            <c:numRef>
              <c:f>'Mark abs'!$P$22:$P$32</c:f>
              <c:numCache>
                <c:formatCode>0.0%</c:formatCode>
                <c:ptCount val="11"/>
                <c:pt idx="0">
                  <c:v>0.02</c:v>
                </c:pt>
                <c:pt idx="1">
                  <c:v>0.02</c:v>
                </c:pt>
                <c:pt idx="2">
                  <c:v>0.02</c:v>
                </c:pt>
                <c:pt idx="3">
                  <c:v>0.02</c:v>
                </c:pt>
                <c:pt idx="4">
                  <c:v>0.02</c:v>
                </c:pt>
                <c:pt idx="5">
                  <c:v>0.02</c:v>
                </c:pt>
                <c:pt idx="6">
                  <c:v>0.02</c:v>
                </c:pt>
                <c:pt idx="7">
                  <c:v>0.02</c:v>
                </c:pt>
                <c:pt idx="8">
                  <c:v>0.02</c:v>
                </c:pt>
                <c:pt idx="9">
                  <c:v>0.02</c:v>
                </c:pt>
                <c:pt idx="10">
                  <c:v>2.0000000000000004E-2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661-4D73-80CF-3E25B4555361}"/>
            </c:ext>
          </c:extLst>
        </c:ser>
        <c:ser>
          <c:idx val="9"/>
          <c:order val="9"/>
          <c:tx>
            <c:strRef>
              <c:f>'Mark abs'!$Q$21</c:f>
              <c:strCache>
                <c:ptCount val="1"/>
                <c:pt idx="0">
                  <c:v>Equ. Em Mkts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val>
            <c:numRef>
              <c:f>'Mark abs'!$Q$22:$Q$32</c:f>
              <c:numCache>
                <c:formatCode>0.0%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1.7817465526362816E-2</c:v>
                </c:pt>
                <c:pt idx="5">
                  <c:v>3.1925563091134472E-2</c:v>
                </c:pt>
                <c:pt idx="6">
                  <c:v>4.7247579598192695E-2</c:v>
                </c:pt>
                <c:pt idx="7">
                  <c:v>9.93400601268081E-2</c:v>
                </c:pt>
                <c:pt idx="8">
                  <c:v>0.25103391024158134</c:v>
                </c:pt>
                <c:pt idx="9">
                  <c:v>0.67723066491736839</c:v>
                </c:pt>
                <c:pt idx="10">
                  <c:v>0.7300000000000002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661-4D73-80CF-3E25B4555361}"/>
            </c:ext>
          </c:extLst>
        </c:ser>
        <c:ser>
          <c:idx val="10"/>
          <c:order val="10"/>
          <c:tx>
            <c:strRef>
              <c:f>'Mark abs'!$R$21</c:f>
              <c:strCache>
                <c:ptCount val="1"/>
                <c:pt idx="0">
                  <c:v>Opportunities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val>
            <c:numRef>
              <c:f>'Mark abs'!$R$22:$R$32</c:f>
              <c:numCache>
                <c:formatCode>0.0%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2.5880589283929844E-2</c:v>
                </c:pt>
                <c:pt idx="5">
                  <c:v>8.6716204533366592E-2</c:v>
                </c:pt>
                <c:pt idx="6">
                  <c:v>0.10915475733228075</c:v>
                </c:pt>
                <c:pt idx="7">
                  <c:v>6.2472894420436513E-2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661-4D73-80CF-3E25B45553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5984864"/>
        <c:axId val="1665987744"/>
      </c:areaChart>
      <c:catAx>
        <c:axId val="166598486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5987744"/>
        <c:crosses val="autoZero"/>
        <c:auto val="1"/>
        <c:lblAlgn val="ctr"/>
        <c:lblOffset val="100"/>
        <c:noMultiLvlLbl val="0"/>
      </c:catAx>
      <c:valAx>
        <c:axId val="1665987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59848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en-US"/>
    </a:p>
  </c:tx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8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Efficient Frontier vs Infra Group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8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13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'Mark opt'!$A$28:$A$41</c:f>
              <c:numCache>
                <c:formatCode>0.00%</c:formatCode>
                <c:ptCount val="14"/>
                <c:pt idx="0">
                  <c:v>8.2393785675483628E-3</c:v>
                </c:pt>
                <c:pt idx="1">
                  <c:v>9.9530911735868227E-3</c:v>
                </c:pt>
                <c:pt idx="2">
                  <c:v>1.45346936686162E-2</c:v>
                </c:pt>
                <c:pt idx="3">
                  <c:v>2.0584336153555784E-2</c:v>
                </c:pt>
                <c:pt idx="4">
                  <c:v>3.0240179862057938E-2</c:v>
                </c:pt>
                <c:pt idx="5">
                  <c:v>4.153740010114608E-2</c:v>
                </c:pt>
                <c:pt idx="6">
                  <c:v>5.3338884551458673E-2</c:v>
                </c:pt>
                <c:pt idx="7">
                  <c:v>6.5354063108763141E-2</c:v>
                </c:pt>
                <c:pt idx="8">
                  <c:v>7.7483748031441285E-2</c:v>
                </c:pt>
                <c:pt idx="9">
                  <c:v>8.9900925381772079E-2</c:v>
                </c:pt>
                <c:pt idx="10">
                  <c:v>0.10276463616212175</c:v>
                </c:pt>
                <c:pt idx="11">
                  <c:v>0.12071097155948625</c:v>
                </c:pt>
                <c:pt idx="12">
                  <c:v>0.17886193221078844</c:v>
                </c:pt>
                <c:pt idx="13">
                  <c:v>0.23692682926992492</c:v>
                </c:pt>
              </c:numCache>
            </c:numRef>
          </c:xVal>
          <c:yVal>
            <c:numRef>
              <c:f>'Mark opt'!$B$28:$B$41</c:f>
              <c:numCache>
                <c:formatCode>0.00%</c:formatCode>
                <c:ptCount val="14"/>
                <c:pt idx="0">
                  <c:v>2.102701068065695E-2</c:v>
                </c:pt>
                <c:pt idx="1">
                  <c:v>2.5000000000000001E-2</c:v>
                </c:pt>
                <c:pt idx="2">
                  <c:v>0.03</c:v>
                </c:pt>
                <c:pt idx="3">
                  <c:v>3.5000000000000003E-2</c:v>
                </c:pt>
                <c:pt idx="4">
                  <c:v>0.04</c:v>
                </c:pt>
                <c:pt idx="5">
                  <c:v>4.4999999999999998E-2</c:v>
                </c:pt>
                <c:pt idx="6">
                  <c:v>0.05</c:v>
                </c:pt>
                <c:pt idx="7">
                  <c:v>5.5E-2</c:v>
                </c:pt>
                <c:pt idx="8">
                  <c:v>0.06</c:v>
                </c:pt>
                <c:pt idx="9">
                  <c:v>6.5000000000000002E-2</c:v>
                </c:pt>
                <c:pt idx="10">
                  <c:v>7.0000000000000007E-2</c:v>
                </c:pt>
                <c:pt idx="11">
                  <c:v>7.4999999999999997E-2</c:v>
                </c:pt>
                <c:pt idx="12">
                  <c:v>0.08</c:v>
                </c:pt>
                <c:pt idx="13">
                  <c:v>8.3775785944966055E-2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954-4AC9-AD2E-B071035FDC81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13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'Mark infra optim'!$A$21:$A$30</c:f>
              <c:numCache>
                <c:formatCode>0.00%</c:formatCode>
                <c:ptCount val="10"/>
                <c:pt idx="0">
                  <c:v>1.924665906722043E-2</c:v>
                </c:pt>
                <c:pt idx="1">
                  <c:v>2.6071868974093585E-2</c:v>
                </c:pt>
                <c:pt idx="2">
                  <c:v>3.5612686079033819E-2</c:v>
                </c:pt>
                <c:pt idx="3">
                  <c:v>5.0658507190772202E-2</c:v>
                </c:pt>
                <c:pt idx="4">
                  <c:v>6.7554103605532989E-2</c:v>
                </c:pt>
                <c:pt idx="5">
                  <c:v>8.699466230164786E-2</c:v>
                </c:pt>
                <c:pt idx="6">
                  <c:v>0.10789072209746213</c:v>
                </c:pt>
                <c:pt idx="7">
                  <c:v>0.12954743790363402</c:v>
                </c:pt>
                <c:pt idx="8">
                  <c:v>0.15164378518287122</c:v>
                </c:pt>
                <c:pt idx="9">
                  <c:v>0.17208513980328996</c:v>
                </c:pt>
              </c:numCache>
            </c:numRef>
          </c:xVal>
          <c:yVal>
            <c:numRef>
              <c:f>'Mark infra optim'!$B$21:$B$30</c:f>
              <c:numCache>
                <c:formatCode>0.00%</c:formatCode>
                <c:ptCount val="10"/>
                <c:pt idx="0">
                  <c:v>2.9399999999999999E-2</c:v>
                </c:pt>
                <c:pt idx="1">
                  <c:v>3.5000000000000003E-2</c:v>
                </c:pt>
                <c:pt idx="2">
                  <c:v>0.04</c:v>
                </c:pt>
                <c:pt idx="3">
                  <c:v>4.4999999999999998E-2</c:v>
                </c:pt>
                <c:pt idx="4">
                  <c:v>0.05</c:v>
                </c:pt>
                <c:pt idx="5">
                  <c:v>5.5E-2</c:v>
                </c:pt>
                <c:pt idx="6">
                  <c:v>0.06</c:v>
                </c:pt>
                <c:pt idx="7">
                  <c:v>6.5000000000000002E-2</c:v>
                </c:pt>
                <c:pt idx="8">
                  <c:v>7.0000000000000007E-2</c:v>
                </c:pt>
                <c:pt idx="9">
                  <c:v>7.4569999999999997E-2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954-4AC9-AD2E-B071035FDC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1940608"/>
        <c:axId val="1621941568"/>
      </c:scatterChart>
      <c:valAx>
        <c:axId val="1621940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941568"/>
        <c:crosses val="autoZero"/>
        <c:crossBetween val="midCat"/>
      </c:valAx>
      <c:valAx>
        <c:axId val="1621941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9406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/>
      </a:pPr>
      <a:endParaRPr lang="en-US"/>
    </a:p>
  </c:txPr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400" b="1"/>
              <a:t>Composition of Infra-Group Portfolio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percentStacked"/>
        <c:varyColors val="0"/>
        <c:ser>
          <c:idx val="0"/>
          <c:order val="0"/>
          <c:tx>
            <c:strRef>
              <c:f>'Mark infra optim'!$H$20</c:f>
              <c:strCache>
                <c:ptCount val="1"/>
                <c:pt idx="0">
                  <c:v>Bofa ML Euro 0-1 anni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'Mark infra optim'!$H$21:$H$30</c:f>
              <c:numCache>
                <c:formatCode>0.0%</c:formatCode>
                <c:ptCount val="10"/>
                <c:pt idx="0">
                  <c:v>0.41083908100141076</c:v>
                </c:pt>
                <c:pt idx="1">
                  <c:v>0.1575089846409177</c:v>
                </c:pt>
                <c:pt idx="2">
                  <c:v>1.8071359025033769E-2</c:v>
                </c:pt>
                <c:pt idx="3">
                  <c:v>1.6323893699402042E-2</c:v>
                </c:pt>
                <c:pt idx="4">
                  <c:v>1.4199287007633857E-2</c:v>
                </c:pt>
                <c:pt idx="5">
                  <c:v>1.131426456932483E-2</c:v>
                </c:pt>
                <c:pt idx="6">
                  <c:v>8.4716771662439756E-3</c:v>
                </c:pt>
                <c:pt idx="7">
                  <c:v>5.5985237917878707E-3</c:v>
                </c:pt>
                <c:pt idx="8">
                  <c:v>2.6787559225509667E-3</c:v>
                </c:pt>
                <c:pt idx="9">
                  <c:v>4.6568535347929199E-6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E0-4B6B-A9ED-9FCD6A07C780}"/>
            </c:ext>
          </c:extLst>
        </c:ser>
        <c:ser>
          <c:idx val="1"/>
          <c:order val="1"/>
          <c:tx>
            <c:strRef>
              <c:f>'Mark infra optim'!$I$20</c:f>
              <c:strCache>
                <c:ptCount val="1"/>
                <c:pt idx="0">
                  <c:v>Bofa ML Bond Euro 1-3 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val>
            <c:numRef>
              <c:f>'Mark infra optim'!$I$21:$I$30</c:f>
              <c:numCache>
                <c:formatCode>0.0%</c:formatCode>
                <c:ptCount val="10"/>
                <c:pt idx="0">
                  <c:v>0.25351468358754847</c:v>
                </c:pt>
                <c:pt idx="1">
                  <c:v>0.4340807257990496</c:v>
                </c:pt>
                <c:pt idx="2">
                  <c:v>0.40660557806316222</c:v>
                </c:pt>
                <c:pt idx="3">
                  <c:v>0.2751074668219341</c:v>
                </c:pt>
                <c:pt idx="4">
                  <c:v>7.0996435038243877E-2</c:v>
                </c:pt>
                <c:pt idx="5">
                  <c:v>5.6571322852622508E-2</c:v>
                </c:pt>
                <c:pt idx="6">
                  <c:v>4.2358385781465779E-2</c:v>
                </c:pt>
                <c:pt idx="7">
                  <c:v>2.7992619683869572E-2</c:v>
                </c:pt>
                <c:pt idx="8">
                  <c:v>1.3393779615902329E-2</c:v>
                </c:pt>
                <c:pt idx="9">
                  <c:v>2.3284267679361718E-5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BE0-4B6B-A9ED-9FCD6A07C780}"/>
            </c:ext>
          </c:extLst>
        </c:ser>
        <c:ser>
          <c:idx val="2"/>
          <c:order val="2"/>
          <c:tx>
            <c:strRef>
              <c:f>'Mark infra optim'!$J$20</c:f>
              <c:strCache>
                <c:ptCount val="1"/>
                <c:pt idx="0">
                  <c:v>Bofa ML Obbl. Euro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val>
            <c:numRef>
              <c:f>'Mark infra optim'!$J$21:$J$30</c:f>
              <c:numCache>
                <c:formatCode>0.0%</c:formatCode>
                <c:ptCount val="10"/>
                <c:pt idx="0">
                  <c:v>0.1465486245416821</c:v>
                </c:pt>
                <c:pt idx="1">
                  <c:v>0.1446935752622529</c:v>
                </c:pt>
                <c:pt idx="2">
                  <c:v>0.24396334683794865</c:v>
                </c:pt>
                <c:pt idx="3">
                  <c:v>0.25927453068893741</c:v>
                </c:pt>
                <c:pt idx="4">
                  <c:v>0.36918146219753006</c:v>
                </c:pt>
                <c:pt idx="5">
                  <c:v>0.29417087881382092</c:v>
                </c:pt>
                <c:pt idx="6">
                  <c:v>0.2202636064899183</c:v>
                </c:pt>
                <c:pt idx="7">
                  <c:v>0.14556161964154862</c:v>
                </c:pt>
                <c:pt idx="8">
                  <c:v>6.96476539916175E-2</c:v>
                </c:pt>
                <c:pt idx="9">
                  <c:v>1.2107820298821433E-4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BE0-4B6B-A9ED-9FCD6A07C780}"/>
            </c:ext>
          </c:extLst>
        </c:ser>
        <c:ser>
          <c:idx val="3"/>
          <c:order val="3"/>
          <c:tx>
            <c:strRef>
              <c:f>'Mark infra optim'!$K$20</c:f>
              <c:strCache>
                <c:ptCount val="1"/>
                <c:pt idx="0">
                  <c:v>Bofa ML Obbl. Globale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'Mark infra optim'!$K$21:$K$30</c:f>
              <c:numCache>
                <c:formatCode>0.0%</c:formatCode>
                <c:ptCount val="10"/>
                <c:pt idx="0">
                  <c:v>9.7699083027788194E-2</c:v>
                </c:pt>
                <c:pt idx="1">
                  <c:v>9.6462383508355259E-2</c:v>
                </c:pt>
                <c:pt idx="2">
                  <c:v>9.0356795125165576E-2</c:v>
                </c:pt>
                <c:pt idx="3">
                  <c:v>8.1619468541721502E-2</c:v>
                </c:pt>
                <c:pt idx="4">
                  <c:v>7.0996435038288952E-2</c:v>
                </c:pt>
                <c:pt idx="5">
                  <c:v>5.6571322852622508E-2</c:v>
                </c:pt>
                <c:pt idx="6">
                  <c:v>4.2358385781465779E-2</c:v>
                </c:pt>
                <c:pt idx="7">
                  <c:v>2.7992619683869572E-2</c:v>
                </c:pt>
                <c:pt idx="8">
                  <c:v>1.3393779615902329E-2</c:v>
                </c:pt>
                <c:pt idx="9">
                  <c:v>2.3284255458236869E-5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BE0-4B6B-A9ED-9FCD6A07C780}"/>
            </c:ext>
          </c:extLst>
        </c:ser>
        <c:ser>
          <c:idx val="4"/>
          <c:order val="4"/>
          <c:tx>
            <c:strRef>
              <c:f>'Mark infra optim'!$L$20</c:f>
              <c:strCache>
                <c:ptCount val="1"/>
                <c:pt idx="0">
                  <c:v>ML Global HY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val>
            <c:numRef>
              <c:f>'Mark infra optim'!$L$21:$L$30</c:f>
              <c:numCache>
                <c:formatCode>0.0%</c:formatCode>
                <c:ptCount val="10"/>
                <c:pt idx="0">
                  <c:v>2.9309724908336422E-2</c:v>
                </c:pt>
                <c:pt idx="1">
                  <c:v>9.329321249644866E-2</c:v>
                </c:pt>
                <c:pt idx="2">
                  <c:v>0.10842815415018503</c:v>
                </c:pt>
                <c:pt idx="3">
                  <c:v>9.7943362255399402E-2</c:v>
                </c:pt>
                <c:pt idx="4">
                  <c:v>8.5195722045662808E-2</c:v>
                </c:pt>
                <c:pt idx="5">
                  <c:v>6.7885587417616133E-2</c:v>
                </c:pt>
                <c:pt idx="6">
                  <c:v>5.0830063102356896E-2</c:v>
                </c:pt>
                <c:pt idx="7">
                  <c:v>3.3591143434102945E-2</c:v>
                </c:pt>
                <c:pt idx="8">
                  <c:v>1.6072535538448156E-2</c:v>
                </c:pt>
                <c:pt idx="9">
                  <c:v>2.7941120982118325E-5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BE0-4B6B-A9ED-9FCD6A07C780}"/>
            </c:ext>
          </c:extLst>
        </c:ser>
        <c:ser>
          <c:idx val="5"/>
          <c:order val="5"/>
          <c:tx>
            <c:strRef>
              <c:f>'Mark infra optim'!$M$20</c:f>
              <c:strCache>
                <c:ptCount val="1"/>
                <c:pt idx="0">
                  <c:v>Bofa ML Obbl Emergente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val>
            <c:numRef>
              <c:f>'Mark infra optim'!$M$21:$M$30</c:f>
              <c:numCache>
                <c:formatCode>0.0%</c:formatCode>
                <c:ptCount val="10"/>
                <c:pt idx="0">
                  <c:v>3.9079633211115246E-2</c:v>
                </c:pt>
                <c:pt idx="1">
                  <c:v>3.858495340445918E-2</c:v>
                </c:pt>
                <c:pt idx="2">
                  <c:v>3.6142718050064561E-2</c:v>
                </c:pt>
                <c:pt idx="3">
                  <c:v>8.5925963740089623E-2</c:v>
                </c:pt>
                <c:pt idx="4">
                  <c:v>9.9395009053435818E-2</c:v>
                </c:pt>
                <c:pt idx="5">
                  <c:v>7.9199851968135129E-2</c:v>
                </c:pt>
                <c:pt idx="6">
                  <c:v>5.9301740406862424E-2</c:v>
                </c:pt>
                <c:pt idx="7">
                  <c:v>3.9189666016307731E-2</c:v>
                </c:pt>
                <c:pt idx="8">
                  <c:v>1.8751291464796552E-2</c:v>
                </c:pt>
                <c:pt idx="9">
                  <c:v>3.2597974207167668E-5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BE0-4B6B-A9ED-9FCD6A07C780}"/>
            </c:ext>
          </c:extLst>
        </c:ser>
        <c:ser>
          <c:idx val="6"/>
          <c:order val="6"/>
          <c:tx>
            <c:strRef>
              <c:f>'Mark infra optim'!$N$20</c:f>
              <c:strCache>
                <c:ptCount val="1"/>
                <c:pt idx="0">
                  <c:v>MSCI Europe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val>
            <c:numRef>
              <c:f>'Mark infra optim'!$N$21:$N$30</c:f>
              <c:numCache>
                <c:formatCode>0.0%</c:formatCode>
                <c:ptCount val="10"/>
                <c:pt idx="0">
                  <c:v>8.0532094027418854E-3</c:v>
                </c:pt>
                <c:pt idx="1">
                  <c:v>1.2381678402252284E-2</c:v>
                </c:pt>
                <c:pt idx="2">
                  <c:v>1.7357768774745454E-2</c:v>
                </c:pt>
                <c:pt idx="3">
                  <c:v>3.3084956488687367E-2</c:v>
                </c:pt>
                <c:pt idx="4">
                  <c:v>5.2206416931296191E-2</c:v>
                </c:pt>
                <c:pt idx="5">
                  <c:v>7.817161888512042E-2</c:v>
                </c:pt>
                <c:pt idx="6">
                  <c:v>0.10375490547559622</c:v>
                </c:pt>
                <c:pt idx="7">
                  <c:v>0.12961328553555113</c:v>
                </c:pt>
                <c:pt idx="8">
                  <c:v>0.15589119669314233</c:v>
                </c:pt>
                <c:pt idx="9">
                  <c:v>0.1799580791284017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BE0-4B6B-A9ED-9FCD6A07C780}"/>
            </c:ext>
          </c:extLst>
        </c:ser>
        <c:ser>
          <c:idx val="7"/>
          <c:order val="7"/>
          <c:tx>
            <c:strRef>
              <c:f>'Mark infra optim'!$O$20</c:f>
              <c:strCache>
                <c:ptCount val="1"/>
                <c:pt idx="0">
                  <c:v>MSCI North America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val>
            <c:numRef>
              <c:f>'Mark infra optim'!$O$21:$O$30</c:f>
              <c:numCache>
                <c:formatCode>0.0%</c:formatCode>
                <c:ptCount val="10"/>
                <c:pt idx="0">
                  <c:v>8.6871662480255737E-3</c:v>
                </c:pt>
                <c:pt idx="1">
                  <c:v>1.2381657717686585E-2</c:v>
                </c:pt>
                <c:pt idx="2">
                  <c:v>4.265199240237233E-2</c:v>
                </c:pt>
                <c:pt idx="3">
                  <c:v>8.606336873358765E-2</c:v>
                </c:pt>
                <c:pt idx="4">
                  <c:v>0.13250593958562615</c:v>
                </c:pt>
                <c:pt idx="5">
                  <c:v>0.20361415003556654</c:v>
                </c:pt>
                <c:pt idx="6">
                  <c:v>0.29528451837850217</c:v>
                </c:pt>
                <c:pt idx="7">
                  <c:v>0.38721653089414149</c:v>
                </c:pt>
                <c:pt idx="8">
                  <c:v>0.46767356565834256</c:v>
                </c:pt>
                <c:pt idx="9">
                  <c:v>0.5398742741457071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BE0-4B6B-A9ED-9FCD6A07C780}"/>
            </c:ext>
          </c:extLst>
        </c:ser>
        <c:ser>
          <c:idx val="8"/>
          <c:order val="8"/>
          <c:tx>
            <c:strRef>
              <c:f>'Mark infra optim'!$P$20</c:f>
              <c:strCache>
                <c:ptCount val="1"/>
                <c:pt idx="0">
                  <c:v>MSCI Pacific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val>
            <c:numRef>
              <c:f>'Mark infra optim'!$P$21:$P$30</c:f>
              <c:numCache>
                <c:formatCode>0.0%</c:formatCode>
                <c:ptCount val="10"/>
                <c:pt idx="0">
                  <c:v>9.2036678888479868E-4</c:v>
                </c:pt>
                <c:pt idx="1">
                  <c:v>1.4150465966136195E-3</c:v>
                </c:pt>
                <c:pt idx="2">
                  <c:v>3.8572819501543325E-3</c:v>
                </c:pt>
                <c:pt idx="3">
                  <c:v>7.3522125804827074E-3</c:v>
                </c:pt>
                <c:pt idx="4">
                  <c:v>1.160142598471438E-2</c:v>
                </c:pt>
                <c:pt idx="5">
                  <c:v>1.7371470862475792E-2</c:v>
                </c:pt>
                <c:pt idx="6">
                  <c:v>2.305664569522569E-2</c:v>
                </c:pt>
                <c:pt idx="7">
                  <c:v>2.8802952355204321E-2</c:v>
                </c:pt>
                <c:pt idx="8">
                  <c:v>3.4642488154031766E-2</c:v>
                </c:pt>
                <c:pt idx="9">
                  <c:v>3.9990686293006006E-2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BE0-4B6B-A9ED-9FCD6A07C780}"/>
            </c:ext>
          </c:extLst>
        </c:ser>
        <c:ser>
          <c:idx val="9"/>
          <c:order val="9"/>
          <c:tx>
            <c:strRef>
              <c:f>'Mark infra optim'!$Q$20</c:f>
              <c:strCache>
                <c:ptCount val="1"/>
                <c:pt idx="0">
                  <c:v>MSCI Emerging Markets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val>
            <c:numRef>
              <c:f>'Mark infra optim'!$Q$21:$Q$30</c:f>
              <c:numCache>
                <c:formatCode>0.0%</c:formatCode>
                <c:ptCount val="10"/>
                <c:pt idx="0">
                  <c:v>1.8970518241488003E-3</c:v>
                </c:pt>
                <c:pt idx="1">
                  <c:v>3.8913574393571004E-3</c:v>
                </c:pt>
                <c:pt idx="2">
                  <c:v>1.8100198308912015E-2</c:v>
                </c:pt>
                <c:pt idx="3">
                  <c:v>2.973397923483459E-2</c:v>
                </c:pt>
                <c:pt idx="4">
                  <c:v>5.0216519675024031E-2</c:v>
                </c:pt>
                <c:pt idx="5">
                  <c:v>8.7959920027859101E-2</c:v>
                </c:pt>
                <c:pt idx="6">
                  <c:v>0.12104747325590844</c:v>
                </c:pt>
                <c:pt idx="7">
                  <c:v>0.15121552125114102</c:v>
                </c:pt>
                <c:pt idx="8">
                  <c:v>0.18187306280898574</c:v>
                </c:pt>
                <c:pt idx="9">
                  <c:v>0.20995110303827169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BE0-4B6B-A9ED-9FCD6A07C780}"/>
            </c:ext>
          </c:extLst>
        </c:ser>
        <c:ser>
          <c:idx val="10"/>
          <c:order val="10"/>
          <c:tx>
            <c:strRef>
              <c:f>'Mark infra optim'!$R$20</c:f>
              <c:strCache>
                <c:ptCount val="1"/>
                <c:pt idx="0">
                  <c:v>Opportunities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val>
            <c:numRef>
              <c:f>'Mark infra optim'!$R$21:$R$30</c:f>
              <c:numCache>
                <c:formatCode>0.0%</c:formatCode>
                <c:ptCount val="10"/>
                <c:pt idx="0">
                  <c:v>3.4513754583178789E-3</c:v>
                </c:pt>
                <c:pt idx="1">
                  <c:v>5.3064247326071118E-3</c:v>
                </c:pt>
                <c:pt idx="2">
                  <c:v>1.4464807312255853E-2</c:v>
                </c:pt>
                <c:pt idx="3">
                  <c:v>2.757079721492375E-2</c:v>
                </c:pt>
                <c:pt idx="4">
                  <c:v>4.3505347442543758E-2</c:v>
                </c:pt>
                <c:pt idx="5">
                  <c:v>4.7169611714836204E-2</c:v>
                </c:pt>
                <c:pt idx="6">
                  <c:v>3.3272598466454362E-2</c:v>
                </c:pt>
                <c:pt idx="7">
                  <c:v>2.3225517712475757E-2</c:v>
                </c:pt>
                <c:pt idx="8">
                  <c:v>2.5981890536279778E-2</c:v>
                </c:pt>
                <c:pt idx="9">
                  <c:v>2.9993014719763761E-2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BE0-4B6B-A9ED-9FCD6A07C7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5984864"/>
        <c:axId val="1665987744"/>
      </c:areaChart>
      <c:catAx>
        <c:axId val="166598486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5987744"/>
        <c:crosses val="autoZero"/>
        <c:auto val="1"/>
        <c:lblAlgn val="ctr"/>
        <c:lblOffset val="100"/>
        <c:noMultiLvlLbl val="0"/>
      </c:catAx>
      <c:valAx>
        <c:axId val="1665987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59848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en-US"/>
    </a:p>
  </c:txPr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5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500" b="1"/>
              <a:t>Expectation versus Simulation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'MC Sim'!$B$3</c:f>
              <c:numCache>
                <c:formatCode>0.00%</c:formatCode>
                <c:ptCount val="1"/>
                <c:pt idx="0">
                  <c:v>0.12718801650172173</c:v>
                </c:pt>
              </c:numCache>
            </c:numRef>
          </c:xVal>
          <c:yVal>
            <c:numRef>
              <c:f>'MC Sim'!$B$2</c:f>
              <c:numCache>
                <c:formatCode>0.00%</c:formatCode>
                <c:ptCount val="1"/>
                <c:pt idx="0">
                  <c:v>0.06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2DF-4A64-9A32-92F1FA7DAC11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'MC Sim'!$C$3</c:f>
              <c:numCache>
                <c:formatCode>0.00%</c:formatCode>
                <c:ptCount val="1"/>
                <c:pt idx="0">
                  <c:v>0.12496676725026165</c:v>
                </c:pt>
              </c:numCache>
            </c:numRef>
          </c:xVal>
          <c:yVal>
            <c:numRef>
              <c:f>'MC Sim'!$C$2</c:f>
              <c:numCache>
                <c:formatCode>0.00%</c:formatCode>
                <c:ptCount val="1"/>
                <c:pt idx="0">
                  <c:v>9.5083645734280631E-2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2DF-4A64-9A32-92F1FA7DAC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310656"/>
        <c:axId val="422312576"/>
      </c:scatterChart>
      <c:valAx>
        <c:axId val="422310656"/>
        <c:scaling>
          <c:orientation val="minMax"/>
          <c:max val="0.30000000000000004"/>
          <c:min val="0.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2312576"/>
        <c:crosses val="autoZero"/>
        <c:crossBetween val="midCat"/>
      </c:valAx>
      <c:valAx>
        <c:axId val="422312576"/>
        <c:scaling>
          <c:orientation val="minMax"/>
          <c:max val="0.2"/>
          <c:min val="-0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2310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3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'Skew Optim'!$A$2:$A$12</c:f>
              <c:strCache>
                <c:ptCount val="11"/>
                <c:pt idx="0">
                  <c:v>Money Mkt in €</c:v>
                </c:pt>
                <c:pt idx="1">
                  <c:v>€ Bond Mkt Short Term</c:v>
                </c:pt>
                <c:pt idx="2">
                  <c:v>€ Bond Mkt</c:v>
                </c:pt>
                <c:pt idx="3">
                  <c:v>Global Bond Dev Mkts</c:v>
                </c:pt>
                <c:pt idx="4">
                  <c:v>Global Corp Bond High Yield</c:v>
                </c:pt>
                <c:pt idx="5">
                  <c:v>Em Mkts Bond Mkt</c:v>
                </c:pt>
                <c:pt idx="6">
                  <c:v>Equ. Europe</c:v>
                </c:pt>
                <c:pt idx="7">
                  <c:v>Equ. North America</c:v>
                </c:pt>
                <c:pt idx="8">
                  <c:v>Equ. Pacific</c:v>
                </c:pt>
                <c:pt idx="9">
                  <c:v>Equ. Em Mkts</c:v>
                </c:pt>
                <c:pt idx="10">
                  <c:v>Opportunities</c:v>
                </c:pt>
              </c:strCache>
            </c:strRef>
          </c:cat>
          <c:val>
            <c:numRef>
              <c:f>'Skew Optim'!$E$2:$E$10</c:f>
              <c:numCache>
                <c:formatCode>0.0%</c:formatCode>
                <c:ptCount val="9"/>
                <c:pt idx="0">
                  <c:v>0</c:v>
                </c:pt>
                <c:pt idx="1">
                  <c:v>9.6425200002993219E-2</c:v>
                </c:pt>
                <c:pt idx="2">
                  <c:v>0</c:v>
                </c:pt>
                <c:pt idx="3">
                  <c:v>0</c:v>
                </c:pt>
                <c:pt idx="4">
                  <c:v>0.90357479999700674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68-418A-89FD-F58C6E678E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1687170474516695"/>
          <c:y val="4.79936829930157E-2"/>
          <c:w val="0.37434094903339193"/>
          <c:h val="0.90401263401396859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'Skew Optim'!$A$26</c:f>
              <c:strCache>
                <c:ptCount val="1"/>
                <c:pt idx="0">
                  <c:v>Bofa ML Euro 0-1 anni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'Skew Optim'!$B$25:$D$25</c:f>
              <c:strCache>
                <c:ptCount val="3"/>
                <c:pt idx="0">
                  <c:v>Alfa=100%</c:v>
                </c:pt>
                <c:pt idx="1">
                  <c:v>Alfa=90%</c:v>
                </c:pt>
                <c:pt idx="2">
                  <c:v>Alfa=0%</c:v>
                </c:pt>
              </c:strCache>
            </c:strRef>
          </c:cat>
          <c:val>
            <c:numRef>
              <c:f>'Skew Optim'!$B$26:$D$26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4F-404B-B2A0-4FA607437C55}"/>
            </c:ext>
          </c:extLst>
        </c:ser>
        <c:ser>
          <c:idx val="1"/>
          <c:order val="1"/>
          <c:tx>
            <c:strRef>
              <c:f>'Skew Optim'!$A$27</c:f>
              <c:strCache>
                <c:ptCount val="1"/>
                <c:pt idx="0">
                  <c:v>Bofa ML Bond Euro 1-3 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'Skew Optim'!$B$25:$D$25</c:f>
              <c:strCache>
                <c:ptCount val="3"/>
                <c:pt idx="0">
                  <c:v>Alfa=100%</c:v>
                </c:pt>
                <c:pt idx="1">
                  <c:v>Alfa=90%</c:v>
                </c:pt>
                <c:pt idx="2">
                  <c:v>Alfa=0%</c:v>
                </c:pt>
              </c:strCache>
            </c:strRef>
          </c:cat>
          <c:val>
            <c:numRef>
              <c:f>'Skew Optim'!$B$27:$D$27</c:f>
              <c:numCache>
                <c:formatCode>0%</c:formatCode>
                <c:ptCount val="3"/>
                <c:pt idx="0">
                  <c:v>6.9319837905332068E-2</c:v>
                </c:pt>
                <c:pt idx="1">
                  <c:v>0.16226651301355746</c:v>
                </c:pt>
                <c:pt idx="2">
                  <c:v>9.6425200002993219E-2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4F-404B-B2A0-4FA607437C55}"/>
            </c:ext>
          </c:extLst>
        </c:ser>
        <c:ser>
          <c:idx val="2"/>
          <c:order val="2"/>
          <c:tx>
            <c:strRef>
              <c:f>'Skew Optim'!$A$28</c:f>
              <c:strCache>
                <c:ptCount val="1"/>
                <c:pt idx="0">
                  <c:v>Bofa ML Obbl. Euro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'Skew Optim'!$B$25:$D$25</c:f>
              <c:strCache>
                <c:ptCount val="3"/>
                <c:pt idx="0">
                  <c:v>Alfa=100%</c:v>
                </c:pt>
                <c:pt idx="1">
                  <c:v>Alfa=90%</c:v>
                </c:pt>
                <c:pt idx="2">
                  <c:v>Alfa=0%</c:v>
                </c:pt>
              </c:strCache>
            </c:strRef>
          </c:cat>
          <c:val>
            <c:numRef>
              <c:f>'Skew Optim'!$B$28:$D$28</c:f>
              <c:numCache>
                <c:formatCode>0%</c:formatCode>
                <c:ptCount val="3"/>
                <c:pt idx="0">
                  <c:v>0.16832525852802366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34F-404B-B2A0-4FA607437C55}"/>
            </c:ext>
          </c:extLst>
        </c:ser>
        <c:ser>
          <c:idx val="3"/>
          <c:order val="3"/>
          <c:tx>
            <c:strRef>
              <c:f>'Skew Optim'!$A$29</c:f>
              <c:strCache>
                <c:ptCount val="1"/>
                <c:pt idx="0">
                  <c:v>Bofa ML Obbl. Globale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'Skew Optim'!$B$25:$D$25</c:f>
              <c:strCache>
                <c:ptCount val="3"/>
                <c:pt idx="0">
                  <c:v>Alfa=100%</c:v>
                </c:pt>
                <c:pt idx="1">
                  <c:v>Alfa=90%</c:v>
                </c:pt>
                <c:pt idx="2">
                  <c:v>Alfa=0%</c:v>
                </c:pt>
              </c:strCache>
            </c:strRef>
          </c:cat>
          <c:val>
            <c:numRef>
              <c:f>'Skew Optim'!$B$29:$D$29</c:f>
              <c:numCache>
                <c:formatCode>0%</c:formatCode>
                <c:ptCount val="3"/>
                <c:pt idx="0">
                  <c:v>5.5362436637881679E-2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34F-404B-B2A0-4FA607437C55}"/>
            </c:ext>
          </c:extLst>
        </c:ser>
        <c:ser>
          <c:idx val="4"/>
          <c:order val="4"/>
          <c:tx>
            <c:strRef>
              <c:f>'Skew Optim'!$A$30</c:f>
              <c:strCache>
                <c:ptCount val="1"/>
                <c:pt idx="0">
                  <c:v>ML Global HY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'Skew Optim'!$B$25:$D$25</c:f>
              <c:strCache>
                <c:ptCount val="3"/>
                <c:pt idx="0">
                  <c:v>Alfa=100%</c:v>
                </c:pt>
                <c:pt idx="1">
                  <c:v>Alfa=90%</c:v>
                </c:pt>
                <c:pt idx="2">
                  <c:v>Alfa=0%</c:v>
                </c:pt>
              </c:strCache>
            </c:strRef>
          </c:cat>
          <c:val>
            <c:numRef>
              <c:f>'Skew Optim'!$B$30:$D$30</c:f>
              <c:numCache>
                <c:formatCode>0%</c:formatCode>
                <c:ptCount val="3"/>
                <c:pt idx="0">
                  <c:v>0.11726625432771541</c:v>
                </c:pt>
                <c:pt idx="1">
                  <c:v>0.69533463153335395</c:v>
                </c:pt>
                <c:pt idx="2">
                  <c:v>0.90357479999700674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34F-404B-B2A0-4FA607437C55}"/>
            </c:ext>
          </c:extLst>
        </c:ser>
        <c:ser>
          <c:idx val="5"/>
          <c:order val="5"/>
          <c:tx>
            <c:strRef>
              <c:f>'Skew Optim'!$A$31</c:f>
              <c:strCache>
                <c:ptCount val="1"/>
                <c:pt idx="0">
                  <c:v>Bofa ML Obbl Emergente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'Skew Optim'!$B$25:$D$25</c:f>
              <c:strCache>
                <c:ptCount val="3"/>
                <c:pt idx="0">
                  <c:v>Alfa=100%</c:v>
                </c:pt>
                <c:pt idx="1">
                  <c:v>Alfa=90%</c:v>
                </c:pt>
                <c:pt idx="2">
                  <c:v>Alfa=0%</c:v>
                </c:pt>
              </c:strCache>
            </c:strRef>
          </c:cat>
          <c:val>
            <c:numRef>
              <c:f>'Skew Optim'!$B$31:$D$31</c:f>
              <c:numCache>
                <c:formatCode>0%</c:formatCode>
                <c:ptCount val="3"/>
                <c:pt idx="0">
                  <c:v>4.9043634793615183E-2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34F-404B-B2A0-4FA607437C55}"/>
            </c:ext>
          </c:extLst>
        </c:ser>
        <c:ser>
          <c:idx val="6"/>
          <c:order val="6"/>
          <c:tx>
            <c:strRef>
              <c:f>'Skew Optim'!$A$32</c:f>
              <c:strCache>
                <c:ptCount val="1"/>
                <c:pt idx="0">
                  <c:v>MSCI Europe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'Skew Optim'!$B$25:$D$25</c:f>
              <c:strCache>
                <c:ptCount val="3"/>
                <c:pt idx="0">
                  <c:v>Alfa=100%</c:v>
                </c:pt>
                <c:pt idx="1">
                  <c:v>Alfa=90%</c:v>
                </c:pt>
                <c:pt idx="2">
                  <c:v>Alfa=0%</c:v>
                </c:pt>
              </c:strCache>
            </c:strRef>
          </c:cat>
          <c:val>
            <c:numRef>
              <c:f>'Skew Optim'!$B$32:$D$32</c:f>
              <c:numCache>
                <c:formatCode>0%</c:formatCode>
                <c:ptCount val="3"/>
                <c:pt idx="0">
                  <c:v>0.16008371186501957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34F-404B-B2A0-4FA607437C55}"/>
            </c:ext>
          </c:extLst>
        </c:ser>
        <c:ser>
          <c:idx val="7"/>
          <c:order val="7"/>
          <c:tx>
            <c:strRef>
              <c:f>'Skew Optim'!$A$33</c:f>
              <c:strCache>
                <c:ptCount val="1"/>
                <c:pt idx="0">
                  <c:v>MSCI North America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'Skew Optim'!$B$25:$D$25</c:f>
              <c:strCache>
                <c:ptCount val="3"/>
                <c:pt idx="0">
                  <c:v>Alfa=100%</c:v>
                </c:pt>
                <c:pt idx="1">
                  <c:v>Alfa=90%</c:v>
                </c:pt>
                <c:pt idx="2">
                  <c:v>Alfa=0%</c:v>
                </c:pt>
              </c:strCache>
            </c:strRef>
          </c:cat>
          <c:val>
            <c:numRef>
              <c:f>'Skew Optim'!$B$33:$D$33</c:f>
              <c:numCache>
                <c:formatCode>0%</c:formatCode>
                <c:ptCount val="3"/>
                <c:pt idx="0">
                  <c:v>0.21616772035204526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34F-404B-B2A0-4FA607437C55}"/>
            </c:ext>
          </c:extLst>
        </c:ser>
        <c:ser>
          <c:idx val="8"/>
          <c:order val="8"/>
          <c:tx>
            <c:strRef>
              <c:f>'Skew Optim'!$A$34</c:f>
              <c:strCache>
                <c:ptCount val="1"/>
                <c:pt idx="0">
                  <c:v>MSCI Pacific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'Skew Optim'!$B$25:$D$25</c:f>
              <c:strCache>
                <c:ptCount val="3"/>
                <c:pt idx="0">
                  <c:v>Alfa=100%</c:v>
                </c:pt>
                <c:pt idx="1">
                  <c:v>Alfa=90%</c:v>
                </c:pt>
                <c:pt idx="2">
                  <c:v>Alfa=0%</c:v>
                </c:pt>
              </c:strCache>
            </c:strRef>
          </c:cat>
          <c:val>
            <c:numRef>
              <c:f>'Skew Optim'!$B$34:$D$34</c:f>
              <c:numCache>
                <c:formatCode>0%</c:formatCode>
                <c:ptCount val="3"/>
                <c:pt idx="0">
                  <c:v>4.6105776954144799E-2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34F-404B-B2A0-4FA607437C55}"/>
            </c:ext>
          </c:extLst>
        </c:ser>
        <c:ser>
          <c:idx val="9"/>
          <c:order val="9"/>
          <c:tx>
            <c:strRef>
              <c:f>'Skew Optim'!$A$35</c:f>
              <c:strCache>
                <c:ptCount val="1"/>
                <c:pt idx="0">
                  <c:v>MSCI Emerging Markets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'Skew Optim'!$B$25:$D$25</c:f>
              <c:strCache>
                <c:ptCount val="3"/>
                <c:pt idx="0">
                  <c:v>Alfa=100%</c:v>
                </c:pt>
                <c:pt idx="1">
                  <c:v>Alfa=90%</c:v>
                </c:pt>
                <c:pt idx="2">
                  <c:v>Alfa=0%</c:v>
                </c:pt>
              </c:strCache>
            </c:strRef>
          </c:cat>
          <c:val>
            <c:numRef>
              <c:f>'Skew Optim'!$B$35:$D$35</c:f>
              <c:numCache>
                <c:formatCode>0%</c:formatCode>
                <c:ptCount val="3"/>
                <c:pt idx="0">
                  <c:v>4.8638523855930507E-3</c:v>
                </c:pt>
                <c:pt idx="1">
                  <c:v>0.14239885545308864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34F-404B-B2A0-4FA607437C55}"/>
            </c:ext>
          </c:extLst>
        </c:ser>
        <c:ser>
          <c:idx val="10"/>
          <c:order val="10"/>
          <c:tx>
            <c:strRef>
              <c:f>'Skew Optim'!$A$36</c:f>
              <c:strCache>
                <c:ptCount val="1"/>
                <c:pt idx="0">
                  <c:v>Opportunities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'Skew Optim'!$B$25:$D$25</c:f>
              <c:strCache>
                <c:ptCount val="3"/>
                <c:pt idx="0">
                  <c:v>Alfa=100%</c:v>
                </c:pt>
                <c:pt idx="1">
                  <c:v>Alfa=90%</c:v>
                </c:pt>
                <c:pt idx="2">
                  <c:v>Alfa=0%</c:v>
                </c:pt>
              </c:strCache>
            </c:strRef>
          </c:cat>
          <c:val>
            <c:numRef>
              <c:f>'Skew Optim'!$B$36:$D$36</c:f>
              <c:numCache>
                <c:formatCode>0%</c:formatCode>
                <c:ptCount val="3"/>
                <c:pt idx="0">
                  <c:v>0.11346151625062914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34F-404B-B2A0-4FA607437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29018768"/>
        <c:axId val="2029019248"/>
      </c:barChart>
      <c:catAx>
        <c:axId val="2029018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9019248"/>
        <c:crosses val="autoZero"/>
        <c:auto val="1"/>
        <c:lblAlgn val="ctr"/>
        <c:lblOffset val="100"/>
        <c:noMultiLvlLbl val="0"/>
      </c:catAx>
      <c:valAx>
        <c:axId val="202901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9018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it-IT" sz="1200"/>
              <a:t>WTS Tact- WTS Strat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'Tactical Optim'!$A$2:$A$10</c:f>
              <c:strCache>
                <c:ptCount val="9"/>
                <c:pt idx="0">
                  <c:v>Money Mkt in €</c:v>
                </c:pt>
                <c:pt idx="1">
                  <c:v>€ Bond Mkt Short Term</c:v>
                </c:pt>
                <c:pt idx="2">
                  <c:v>€ Bond Mkt</c:v>
                </c:pt>
                <c:pt idx="3">
                  <c:v>Global Bond Dev Mkts</c:v>
                </c:pt>
                <c:pt idx="4">
                  <c:v>Global Corp Bond High Yield</c:v>
                </c:pt>
                <c:pt idx="5">
                  <c:v>Em Mkts Bond Mkt</c:v>
                </c:pt>
                <c:pt idx="6">
                  <c:v>Equ. Europe</c:v>
                </c:pt>
                <c:pt idx="7">
                  <c:v>Equ. North America</c:v>
                </c:pt>
                <c:pt idx="8">
                  <c:v>Equ. Pacific</c:v>
                </c:pt>
              </c:strCache>
            </c:strRef>
          </c:cat>
          <c:val>
            <c:numRef>
              <c:f>'Tactical Optim'!$F$2:$F$10</c:f>
              <c:numCache>
                <c:formatCode>0.00%</c:formatCode>
                <c:ptCount val="9"/>
                <c:pt idx="0">
                  <c:v>0</c:v>
                </c:pt>
                <c:pt idx="1">
                  <c:v>0</c:v>
                </c:pt>
                <c:pt idx="2">
                  <c:v>2.3977092701917738E-2</c:v>
                </c:pt>
                <c:pt idx="3">
                  <c:v>8.4059650584767193E-2</c:v>
                </c:pt>
                <c:pt idx="4">
                  <c:v>-0.04</c:v>
                </c:pt>
                <c:pt idx="5">
                  <c:v>-0.03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29-4576-B9DA-1020C0DAF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1486720"/>
        <c:axId val="161488256"/>
      </c:barChart>
      <c:catAx>
        <c:axId val="1614867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1488256"/>
        <c:crosses val="autoZero"/>
        <c:auto val="1"/>
        <c:lblAlgn val="ctr"/>
        <c:lblOffset val="100"/>
        <c:noMultiLvlLbl val="0"/>
      </c:catAx>
      <c:valAx>
        <c:axId val="161488256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crossAx val="161486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92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'Fund Analysis'!$D$1</c:f>
              <c:strCache>
                <c:ptCount val="1"/>
                <c:pt idx="0">
                  <c:v> Fund XXX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'Fund Analysis'!$D$2:$D$61</c:f>
              <c:numCache>
                <c:formatCode>0.00%</c:formatCode>
                <c:ptCount val="60"/>
                <c:pt idx="0">
                  <c:v>3.2045184304399614E-2</c:v>
                </c:pt>
                <c:pt idx="1">
                  <c:v>5.472665476121831E-3</c:v>
                </c:pt>
                <c:pt idx="2">
                  <c:v>3.3975020052710019E-2</c:v>
                </c:pt>
                <c:pt idx="3">
                  <c:v>4.4716573391699412E-2</c:v>
                </c:pt>
                <c:pt idx="4">
                  <c:v>3.4051129733743586E-2</c:v>
                </c:pt>
                <c:pt idx="5">
                  <c:v>3.7084530160032776E-2</c:v>
                </c:pt>
                <c:pt idx="6">
                  <c:v>-3.4620901132594679E-4</c:v>
                </c:pt>
                <c:pt idx="7">
                  <c:v>5.1454581436769838E-3</c:v>
                </c:pt>
                <c:pt idx="8">
                  <c:v>7.4325654656427981E-3</c:v>
                </c:pt>
                <c:pt idx="9">
                  <c:v>1.0406996628719519E-2</c:v>
                </c:pt>
                <c:pt idx="10">
                  <c:v>3.2495164410058022E-2</c:v>
                </c:pt>
                <c:pt idx="11">
                  <c:v>-5.3343949044586052E-2</c:v>
                </c:pt>
                <c:pt idx="12">
                  <c:v>6.3919259882254081E-2</c:v>
                </c:pt>
                <c:pt idx="13">
                  <c:v>1.9065333643338599E-3</c:v>
                </c:pt>
                <c:pt idx="14">
                  <c:v>3.188526872737401E-2</c:v>
                </c:pt>
                <c:pt idx="15">
                  <c:v>7.0076013133630113E-2</c:v>
                </c:pt>
                <c:pt idx="16">
                  <c:v>2.0385860199234981E-2</c:v>
                </c:pt>
                <c:pt idx="17">
                  <c:v>3.4190146646894569E-3</c:v>
                </c:pt>
                <c:pt idx="18">
                  <c:v>-0.10903567469928979</c:v>
                </c:pt>
                <c:pt idx="19">
                  <c:v>3.4511357876791271E-2</c:v>
                </c:pt>
                <c:pt idx="20">
                  <c:v>-1.1179404952788257E-2</c:v>
                </c:pt>
                <c:pt idx="21">
                  <c:v>-7.5492094950677865E-2</c:v>
                </c:pt>
                <c:pt idx="22">
                  <c:v>9.9683313032886758E-2</c:v>
                </c:pt>
                <c:pt idx="23">
                  <c:v>4.1336227903061379E-2</c:v>
                </c:pt>
                <c:pt idx="24">
                  <c:v>-2.688904016337642E-2</c:v>
                </c:pt>
                <c:pt idx="25">
                  <c:v>8.4164043371808328E-2</c:v>
                </c:pt>
                <c:pt idx="26">
                  <c:v>2.6333830705327261E-2</c:v>
                </c:pt>
                <c:pt idx="27">
                  <c:v>-4.6090373280942988E-2</c:v>
                </c:pt>
                <c:pt idx="28">
                  <c:v>-2.0719199242080984E-2</c:v>
                </c:pt>
                <c:pt idx="29">
                  <c:v>-5.2073693951375434E-2</c:v>
                </c:pt>
                <c:pt idx="30">
                  <c:v>5.0985090521831644E-2</c:v>
                </c:pt>
                <c:pt idx="31">
                  <c:v>3.2552248258391418E-2</c:v>
                </c:pt>
                <c:pt idx="32">
                  <c:v>-2.1548904154399778E-2</c:v>
                </c:pt>
                <c:pt idx="33">
                  <c:v>-2.6954741109114416E-2</c:v>
                </c:pt>
                <c:pt idx="34">
                  <c:v>-5.0463837828551794E-2</c:v>
                </c:pt>
                <c:pt idx="35">
                  <c:v>8.634492740512914E-2</c:v>
                </c:pt>
                <c:pt idx="36">
                  <c:v>4.296777416937294E-2</c:v>
                </c:pt>
                <c:pt idx="37">
                  <c:v>-2.2874251497005949E-2</c:v>
                </c:pt>
                <c:pt idx="38">
                  <c:v>3.8525963149078635E-2</c:v>
                </c:pt>
                <c:pt idx="39">
                  <c:v>8.7175452399685396E-2</c:v>
                </c:pt>
                <c:pt idx="40">
                  <c:v>-7.5987841945289571E-3</c:v>
                </c:pt>
                <c:pt idx="41">
                  <c:v>3.6060672354699869E-2</c:v>
                </c:pt>
                <c:pt idx="42">
                  <c:v>-6.9892662326235991E-2</c:v>
                </c:pt>
                <c:pt idx="43">
                  <c:v>5.6945022513148258E-2</c:v>
                </c:pt>
                <c:pt idx="44">
                  <c:v>-1.2314741891601625E-2</c:v>
                </c:pt>
                <c:pt idx="45">
                  <c:v>-3.1025733961580294E-2</c:v>
                </c:pt>
                <c:pt idx="46">
                  <c:v>-3.3777212538340588E-2</c:v>
                </c:pt>
                <c:pt idx="47">
                  <c:v>4.7346211915915058E-2</c:v>
                </c:pt>
                <c:pt idx="48">
                  <c:v>4.369039698381013E-2</c:v>
                </c:pt>
                <c:pt idx="49">
                  <c:v>6.1127638475704738E-2</c:v>
                </c:pt>
                <c:pt idx="50">
                  <c:v>8.1236232561244154E-2</c:v>
                </c:pt>
                <c:pt idx="51">
                  <c:v>3.7134214100506331E-2</c:v>
                </c:pt>
                <c:pt idx="52">
                  <c:v>3.9138069585404257E-2</c:v>
                </c:pt>
                <c:pt idx="53">
                  <c:v>9.9157930915964962E-2</c:v>
                </c:pt>
                <c:pt idx="54">
                  <c:v>1.5452366062122178E-2</c:v>
                </c:pt>
                <c:pt idx="55">
                  <c:v>1.1932561779876253E-2</c:v>
                </c:pt>
                <c:pt idx="56">
                  <c:v>1.4682761069128216E-2</c:v>
                </c:pt>
                <c:pt idx="57">
                  <c:v>5.6606602854072367E-2</c:v>
                </c:pt>
                <c:pt idx="58">
                  <c:v>-1.5847485689955984E-3</c:v>
                </c:pt>
                <c:pt idx="59">
                  <c:v>-5.7567932529435616E-3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4F-45DD-984D-707CE2272C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4966623"/>
        <c:axId val="624984383"/>
      </c:lineChart>
      <c:catAx>
        <c:axId val="62496662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571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4984383"/>
        <c:crosses val="autoZero"/>
        <c:auto val="1"/>
        <c:lblAlgn val="ctr"/>
        <c:lblOffset val="100"/>
        <c:noMultiLvlLbl val="0"/>
      </c:catAx>
      <c:valAx>
        <c:axId val="624984383"/>
        <c:scaling>
          <c:orientation val="minMax"/>
        </c:scaling>
        <c:delete val="0"/>
        <c:axPos val="l"/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49666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EA80A1-B5CA-4055-B4E4-FD5AF4B12A01}">
  <sheetPr codeName="Chart5"/>
  <sheetViews>
    <sheetView zoomScale="72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9A47A72-3BDE-42FD-A705-DC81D0C2AAA6}">
  <sheetPr codeName="Chart6"/>
  <sheetViews>
    <sheetView zoomScale="72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38C870D-208D-49F1-B414-9B21A740910B}">
  <sheetPr codeName="Chart7">
    <tabColor rgb="FF00B0F0"/>
  </sheetPr>
  <sheetViews>
    <sheetView zoomScale="74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166BED7-EB66-4EA8-AB07-A739AC1F292F}">
  <sheetPr codeName="Chart8">
    <tabColor rgb="FF00B0F0"/>
  </sheetPr>
  <sheetViews>
    <sheetView zoomScale="74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DD7D3CA-84A4-4A32-977F-C6FC72FC20E2}">
  <sheetPr codeName="Chart9">
    <tabColor rgb="FFFF0000"/>
  </sheetPr>
  <sheetViews>
    <sheetView zoomScale="74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E9B3A4F-F8FB-4192-8AE1-D9F6E5EE0EEB}">
  <sheetPr codeName="Chart15">
    <tabColor rgb="FFFF0000"/>
  </sheetPr>
  <sheetViews>
    <sheetView zoomScale="72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1AE4DAF-5A0B-48F2-97F6-3F43E95789A8}">
  <sheetPr codeName="Chart16">
    <tabColor rgb="FFFF0000"/>
  </sheetPr>
  <sheetViews>
    <sheetView zoomScale="72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9449239-E5E1-4A10-85F8-2503F570FEB6}">
  <sheetPr codeName="Chart19">
    <tabColor rgb="FFFF0000"/>
  </sheetPr>
  <sheetViews>
    <sheetView zoomScale="72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2251868-D793-4BC8-BDB8-A25B63C7EA17}">
  <sheetPr codeName="Chart20">
    <tabColor rgb="FFFF0000"/>
  </sheetPr>
  <sheetViews>
    <sheetView zoomScale="72" workbookViewId="0" zoomToFit="1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909818A-33D9-49A9-8C95-296C60CBAA9C}">
  <sheetPr codeName="Chart22">
    <tabColor rgb="FFFF0000"/>
  </sheetPr>
  <sheetViews>
    <sheetView zoomScale="72" workbookViewId="0" zoomToFit="1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5DF8400-5FD0-4BA8-82C8-0FEF9303A370}">
  <sheetPr codeName="Chart23">
    <tabColor rgb="FFFF0000"/>
  </sheetPr>
  <sheetViews>
    <sheetView zoomScale="72" workbookViewId="0" zoomToFit="1"/>
  </sheetViews>
  <pageMargins left="0.7" right="0.7" top="0.75" bottom="0.75" header="0.3" footer="0.3"/>
  <drawing r:id="rId1"/>
</chartsheet>
</file>

<file path=xl/chartsheets/sheet1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E76AAFE-312F-48F7-AA0C-7A7283464AB4}">
  <sheetPr codeName="Chart25">
    <tabColor rgb="FFFF0000"/>
  </sheetPr>
  <sheetViews>
    <sheetView zoomScale="72" workbookViewId="0" zoomToFit="1"/>
  </sheetViews>
  <pageMargins left="0.7" right="0.7" top="0.75" bottom="0.75" header="0.3" footer="0.3"/>
  <drawing r:id="rId1"/>
</chartsheet>
</file>

<file path=xl/chartsheets/sheet1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A5A4FC9-0DC2-4CF9-81F8-54F23B3D4F64}">
  <sheetPr codeName="Chart26">
    <tabColor rgb="FFFF0000"/>
  </sheetPr>
  <sheetViews>
    <sheetView zoomScale="72" workbookViewId="0" zoomToFit="1"/>
  </sheetViews>
  <pageMargins left="0.7" right="0.7" top="0.75" bottom="0.75" header="0.3" footer="0.3"/>
  <drawing r:id="rId1"/>
</chartsheet>
</file>

<file path=xl/chartsheets/sheet1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1D09D9C-F7BE-4067-9733-D74A736AEDB9}">
  <sheetPr>
    <tabColor rgb="FFFFC000"/>
  </sheetPr>
  <sheetViews>
    <sheetView zoomScale="6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0694" cy="6279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3AFE0C2-DB87-080E-1C30-6EC51DC0927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0694" cy="6279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1C19F5B-EDD9-5E4D-1B1A-C358A6DC664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grpSp>
      <xdr:nvGrpSpPr>
        <xdr:cNvPr id="2" name="Group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12901083" y="3772958"/>
          <a:ext cx="0" cy="0"/>
          <a:chOff x="812" y="1668"/>
          <a:chExt cx="415" cy="190"/>
        </a:xfrm>
      </xdr:grpSpPr>
      <xdr:pic>
        <xdr:nvPicPr>
          <xdr:cNvPr id="3" name="Picture 1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500" t="57813" r="31328" b="22656"/>
          <a:stretch>
            <a:fillRect/>
          </a:stretch>
        </xdr:blipFill>
        <xdr:spPr bwMode="auto">
          <a:xfrm>
            <a:off x="892" y="1708"/>
            <a:ext cx="335" cy="1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Picture 2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345" t="41016" r="31250" b="53777"/>
          <a:stretch>
            <a:fillRect/>
          </a:stretch>
        </xdr:blipFill>
        <xdr:spPr bwMode="auto">
          <a:xfrm>
            <a:off x="889" y="1668"/>
            <a:ext cx="338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3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9688" t="57552" r="73906" b="23047"/>
          <a:stretch>
            <a:fillRect/>
          </a:stretch>
        </xdr:blipFill>
        <xdr:spPr bwMode="auto">
          <a:xfrm>
            <a:off x="812" y="1706"/>
            <a:ext cx="82" cy="1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3311" cy="606682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85B6C69-6DE4-EF0A-DAD2-918D33E7879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3311" cy="606682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F54FF0D-0820-8E40-DAB2-B58C123BDC7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3311" cy="606682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9329B6A-438F-14EF-9F21-CB1AA42FD3F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8660694" cy="6279444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FDB8B225-2279-F2F2-41F7-45B26B18462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60694" cy="6279444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B25B8976-E894-6F6F-FAEB-91C58518A6F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8660694" cy="6279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114195C-9BE2-9BCF-F7B8-0E2AD22AEEE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60694" cy="6279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748C1CF-1616-F5B8-7093-DDC94DF5F31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8660694" cy="6279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F1645D5-A125-4898-989F-AE582C29E51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660694" cy="6279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C50B6D-3D5D-E29E-AAAE-7CEE56BD50F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8660694" cy="6279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804D249-0653-41AD-2B9D-29A3F7A739E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60694" cy="6279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80E2AB8-6D5F-E49F-AA0A-9143A4D3A89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128588</xdr:colOff>
      <xdr:row>3</xdr:row>
      <xdr:rowOff>76201</xdr:rowOff>
    </xdr:from>
    <xdr:to>
      <xdr:col>2</xdr:col>
      <xdr:colOff>523875</xdr:colOff>
      <xdr:row>12</xdr:row>
      <xdr:rowOff>33338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1527175</xdr:colOff>
      <xdr:row>45</xdr:row>
      <xdr:rowOff>9525</xdr:rowOff>
    </xdr:from>
    <xdr:to>
      <xdr:col>4</xdr:col>
      <xdr:colOff>826341</xdr:colOff>
      <xdr:row>47</xdr:row>
      <xdr:rowOff>28576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DA67CB10-F2A2-44BC-8B31-03A65EEE0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175" y="7597775"/>
          <a:ext cx="4334716" cy="33655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0</xdr:col>
      <xdr:colOff>1367119</xdr:colOff>
      <xdr:row>44</xdr:row>
      <xdr:rowOff>13484</xdr:rowOff>
    </xdr:from>
    <xdr:to>
      <xdr:col>2</xdr:col>
      <xdr:colOff>841377</xdr:colOff>
      <xdr:row>47</xdr:row>
      <xdr:rowOff>143682</xdr:rowOff>
    </xdr:to>
    <xdr:sp macro="" textlink="">
      <xdr:nvSpPr>
        <xdr:cNvPr id="3" name="Callout 1 2">
          <a:extLst>
            <a:ext uri="{FF2B5EF4-FFF2-40B4-BE49-F238E27FC236}">
              <a16:creationId xmlns:a16="http://schemas.microsoft.com/office/drawing/2014/main" id="{386C4AF2-DAE4-4041-AEA0-7B4A47FC18C0}"/>
            </a:ext>
          </a:extLst>
        </xdr:cNvPr>
        <xdr:cNvSpPr/>
      </xdr:nvSpPr>
      <xdr:spPr>
        <a:xfrm>
          <a:off x="1367119" y="7442984"/>
          <a:ext cx="2566708" cy="606448"/>
        </a:xfrm>
        <a:prstGeom prst="borderCallout1">
          <a:avLst>
            <a:gd name="adj1" fmla="val 95066"/>
            <a:gd name="adj2" fmla="val 95513"/>
            <a:gd name="adj3" fmla="val 199343"/>
            <a:gd name="adj4" fmla="val 30600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 editAs="oneCell">
    <xdr:from>
      <xdr:col>0</xdr:col>
      <xdr:colOff>1527175</xdr:colOff>
      <xdr:row>45</xdr:row>
      <xdr:rowOff>9525</xdr:rowOff>
    </xdr:from>
    <xdr:to>
      <xdr:col>4</xdr:col>
      <xdr:colOff>826341</xdr:colOff>
      <xdr:row>47</xdr:row>
      <xdr:rowOff>28576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2657CA3A-65F4-432E-AACE-BF7CB5D70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175" y="7597775"/>
          <a:ext cx="4334716" cy="33655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1</xdr:col>
      <xdr:colOff>87313</xdr:colOff>
      <xdr:row>44</xdr:row>
      <xdr:rowOff>13484</xdr:rowOff>
    </xdr:from>
    <xdr:to>
      <xdr:col>2</xdr:col>
      <xdr:colOff>841376</xdr:colOff>
      <xdr:row>47</xdr:row>
      <xdr:rowOff>143682</xdr:rowOff>
    </xdr:to>
    <xdr:sp macro="" textlink="">
      <xdr:nvSpPr>
        <xdr:cNvPr id="5" name="Callout 1 5">
          <a:extLst>
            <a:ext uri="{FF2B5EF4-FFF2-40B4-BE49-F238E27FC236}">
              <a16:creationId xmlns:a16="http://schemas.microsoft.com/office/drawing/2014/main" id="{69BE8BE1-1709-42A1-A81D-E310F62DDEEB}"/>
            </a:ext>
          </a:extLst>
        </xdr:cNvPr>
        <xdr:cNvSpPr/>
      </xdr:nvSpPr>
      <xdr:spPr>
        <a:xfrm>
          <a:off x="2074863" y="7442984"/>
          <a:ext cx="1858963" cy="606448"/>
        </a:xfrm>
        <a:prstGeom prst="borderCallout1">
          <a:avLst>
            <a:gd name="adj1" fmla="val 95066"/>
            <a:gd name="adj2" fmla="val 95513"/>
            <a:gd name="adj3" fmla="val 199342"/>
            <a:gd name="adj4" fmla="val 5898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>
    <xdr:from>
      <xdr:col>3</xdr:col>
      <xdr:colOff>23812</xdr:colOff>
      <xdr:row>44</xdr:row>
      <xdr:rowOff>71948</xdr:rowOff>
    </xdr:from>
    <xdr:to>
      <xdr:col>4</xdr:col>
      <xdr:colOff>920750</xdr:colOff>
      <xdr:row>48</xdr:row>
      <xdr:rowOff>39660</xdr:rowOff>
    </xdr:to>
    <xdr:sp macro="" textlink="">
      <xdr:nvSpPr>
        <xdr:cNvPr id="6" name="Callout 1 6">
          <a:extLst>
            <a:ext uri="{FF2B5EF4-FFF2-40B4-BE49-F238E27FC236}">
              <a16:creationId xmlns:a16="http://schemas.microsoft.com/office/drawing/2014/main" id="{45F32A43-A4C7-406D-9743-20F0060A33F9}"/>
            </a:ext>
          </a:extLst>
        </xdr:cNvPr>
        <xdr:cNvSpPr/>
      </xdr:nvSpPr>
      <xdr:spPr>
        <a:xfrm>
          <a:off x="4056062" y="7501448"/>
          <a:ext cx="1900238" cy="602712"/>
        </a:xfrm>
        <a:prstGeom prst="borderCallout1">
          <a:avLst>
            <a:gd name="adj1" fmla="val 95066"/>
            <a:gd name="adj2" fmla="val 95513"/>
            <a:gd name="adj3" fmla="val 195585"/>
            <a:gd name="adj4" fmla="val 525344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grpSp>
      <xdr:nvGrpSpPr>
        <xdr:cNvPr id="2" name="Group 4">
          <a:extLst>
            <a:ext uri="{FF2B5EF4-FFF2-40B4-BE49-F238E27FC236}">
              <a16:creationId xmlns:a16="http://schemas.microsoft.com/office/drawing/2014/main" id="{3A2AC06E-8B9E-4A2D-98CA-D49F208BDB8A}"/>
            </a:ext>
          </a:extLst>
        </xdr:cNvPr>
        <xdr:cNvGrpSpPr>
          <a:grpSpLocks/>
        </xdr:cNvGrpSpPr>
      </xdr:nvGrpSpPr>
      <xdr:grpSpPr bwMode="auto">
        <a:xfrm>
          <a:off x="12842875" y="3778250"/>
          <a:ext cx="0" cy="0"/>
          <a:chOff x="812" y="1668"/>
          <a:chExt cx="415" cy="190"/>
        </a:xfrm>
      </xdr:grpSpPr>
      <xdr:pic>
        <xdr:nvPicPr>
          <xdr:cNvPr id="3" name="Picture 1">
            <a:extLst>
              <a:ext uri="{FF2B5EF4-FFF2-40B4-BE49-F238E27FC236}">
                <a16:creationId xmlns:a16="http://schemas.microsoft.com/office/drawing/2014/main" id="{3C090462-C256-6D71-2537-B87A1446896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500" t="57813" r="31328" b="22656"/>
          <a:stretch>
            <a:fillRect/>
          </a:stretch>
        </xdr:blipFill>
        <xdr:spPr bwMode="auto">
          <a:xfrm>
            <a:off x="892" y="1708"/>
            <a:ext cx="335" cy="1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Picture 2">
            <a:extLst>
              <a:ext uri="{FF2B5EF4-FFF2-40B4-BE49-F238E27FC236}">
                <a16:creationId xmlns:a16="http://schemas.microsoft.com/office/drawing/2014/main" id="{06BC219D-4FC5-041B-D287-2598A5AC5BA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345" t="41016" r="31250" b="53777"/>
          <a:stretch>
            <a:fillRect/>
          </a:stretch>
        </xdr:blipFill>
        <xdr:spPr bwMode="auto">
          <a:xfrm>
            <a:off x="889" y="1668"/>
            <a:ext cx="338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3">
            <a:extLst>
              <a:ext uri="{FF2B5EF4-FFF2-40B4-BE49-F238E27FC236}">
                <a16:creationId xmlns:a16="http://schemas.microsoft.com/office/drawing/2014/main" id="{BC3326DA-9A36-6F46-2408-3651B9E9D75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9688" t="57552" r="73906" b="23047"/>
          <a:stretch>
            <a:fillRect/>
          </a:stretch>
        </xdr:blipFill>
        <xdr:spPr bwMode="auto">
          <a:xfrm>
            <a:off x="812" y="1706"/>
            <a:ext cx="82" cy="1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2642280" y="2523644"/>
    <xdr:ext cx="1940170" cy="1356946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F9529800-51CD-4497-AC68-D3CB42914EE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twoCellAnchor>
    <xdr:from>
      <xdr:col>4</xdr:col>
      <xdr:colOff>154214</xdr:colOff>
      <xdr:row>26</xdr:row>
      <xdr:rowOff>116114</xdr:rowOff>
    </xdr:from>
    <xdr:to>
      <xdr:col>10</xdr:col>
      <xdr:colOff>285750</xdr:colOff>
      <xdr:row>44</xdr:row>
      <xdr:rowOff>1814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AF57929-61CE-408D-A51E-BA3853759F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13</xdr:row>
      <xdr:rowOff>142875</xdr:rowOff>
    </xdr:from>
    <xdr:to>
      <xdr:col>13</xdr:col>
      <xdr:colOff>114300</xdr:colOff>
      <xdr:row>29</xdr:row>
      <xdr:rowOff>95250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8660984" cy="628754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9B65AEC-B67C-F1B9-95EF-EBFF18C6B22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po/Desktop/Cartelle/BACK-UP%2010%20DICEMBRE%202007/Ugo/TV/Asset%20Management/In%20Inglese/2021/FILE_EXCEL%20Processed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BACK-UP%2010%20DICEMBRE%202007/Ugo/TV/Asset%20Management/2025/File_excel%20(Vuoto).xlsx" TargetMode="External"/><Relationship Id="rId1" Type="http://schemas.openxmlformats.org/officeDocument/2006/relationships/externalLinkPath" Target="/personal/ugo_pomante_uniroma2_eu/Documents/Desktop/YourSync/Cartelle/BACK-UP%2010%20DICEMBRE%202007/Ugo/TV/Asset%20Management/2025/File_excel%20(Vuoto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po/Desktop/Cartelle/BACK-UP%2010%20DICEMBRE%202007/Powerpoint/Lucidi/Fineco/Corso%20Beginner/Milano%20(Base)%20ott%202021/FILE_EXCEL%20Pomante%20(7-8%20ott%202021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po/Desktop/Cartelle/BACK-UP%2010%20DICEMBRE%202007/Powerpoint/Lucidi/DB/2021/File%20Excel%20Pomante%20(ELABORATO)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BACK-UP%2010%20DICEMBRE%202007/Ugo/TV/Asset%20Management/2024/File_excel_%20Price%20TR.xlsx" TargetMode="External"/><Relationship Id="rId1" Type="http://schemas.openxmlformats.org/officeDocument/2006/relationships/externalLinkPath" Target="/personal/ugo_pomante_uniroma2_eu/Documents/Desktop/YourSync/Cartelle/BACK-UP%2010%20DICEMBRE%202007/Ugo/TV/Asset%20Management/2024/File_excel_%20Price%20TR.xlsx" TargetMode="External"/></Relationships>
</file>

<file path=xl/externalLinks/_rels/externalLink6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uniroma2-my.sharepoint.com/personal/ugo_pomante_uniroma2_eu/Documents/Desktop/YourSync/Cartelle/BACK-UP%2010%20DICEMBRE%202007/Ugo/TV/Asset%20Management/In%20Inglese/2025/Materiale%202024/file-excel-2024-12-11-17-13-43.xlsx" TargetMode="External"/><Relationship Id="rId2" Type="http://schemas.microsoft.com/office/2019/04/relationships/externalLinkLongPath" Target="Materiale%202024/file-excel-2024-12-11-17-13-43.xlsx?9402BEC2" TargetMode="External"/><Relationship Id="rId1" Type="http://schemas.openxmlformats.org/officeDocument/2006/relationships/externalLinkPath" Target="file:///\\9402BEC2\file-excel-2024-12-11-17-13-4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d"/>
      <sheetName val="Constit ACWI"/>
      <sheetName val="Price versus TR"/>
      <sheetName val="ACWI_holdings (1)"/>
      <sheetName val="Av Ret"/>
      <sheetName val="Volat1"/>
      <sheetName val="Volat2"/>
      <sheetName val="Volat3"/>
      <sheetName val="Risk-Ret Comb"/>
      <sheetName val="CORREL"/>
      <sheetName val="Time Series"/>
      <sheetName val="Hedg Eq USA"/>
      <sheetName val="Hedg Bond Global"/>
      <sheetName val="VaR"/>
      <sheetName val="Naive Strategy"/>
      <sheetName val="Port Naive"/>
      <sheetName val="METAPORTFOLIO EXAMPLE"/>
      <sheetName val="Dati Durat e Av Ytm"/>
      <sheetName val="Mark opt"/>
      <sheetName val="Eff Front"/>
      <sheetName val="Eff Port Comp"/>
      <sheetName val="Mark abs"/>
      <sheetName val="Mark infra optim"/>
      <sheetName val="Eff Front versus infraGr"/>
      <sheetName val="InfraGr Port Comp"/>
      <sheetName val="MC Sim"/>
      <sheetName val="Sim MC1 n MKT"/>
      <sheetName val="BL"/>
      <sheetName val="Port Selection"/>
      <sheetName val="Tactical Optim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ecchi Constit ACWI"/>
      <sheetName val="New ACWI Constit (via ETF)"/>
      <sheetName val="Serie Storiche"/>
      <sheetName val="Copertura Obbl Globale"/>
      <sheetName val="Copertura Az.rio USA"/>
      <sheetName val="GRIGLIA1"/>
      <sheetName val="Strategia Naive"/>
      <sheetName val="Grafico1"/>
      <sheetName val="Grafico2"/>
      <sheetName val="ES. di Metaport."/>
      <sheetName val="Mark opt"/>
      <sheetName val="Mark abs"/>
      <sheetName val="Mark infra optim"/>
      <sheetName val="MC Sim"/>
      <sheetName val="Sim MC1 n MKT"/>
      <sheetName val="Resampling_TM"/>
      <sheetName val="BL"/>
      <sheetName val="BL + Infra Optim"/>
      <sheetName val="VaR"/>
      <sheetName val="Optim-VaR"/>
      <sheetName val="Tactical Optim"/>
      <sheetName val="Tactical Views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>
            <v>0.04</v>
          </cell>
        </row>
      </sheetData>
      <sheetData sheetId="7" refreshError="1"/>
      <sheetData sheetId="8" refreshError="1"/>
      <sheetData sheetId="9"/>
      <sheetData sheetId="10">
        <row r="2">
          <cell r="A2" t="str">
            <v>Bofa ML Euro 0-1 anni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GLIA1"/>
      <sheetName val="Constit ACWI"/>
      <sheetName val="ACWI ISHARES"/>
      <sheetName val="Price versus Total Return"/>
      <sheetName val="Rend Medio"/>
      <sheetName val="Volat"/>
      <sheetName val="VOLAT2"/>
      <sheetName val="RISK - REND"/>
      <sheetName val="Serie Storiche"/>
      <sheetName val="Copertura Obbl Globale"/>
      <sheetName val="Copertura Az.rio USA"/>
      <sheetName val="Dati Durat e Rend Medio"/>
      <sheetName val="VaR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GLIA1"/>
      <sheetName val="Constituents ACWI"/>
      <sheetName val="TR versus PRICE"/>
      <sheetName val="ETF ACWI"/>
      <sheetName val="Dati Durat e Av Ytm"/>
      <sheetName val="Rend Medio"/>
      <sheetName val="Gr Volatilità 1"/>
      <sheetName val="Gr Volatilità 2"/>
      <sheetName val="Gr Volatilità 3"/>
      <sheetName val="Gr. Correl"/>
      <sheetName val="Time Series"/>
      <sheetName val="Azionari settoriali"/>
      <sheetName val="VaR"/>
      <sheetName val="Copertura Az.rio USA"/>
      <sheetName val="Copertura Obbl Globale"/>
      <sheetName val="Naive Strategy"/>
      <sheetName val="Port Naive"/>
      <sheetName val="METAPORTAFOGLIO ESEMPIO"/>
      <sheetName val="Mark opt"/>
      <sheetName val="Port Mark"/>
      <sheetName val="Mark infra optim"/>
      <sheetName val="Port Mark Infra"/>
      <sheetName val="BL"/>
      <sheetName val="Correzione Tattic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glio1"/>
      <sheetName val="Constit ACWI"/>
      <sheetName val="ACWI HOLDINGS (ETF)"/>
      <sheetName val="S&amp;P 500 Comp vs EW"/>
      <sheetName val="TE versus Price"/>
      <sheetName val="Serie Storiche"/>
      <sheetName val="Gr Rend Medio"/>
      <sheetName val="Gr Composizione"/>
      <sheetName val="Gr Volatilità"/>
      <sheetName val="Gr Volatilità_2"/>
      <sheetName val="Gr Volatilità_3"/>
      <sheetName val="GR Rischio-Rend"/>
      <sheetName val="Gr.  Correlazione1"/>
      <sheetName val="Gr.  Correlazione2"/>
      <sheetName val="Copertura Az.rio USA"/>
      <sheetName val="Corr Equ - Cambio"/>
      <sheetName val="Copertura Obbl Globale"/>
      <sheetName val="VaR"/>
      <sheetName val="GRIGLIA1"/>
      <sheetName val="Strategia Naive"/>
      <sheetName val="Grafico3"/>
      <sheetName val="Grafico4"/>
      <sheetName val="ESEMPIO DI METAPORTFOLIO"/>
      <sheetName val="Mark opt"/>
      <sheetName val="Front Eff Mark"/>
      <sheetName val="Compos Mark"/>
      <sheetName val="Mark abs"/>
      <sheetName val="Mark infra optim"/>
      <sheetName val="MC Sim"/>
      <sheetName val="Sim MC1 n MKT"/>
      <sheetName val="BL"/>
      <sheetName val="BL + Infra Optim"/>
      <sheetName val="Optim-VaR"/>
      <sheetName val="Tactical Optim"/>
      <sheetName val="Tactical View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/>
      <sheetData sheetId="17"/>
      <sheetData sheetId="18"/>
      <sheetData sheetId="19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Constit ACWI"/>
      <sheetName val="ACWI HOLDINGS (ETF)"/>
      <sheetName val="MSCI USA TR versus Price"/>
      <sheetName val="Time Series"/>
      <sheetName val="Av Ret"/>
      <sheetName val="Pie"/>
      <sheetName val="Volat1"/>
      <sheetName val="Correl"/>
      <sheetName val="Correl2"/>
      <sheetName val="Equity USA Hedging"/>
      <sheetName val="Global Bond Hedging"/>
      <sheetName val="VaR"/>
      <sheetName val="Grid1"/>
      <sheetName val="Naive Strategy"/>
      <sheetName val="Graph1"/>
      <sheetName val="Graph2"/>
      <sheetName val="METAPORTFOLIO example"/>
      <sheetName val="Mark opt"/>
      <sheetName val="Eff Front"/>
      <sheetName val="Mark Compos"/>
      <sheetName val="Mark abs"/>
      <sheetName val="Eff Front versus Abs"/>
      <sheetName val="Compos Abs Constr"/>
      <sheetName val="Mark infra optim"/>
      <sheetName val="Eff Front versus InfraGr"/>
      <sheetName val="Port Infra Group"/>
      <sheetName val="MC Sim"/>
      <sheetName val="Sim MC1 n MKT"/>
      <sheetName val="Averag Compos"/>
      <sheetName val="BL"/>
      <sheetName val="Mark infra + BL"/>
      <sheetName val="Front Infra+BL"/>
      <sheetName val="Port Infra+BL"/>
      <sheetName val="Grid2"/>
      <sheetName val="Mark infra + BL (VAR)"/>
      <sheetName val="Time Series_2"/>
      <sheetName val="Skew Optim"/>
      <sheetName val="Tactical Views"/>
      <sheetName val="Tactical Optim"/>
      <sheetName val="Fund Analysis"/>
      <sheetName val="Volat Fund 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2">
          <cell r="H2">
            <v>7.5347333581951296E-5</v>
          </cell>
          <cell r="I2">
            <v>8.4124644276232838E-5</v>
          </cell>
          <cell r="J2">
            <v>8.3378227761587219E-5</v>
          </cell>
          <cell r="K2">
            <v>7.1342984811048989E-5</v>
          </cell>
          <cell r="L2">
            <v>-1.7397430539505484E-4</v>
          </cell>
          <cell r="M2">
            <v>-6.1542754415924508E-5</v>
          </cell>
          <cell r="N2">
            <v>-3.320709539120861E-4</v>
          </cell>
          <cell r="O2">
            <v>-3.9257830681723089E-4</v>
          </cell>
          <cell r="P2">
            <v>-3.4189093623460018E-4</v>
          </cell>
          <cell r="Q2">
            <v>-3.3686116151572867E-4</v>
          </cell>
          <cell r="R2">
            <v>-2.6083403824869684E-4</v>
          </cell>
        </row>
        <row r="3">
          <cell r="H3">
            <v>8.4124644276232838E-5</v>
          </cell>
          <cell r="I3">
            <v>2.8519884454560312E-4</v>
          </cell>
          <cell r="J3">
            <v>5.2850668755217978E-4</v>
          </cell>
          <cell r="K3">
            <v>3.01066000602934E-4</v>
          </cell>
          <cell r="L3">
            <v>-1.9639821666575289E-6</v>
          </cell>
          <cell r="M3">
            <v>7.8226155743988811E-5</v>
          </cell>
          <cell r="N3">
            <v>-4.4277804605657772E-4</v>
          </cell>
          <cell r="O3">
            <v>-5.7545911297979539E-4</v>
          </cell>
          <cell r="P3">
            <v>-2.6389479667858002E-4</v>
          </cell>
          <cell r="Q3">
            <v>-5.1360835774285382E-4</v>
          </cell>
          <cell r="R3">
            <v>-5.485201342118151E-4</v>
          </cell>
        </row>
        <row r="4">
          <cell r="H4">
            <v>8.3378227761587219E-5</v>
          </cell>
          <cell r="I4">
            <v>5.2850668755217978E-4</v>
          </cell>
          <cell r="J4">
            <v>1.7378818126665969E-3</v>
          </cell>
          <cell r="K4">
            <v>1.2112773431940916E-3</v>
          </cell>
          <cell r="L4">
            <v>4.3922155169080985E-4</v>
          </cell>
          <cell r="M4">
            <v>8.264597837064425E-4</v>
          </cell>
          <cell r="N4">
            <v>-3.6330969338229182E-4</v>
          </cell>
          <cell r="O4">
            <v>-3.3697726878285927E-4</v>
          </cell>
          <cell r="P4">
            <v>-2.3877627810028296E-4</v>
          </cell>
          <cell r="Q4">
            <v>-4.3200990416061765E-4</v>
          </cell>
          <cell r="R4">
            <v>-6.683191590757348E-4</v>
          </cell>
        </row>
        <row r="5">
          <cell r="H5">
            <v>7.1342984811048989E-5</v>
          </cell>
          <cell r="I5">
            <v>3.01066000602934E-4</v>
          </cell>
          <cell r="J5">
            <v>1.2112773431940916E-3</v>
          </cell>
          <cell r="K5">
            <v>4.785129726946679E-3</v>
          </cell>
          <cell r="L5">
            <v>2.3664839029573343E-3</v>
          </cell>
          <cell r="M5">
            <v>2.5755328331092484E-3</v>
          </cell>
          <cell r="N5">
            <v>-2.3069931421341996E-3</v>
          </cell>
          <cell r="O5">
            <v>8.906134966288168E-4</v>
          </cell>
          <cell r="P5">
            <v>2.8093601501943477E-4</v>
          </cell>
          <cell r="Q5">
            <v>-1.945600832064914E-3</v>
          </cell>
          <cell r="R5">
            <v>-5.5598841386380465E-4</v>
          </cell>
        </row>
        <row r="6">
          <cell r="H6">
            <v>-1.7397430539505484E-4</v>
          </cell>
          <cell r="I6">
            <v>-1.9639821666575289E-6</v>
          </cell>
          <cell r="J6">
            <v>4.3922155169080985E-4</v>
          </cell>
          <cell r="K6">
            <v>2.3664839029573343E-3</v>
          </cell>
          <cell r="L6">
            <v>1.2245282871569986E-2</v>
          </cell>
          <cell r="M6">
            <v>9.8359200393650717E-3</v>
          </cell>
          <cell r="N6">
            <v>1.0775571097061967E-2</v>
          </cell>
          <cell r="O6">
            <v>1.2850415910903659E-2</v>
          </cell>
          <cell r="P6">
            <v>1.094485755960278E-2</v>
          </cell>
          <cell r="Q6">
            <v>1.4937819936021265E-2</v>
          </cell>
          <cell r="R6">
            <v>1.1378504663431628E-2</v>
          </cell>
        </row>
        <row r="7">
          <cell r="H7">
            <v>-6.1542754415924508E-5</v>
          </cell>
          <cell r="I7">
            <v>7.8226155743988811E-5</v>
          </cell>
          <cell r="J7">
            <v>8.264597837064425E-4</v>
          </cell>
          <cell r="K7">
            <v>2.5755328331092484E-3</v>
          </cell>
          <cell r="L7">
            <v>9.8359200393650717E-3</v>
          </cell>
          <cell r="M7">
            <v>1.6176791541642241E-2</v>
          </cell>
          <cell r="N7">
            <v>1.0983251729850228E-2</v>
          </cell>
          <cell r="O7">
            <v>1.3100393081417432E-2</v>
          </cell>
          <cell r="P7">
            <v>1.2511455247571617E-2</v>
          </cell>
          <cell r="Q7">
            <v>1.917919563628943E-2</v>
          </cell>
          <cell r="R7">
            <v>1.1104224062434411E-2</v>
          </cell>
        </row>
        <row r="8">
          <cell r="H8">
            <v>-3.320709539120861E-4</v>
          </cell>
          <cell r="I8">
            <v>-4.4277804605657772E-4</v>
          </cell>
          <cell r="J8">
            <v>-3.6330969338229182E-4</v>
          </cell>
          <cell r="K8">
            <v>-2.3069931421341996E-3</v>
          </cell>
          <cell r="L8">
            <v>1.0775571097061967E-2</v>
          </cell>
          <cell r="M8">
            <v>1.0983251729850228E-2</v>
          </cell>
          <cell r="N8">
            <v>3.0720472418009993E-2</v>
          </cell>
          <cell r="O8">
            <v>2.4597741561789316E-2</v>
          </cell>
          <cell r="P8">
            <v>2.2749367235346356E-2</v>
          </cell>
          <cell r="Q8">
            <v>3.0464165948787418E-2</v>
          </cell>
          <cell r="R8">
            <v>2.2943713385354617E-2</v>
          </cell>
        </row>
        <row r="9">
          <cell r="H9">
            <v>-3.9257830681723089E-4</v>
          </cell>
          <cell r="I9">
            <v>-5.7545911297979539E-4</v>
          </cell>
          <cell r="J9">
            <v>-3.3697726878285927E-4</v>
          </cell>
          <cell r="K9">
            <v>8.906134966288168E-4</v>
          </cell>
          <cell r="L9">
            <v>1.2850415910903659E-2</v>
          </cell>
          <cell r="M9">
            <v>1.3100393081417432E-2</v>
          </cell>
          <cell r="N9">
            <v>2.4597741561789316E-2</v>
          </cell>
          <cell r="O9">
            <v>3.1683999999999997E-2</v>
          </cell>
          <cell r="P9">
            <v>2.2144246119366447E-2</v>
          </cell>
          <cell r="Q9">
            <v>2.8532455096904802E-2</v>
          </cell>
          <cell r="R9">
            <v>2.3753384206700121E-2</v>
          </cell>
        </row>
        <row r="10">
          <cell r="H10">
            <v>-3.4189093623460018E-4</v>
          </cell>
          <cell r="I10">
            <v>-2.6389479667858002E-4</v>
          </cell>
          <cell r="J10">
            <v>-2.3877627810028296E-4</v>
          </cell>
          <cell r="K10">
            <v>2.8093601501943477E-4</v>
          </cell>
          <cell r="L10">
            <v>1.094485755960278E-2</v>
          </cell>
          <cell r="M10">
            <v>1.2511455247571617E-2</v>
          </cell>
          <cell r="N10">
            <v>2.2749367235346356E-2</v>
          </cell>
          <cell r="O10">
            <v>2.2144246119366447E-2</v>
          </cell>
          <cell r="P10">
            <v>3.4430402992728919E-2</v>
          </cell>
          <cell r="Q10">
            <v>3.4107686374334353E-2</v>
          </cell>
          <cell r="R10">
            <v>2.1696130281675507E-2</v>
          </cell>
        </row>
        <row r="11">
          <cell r="H11">
            <v>-3.3686116151572867E-4</v>
          </cell>
          <cell r="I11">
            <v>-5.1360835774285382E-4</v>
          </cell>
          <cell r="J11">
            <v>-4.3200990416061765E-4</v>
          </cell>
          <cell r="K11">
            <v>-1.945600832064914E-3</v>
          </cell>
          <cell r="L11">
            <v>1.4937819936021265E-2</v>
          </cell>
          <cell r="M11">
            <v>1.917919563628943E-2</v>
          </cell>
          <cell r="N11">
            <v>3.0464165948787418E-2</v>
          </cell>
          <cell r="O11">
            <v>2.8532455096904802E-2</v>
          </cell>
          <cell r="P11">
            <v>3.4107686374334353E-2</v>
          </cell>
          <cell r="Q11">
            <v>5.6134322427900181E-2</v>
          </cell>
          <cell r="R11">
            <v>2.8302038321144467E-2</v>
          </cell>
        </row>
        <row r="12">
          <cell r="H12">
            <v>-2.6083403824869684E-4</v>
          </cell>
          <cell r="I12">
            <v>-5.485201342118151E-4</v>
          </cell>
          <cell r="J12">
            <v>-6.683191590757348E-4</v>
          </cell>
          <cell r="K12">
            <v>-5.5598841386380465E-4</v>
          </cell>
          <cell r="L12">
            <v>1.1378504663431628E-2</v>
          </cell>
          <cell r="M12">
            <v>1.1104224062434411E-2</v>
          </cell>
          <cell r="N12">
            <v>2.2943713385354617E-2</v>
          </cell>
          <cell r="O12">
            <v>2.3753384206700121E-2</v>
          </cell>
          <cell r="P12">
            <v>2.1696130281675507E-2</v>
          </cell>
          <cell r="Q12">
            <v>2.8302038321144467E-2</v>
          </cell>
          <cell r="R12">
            <v>2.3587697219696446E-2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customProperty" Target="../customProperty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464E3-073C-4D49-B59C-6740B5857281}">
  <sheetPr codeName="Sheet1"/>
  <dimension ref="A1:L513"/>
  <sheetViews>
    <sheetView zoomScale="80" zoomScaleNormal="80" workbookViewId="0">
      <selection activeCell="C8" sqref="C8"/>
    </sheetView>
  </sheetViews>
  <sheetFormatPr defaultRowHeight="12.5"/>
  <cols>
    <col min="1" max="1" width="18.26953125" bestFit="1" customWidth="1"/>
    <col min="2" max="2" width="40.36328125" bestFit="1" customWidth="1"/>
    <col min="3" max="3" width="28.7265625" bestFit="1" customWidth="1"/>
    <col min="4" max="4" width="23.6328125" bestFit="1" customWidth="1"/>
    <col min="5" max="5" width="15.81640625" bestFit="1" customWidth="1"/>
    <col min="6" max="6" width="15.6328125" bestFit="1" customWidth="1"/>
    <col min="7" max="7" width="14.90625" bestFit="1" customWidth="1"/>
    <col min="8" max="8" width="11.453125" bestFit="1" customWidth="1"/>
    <col min="9" max="9" width="7.90625" bestFit="1" customWidth="1"/>
    <col min="10" max="10" width="14.1796875" bestFit="1" customWidth="1"/>
    <col min="11" max="11" width="25.90625" bestFit="1" customWidth="1"/>
    <col min="12" max="12" width="15.81640625" bestFit="1" customWidth="1"/>
  </cols>
  <sheetData>
    <row r="1" spans="1:12" ht="14.5">
      <c r="A1" s="287" t="s">
        <v>7599</v>
      </c>
      <c r="B1" s="287" t="s">
        <v>9862</v>
      </c>
      <c r="C1" s="287" t="s">
        <v>9863</v>
      </c>
      <c r="D1" s="287" t="s">
        <v>5</v>
      </c>
      <c r="E1" s="287" t="s">
        <v>9864</v>
      </c>
      <c r="F1" s="287" t="s">
        <v>9865</v>
      </c>
      <c r="G1" s="287" t="s">
        <v>10350</v>
      </c>
      <c r="H1" s="287" t="s">
        <v>10351</v>
      </c>
      <c r="I1" s="287" t="s">
        <v>10352</v>
      </c>
      <c r="J1" s="287" t="s">
        <v>9866</v>
      </c>
      <c r="K1" s="287" t="s">
        <v>10353</v>
      </c>
      <c r="L1" s="287" t="s">
        <v>10354</v>
      </c>
    </row>
    <row r="2" spans="1:12">
      <c r="A2" s="288" t="s">
        <v>7935</v>
      </c>
      <c r="B2" s="288" t="s">
        <v>7936</v>
      </c>
      <c r="C2" s="288" t="s">
        <v>7730</v>
      </c>
      <c r="D2" s="288" t="s">
        <v>10355</v>
      </c>
      <c r="E2" s="289">
        <v>8358948.2199999997</v>
      </c>
      <c r="F2" s="288">
        <v>0.21</v>
      </c>
      <c r="G2" s="289">
        <v>8358948.2199999997</v>
      </c>
      <c r="H2" s="289">
        <v>51538</v>
      </c>
      <c r="I2" s="288">
        <v>162.19</v>
      </c>
      <c r="J2" s="288" t="s">
        <v>7602</v>
      </c>
      <c r="K2" s="288" t="s">
        <v>7625</v>
      </c>
      <c r="L2" s="288" t="s">
        <v>63</v>
      </c>
    </row>
    <row r="3" spans="1:12">
      <c r="A3" s="288" t="s">
        <v>10407</v>
      </c>
      <c r="B3" s="288" t="s">
        <v>10408</v>
      </c>
      <c r="C3" s="288" t="s">
        <v>7730</v>
      </c>
      <c r="D3" s="288" t="s">
        <v>10355</v>
      </c>
      <c r="E3" s="289">
        <v>7213604.5800000001</v>
      </c>
      <c r="F3" s="288">
        <v>0.18</v>
      </c>
      <c r="G3" s="289">
        <v>7213604.5800000001</v>
      </c>
      <c r="H3" s="289">
        <v>109863</v>
      </c>
      <c r="I3" s="288">
        <v>65.66</v>
      </c>
      <c r="J3" s="288" t="s">
        <v>7602</v>
      </c>
      <c r="K3" s="288" t="s">
        <v>7625</v>
      </c>
      <c r="L3" s="288" t="s">
        <v>63</v>
      </c>
    </row>
    <row r="4" spans="1:12">
      <c r="A4" s="288" t="s">
        <v>7716</v>
      </c>
      <c r="B4" s="288" t="s">
        <v>260</v>
      </c>
      <c r="C4" s="288" t="s">
        <v>7628</v>
      </c>
      <c r="D4" s="288" t="s">
        <v>10355</v>
      </c>
      <c r="E4" s="289">
        <v>7627057.9199999999</v>
      </c>
      <c r="F4" s="288">
        <v>0.19</v>
      </c>
      <c r="G4" s="289">
        <v>7627057.9199999999</v>
      </c>
      <c r="H4" s="289">
        <v>61588</v>
      </c>
      <c r="I4" s="288">
        <v>123.84</v>
      </c>
      <c r="J4" s="288" t="s">
        <v>7602</v>
      </c>
      <c r="K4" s="288" t="s">
        <v>7625</v>
      </c>
      <c r="L4" s="288" t="s">
        <v>63</v>
      </c>
    </row>
    <row r="5" spans="1:12">
      <c r="A5" s="288" t="s">
        <v>7667</v>
      </c>
      <c r="B5" s="288" t="s">
        <v>7668</v>
      </c>
      <c r="C5" s="288" t="s">
        <v>7628</v>
      </c>
      <c r="D5" s="288" t="s">
        <v>10355</v>
      </c>
      <c r="E5" s="289">
        <v>7990044.1600000001</v>
      </c>
      <c r="F5" s="288">
        <v>0.2</v>
      </c>
      <c r="G5" s="289">
        <v>7990044.1600000001</v>
      </c>
      <c r="H5" s="289">
        <v>37696</v>
      </c>
      <c r="I5" s="288">
        <v>211.96</v>
      </c>
      <c r="J5" s="288" t="s">
        <v>7602</v>
      </c>
      <c r="K5" s="288" t="s">
        <v>7625</v>
      </c>
      <c r="L5" s="288" t="s">
        <v>63</v>
      </c>
    </row>
    <row r="6" spans="1:12">
      <c r="A6" s="288" t="s">
        <v>7701</v>
      </c>
      <c r="B6" s="288" t="s">
        <v>7702</v>
      </c>
      <c r="C6" s="288" t="s">
        <v>7601</v>
      </c>
      <c r="D6" s="288" t="s">
        <v>10355</v>
      </c>
      <c r="E6" s="289">
        <v>8150322.6399999997</v>
      </c>
      <c r="F6" s="288">
        <v>0.2</v>
      </c>
      <c r="G6" s="289">
        <v>8150322.6399999997</v>
      </c>
      <c r="H6" s="289">
        <v>32806</v>
      </c>
      <c r="I6" s="288">
        <v>248.44</v>
      </c>
      <c r="J6" s="288" t="s">
        <v>7602</v>
      </c>
      <c r="K6" s="288" t="s">
        <v>7625</v>
      </c>
      <c r="L6" s="288" t="s">
        <v>63</v>
      </c>
    </row>
    <row r="7" spans="1:12">
      <c r="A7" s="288" t="s">
        <v>7672</v>
      </c>
      <c r="B7" s="288" t="s">
        <v>7673</v>
      </c>
      <c r="C7" s="288" t="s">
        <v>7601</v>
      </c>
      <c r="D7" s="288" t="s">
        <v>10355</v>
      </c>
      <c r="E7" s="289">
        <v>7688241.54</v>
      </c>
      <c r="F7" s="288">
        <v>0.19</v>
      </c>
      <c r="G7" s="289">
        <v>7688241.54</v>
      </c>
      <c r="H7" s="289">
        <v>22782</v>
      </c>
      <c r="I7" s="288">
        <v>337.47</v>
      </c>
      <c r="J7" s="288" t="s">
        <v>7602</v>
      </c>
      <c r="K7" s="288" t="s">
        <v>7603</v>
      </c>
      <c r="L7" s="288" t="s">
        <v>63</v>
      </c>
    </row>
    <row r="8" spans="1:12">
      <c r="A8" s="288" t="s">
        <v>7717</v>
      </c>
      <c r="B8" s="288" t="s">
        <v>7718</v>
      </c>
      <c r="C8" s="288" t="s">
        <v>7601</v>
      </c>
      <c r="D8" s="288" t="s">
        <v>10355</v>
      </c>
      <c r="E8" s="289">
        <v>12962766.6</v>
      </c>
      <c r="F8" s="288">
        <v>0.32</v>
      </c>
      <c r="G8" s="289">
        <v>12962766.6</v>
      </c>
      <c r="H8" s="289">
        <v>49924</v>
      </c>
      <c r="I8" s="288">
        <v>259.64999999999998</v>
      </c>
      <c r="J8" s="288" t="s">
        <v>7602</v>
      </c>
      <c r="K8" s="288" t="s">
        <v>7603</v>
      </c>
      <c r="L8" s="288" t="s">
        <v>63</v>
      </c>
    </row>
    <row r="9" spans="1:12">
      <c r="A9" s="288" t="s">
        <v>10366</v>
      </c>
      <c r="B9" s="288" t="s">
        <v>2385</v>
      </c>
      <c r="C9" s="288" t="s">
        <v>7749</v>
      </c>
      <c r="D9" s="288" t="s">
        <v>10355</v>
      </c>
      <c r="E9" s="289">
        <v>8517049.0800000001</v>
      </c>
      <c r="F9" s="288">
        <v>0.21</v>
      </c>
      <c r="G9" s="289">
        <v>8517049.0800000001</v>
      </c>
      <c r="H9" s="289">
        <v>625334</v>
      </c>
      <c r="I9" s="288">
        <v>13.62</v>
      </c>
      <c r="J9" s="288" t="s">
        <v>7602</v>
      </c>
      <c r="K9" s="288" t="s">
        <v>7625</v>
      </c>
      <c r="L9" s="288" t="s">
        <v>63</v>
      </c>
    </row>
    <row r="10" spans="1:12">
      <c r="A10" s="288" t="s">
        <v>8034</v>
      </c>
      <c r="B10" s="288" t="s">
        <v>1056</v>
      </c>
      <c r="C10" s="288" t="s">
        <v>7611</v>
      </c>
      <c r="D10" s="288" t="s">
        <v>10355</v>
      </c>
      <c r="E10" s="289">
        <v>7998788.7199999997</v>
      </c>
      <c r="F10" s="288">
        <v>0.2</v>
      </c>
      <c r="G10" s="289">
        <v>7998788.7199999997</v>
      </c>
      <c r="H10" s="289">
        <v>74776</v>
      </c>
      <c r="I10" s="288">
        <v>106.97</v>
      </c>
      <c r="J10" s="288" t="s">
        <v>7602</v>
      </c>
      <c r="K10" s="288" t="s">
        <v>7625</v>
      </c>
      <c r="L10" s="288" t="s">
        <v>63</v>
      </c>
    </row>
    <row r="11" spans="1:12">
      <c r="A11" s="288" t="s">
        <v>8130</v>
      </c>
      <c r="B11" s="288" t="s">
        <v>1506</v>
      </c>
      <c r="C11" s="288" t="s">
        <v>7628</v>
      </c>
      <c r="D11" s="288" t="s">
        <v>10355</v>
      </c>
      <c r="E11" s="289">
        <v>9164664.5999999996</v>
      </c>
      <c r="F11" s="288">
        <v>0.23</v>
      </c>
      <c r="G11" s="289">
        <v>9164664.5999999996</v>
      </c>
      <c r="H11" s="289">
        <v>63340</v>
      </c>
      <c r="I11" s="288">
        <v>144.69</v>
      </c>
      <c r="J11" s="288" t="s">
        <v>7602</v>
      </c>
      <c r="K11" s="288" t="s">
        <v>7625</v>
      </c>
      <c r="L11" s="288" t="s">
        <v>63</v>
      </c>
    </row>
    <row r="12" spans="1:12">
      <c r="A12" s="288" t="s">
        <v>7943</v>
      </c>
      <c r="B12" s="288" t="s">
        <v>7944</v>
      </c>
      <c r="C12" s="288" t="s">
        <v>7708</v>
      </c>
      <c r="D12" s="288" t="s">
        <v>10355</v>
      </c>
      <c r="E12" s="289">
        <v>6446443.5199999996</v>
      </c>
      <c r="F12" s="288">
        <v>0.16</v>
      </c>
      <c r="G12" s="289">
        <v>6446443.5199999996</v>
      </c>
      <c r="H12" s="289">
        <v>26932</v>
      </c>
      <c r="I12" s="288">
        <v>239.36</v>
      </c>
      <c r="J12" s="288" t="s">
        <v>7602</v>
      </c>
      <c r="K12" s="288" t="s">
        <v>7625</v>
      </c>
      <c r="L12" s="288" t="s">
        <v>63</v>
      </c>
    </row>
    <row r="13" spans="1:12">
      <c r="A13" s="288" t="s">
        <v>7991</v>
      </c>
      <c r="B13" s="288" t="s">
        <v>7992</v>
      </c>
      <c r="C13" s="288" t="s">
        <v>7607</v>
      </c>
      <c r="D13" s="288" t="s">
        <v>10355</v>
      </c>
      <c r="E13" s="289">
        <v>8176571.2000000002</v>
      </c>
      <c r="F13" s="288">
        <v>0.2</v>
      </c>
      <c r="G13" s="289">
        <v>8176571.2000000002</v>
      </c>
      <c r="H13" s="289">
        <v>64484</v>
      </c>
      <c r="I13" s="288">
        <v>126.8</v>
      </c>
      <c r="J13" s="288" t="s">
        <v>7602</v>
      </c>
      <c r="K13" s="288" t="s">
        <v>7603</v>
      </c>
      <c r="L13" s="288" t="s">
        <v>63</v>
      </c>
    </row>
    <row r="14" spans="1:12">
      <c r="A14" s="288" t="s">
        <v>8550</v>
      </c>
      <c r="B14" s="288" t="s">
        <v>3074</v>
      </c>
      <c r="C14" s="288" t="s">
        <v>7601</v>
      </c>
      <c r="D14" s="288" t="s">
        <v>10355</v>
      </c>
      <c r="E14" s="289">
        <v>7728239.29</v>
      </c>
      <c r="F14" s="288">
        <v>0.19</v>
      </c>
      <c r="G14" s="289">
        <v>7728239.29</v>
      </c>
      <c r="H14" s="289">
        <v>103693</v>
      </c>
      <c r="I14" s="288">
        <v>74.53</v>
      </c>
      <c r="J14" s="288" t="s">
        <v>7602</v>
      </c>
      <c r="K14" s="288" t="s">
        <v>7603</v>
      </c>
      <c r="L14" s="288" t="s">
        <v>63</v>
      </c>
    </row>
    <row r="15" spans="1:12">
      <c r="A15" s="288" t="s">
        <v>10356</v>
      </c>
      <c r="B15" s="288" t="s">
        <v>10357</v>
      </c>
      <c r="C15" s="288" t="s">
        <v>7708</v>
      </c>
      <c r="D15" s="288" t="s">
        <v>10355</v>
      </c>
      <c r="E15" s="289">
        <v>10487405.32</v>
      </c>
      <c r="F15" s="288">
        <v>0.26</v>
      </c>
      <c r="G15" s="289">
        <v>10487405.32</v>
      </c>
      <c r="H15" s="289">
        <v>108644</v>
      </c>
      <c r="I15" s="288">
        <v>96.53</v>
      </c>
      <c r="J15" s="288" t="s">
        <v>7602</v>
      </c>
      <c r="K15" s="288" t="s">
        <v>7625</v>
      </c>
      <c r="L15" s="288" t="s">
        <v>63</v>
      </c>
    </row>
    <row r="16" spans="1:12">
      <c r="A16" s="288" t="s">
        <v>8832</v>
      </c>
      <c r="B16" s="288" t="s">
        <v>8833</v>
      </c>
      <c r="C16" s="288" t="s">
        <v>7787</v>
      </c>
      <c r="D16" s="288" t="s">
        <v>10355</v>
      </c>
      <c r="E16" s="289">
        <v>5278019.75</v>
      </c>
      <c r="F16" s="288">
        <v>0.13</v>
      </c>
      <c r="G16" s="289">
        <v>5278019.75</v>
      </c>
      <c r="H16" s="289">
        <v>94775</v>
      </c>
      <c r="I16" s="288">
        <v>55.69</v>
      </c>
      <c r="J16" s="288" t="s">
        <v>7602</v>
      </c>
      <c r="K16" s="288" t="s">
        <v>7625</v>
      </c>
      <c r="L16" s="288" t="s">
        <v>63</v>
      </c>
    </row>
    <row r="17" spans="1:12">
      <c r="A17" s="288" t="s">
        <v>8348</v>
      </c>
      <c r="B17" s="288" t="s">
        <v>8349</v>
      </c>
      <c r="C17" s="288" t="s">
        <v>7628</v>
      </c>
      <c r="D17" s="288" t="s">
        <v>10355</v>
      </c>
      <c r="E17" s="289">
        <v>8295314.9299999997</v>
      </c>
      <c r="F17" s="288">
        <v>0.21</v>
      </c>
      <c r="G17" s="289">
        <v>8295314.9299999997</v>
      </c>
      <c r="H17" s="289">
        <v>59881</v>
      </c>
      <c r="I17" s="288">
        <v>138.53</v>
      </c>
      <c r="J17" s="288" t="s">
        <v>7602</v>
      </c>
      <c r="K17" s="288" t="s">
        <v>7603</v>
      </c>
      <c r="L17" s="288" t="s">
        <v>63</v>
      </c>
    </row>
    <row r="18" spans="1:12">
      <c r="A18" s="288" t="s">
        <v>9057</v>
      </c>
      <c r="B18" s="288" t="s">
        <v>9058</v>
      </c>
      <c r="C18" s="288" t="s">
        <v>7730</v>
      </c>
      <c r="D18" s="288" t="s">
        <v>10355</v>
      </c>
      <c r="E18" s="289">
        <v>7698295.96</v>
      </c>
      <c r="F18" s="288">
        <v>0.19</v>
      </c>
      <c r="G18" s="289">
        <v>7698295.96</v>
      </c>
      <c r="H18" s="289">
        <v>46747</v>
      </c>
      <c r="I18" s="288">
        <v>164.68</v>
      </c>
      <c r="J18" s="288" t="s">
        <v>7602</v>
      </c>
      <c r="K18" s="288" t="s">
        <v>7625</v>
      </c>
      <c r="L18" s="288" t="s">
        <v>63</v>
      </c>
    </row>
    <row r="19" spans="1:12">
      <c r="A19" s="288" t="s">
        <v>8638</v>
      </c>
      <c r="B19" s="288" t="s">
        <v>3926</v>
      </c>
      <c r="C19" s="288" t="s">
        <v>7749</v>
      </c>
      <c r="D19" s="288" t="s">
        <v>10355</v>
      </c>
      <c r="E19" s="289">
        <v>8242878.2300000004</v>
      </c>
      <c r="F19" s="288">
        <v>0.21</v>
      </c>
      <c r="G19" s="289">
        <v>8242878.2300000004</v>
      </c>
      <c r="H19" s="289">
        <v>124009</v>
      </c>
      <c r="I19" s="288">
        <v>66.47</v>
      </c>
      <c r="J19" s="288" t="s">
        <v>7602</v>
      </c>
      <c r="K19" s="288" t="s">
        <v>7603</v>
      </c>
      <c r="L19" s="288" t="s">
        <v>63</v>
      </c>
    </row>
    <row r="20" spans="1:12">
      <c r="A20" s="288" t="s">
        <v>8406</v>
      </c>
      <c r="B20" s="288" t="s">
        <v>1386</v>
      </c>
      <c r="C20" s="288" t="s">
        <v>7611</v>
      </c>
      <c r="D20" s="288" t="s">
        <v>10355</v>
      </c>
      <c r="E20" s="289">
        <v>7402331.25</v>
      </c>
      <c r="F20" s="288">
        <v>0.19</v>
      </c>
      <c r="G20" s="289">
        <v>7402331.25</v>
      </c>
      <c r="H20" s="289">
        <v>38705</v>
      </c>
      <c r="I20" s="288">
        <v>191.25</v>
      </c>
      <c r="J20" s="288" t="s">
        <v>7602</v>
      </c>
      <c r="K20" s="288" t="s">
        <v>7625</v>
      </c>
      <c r="L20" s="288" t="s">
        <v>63</v>
      </c>
    </row>
    <row r="21" spans="1:12">
      <c r="A21" s="288" t="s">
        <v>7614</v>
      </c>
      <c r="B21" s="288" t="s">
        <v>7615</v>
      </c>
      <c r="C21" s="288" t="s">
        <v>7616</v>
      </c>
      <c r="D21" s="288" t="s">
        <v>10355</v>
      </c>
      <c r="E21" s="289">
        <v>5250238.5999999996</v>
      </c>
      <c r="F21" s="288">
        <v>0.13</v>
      </c>
      <c r="G21" s="289">
        <v>5250238.5999999996</v>
      </c>
      <c r="H21" s="289">
        <v>18505</v>
      </c>
      <c r="I21" s="288">
        <v>283.72000000000003</v>
      </c>
      <c r="J21" s="288" t="s">
        <v>7602</v>
      </c>
      <c r="K21" s="288" t="s">
        <v>7603</v>
      </c>
      <c r="L21" s="288" t="s">
        <v>63</v>
      </c>
    </row>
    <row r="22" spans="1:12">
      <c r="A22" s="288" t="s">
        <v>7617</v>
      </c>
      <c r="B22" s="288" t="s">
        <v>7618</v>
      </c>
      <c r="C22" s="288" t="s">
        <v>7616</v>
      </c>
      <c r="D22" s="288" t="s">
        <v>10355</v>
      </c>
      <c r="E22" s="289">
        <v>4214067.84</v>
      </c>
      <c r="F22" s="288">
        <v>0.11</v>
      </c>
      <c r="G22" s="289">
        <v>4214067.84</v>
      </c>
      <c r="H22" s="289">
        <v>14832</v>
      </c>
      <c r="I22" s="288">
        <v>284.12</v>
      </c>
      <c r="J22" s="288" t="s">
        <v>7602</v>
      </c>
      <c r="K22" s="288" t="s">
        <v>7603</v>
      </c>
      <c r="L22" s="288" t="s">
        <v>63</v>
      </c>
    </row>
    <row r="23" spans="1:12">
      <c r="A23" s="288" t="s">
        <v>7854</v>
      </c>
      <c r="B23" s="288" t="s">
        <v>364</v>
      </c>
      <c r="C23" s="288" t="s">
        <v>7645</v>
      </c>
      <c r="D23" s="288" t="s">
        <v>10355</v>
      </c>
      <c r="E23" s="289">
        <v>6811847.3399999999</v>
      </c>
      <c r="F23" s="288">
        <v>0.17</v>
      </c>
      <c r="G23" s="289">
        <v>6811847.3399999999</v>
      </c>
      <c r="H23" s="289">
        <v>120202</v>
      </c>
      <c r="I23" s="288">
        <v>56.67</v>
      </c>
      <c r="J23" s="288" t="s">
        <v>7602</v>
      </c>
      <c r="K23" s="288" t="s">
        <v>7625</v>
      </c>
      <c r="L23" s="288" t="s">
        <v>63</v>
      </c>
    </row>
    <row r="24" spans="1:12">
      <c r="A24" s="288" t="s">
        <v>7605</v>
      </c>
      <c r="B24" s="288" t="s">
        <v>7606</v>
      </c>
      <c r="C24" s="288" t="s">
        <v>7607</v>
      </c>
      <c r="D24" s="288" t="s">
        <v>10355</v>
      </c>
      <c r="E24" s="289">
        <v>8790686</v>
      </c>
      <c r="F24" s="288">
        <v>0.22</v>
      </c>
      <c r="G24" s="289">
        <v>8790686</v>
      </c>
      <c r="H24" s="289">
        <v>34609</v>
      </c>
      <c r="I24" s="288">
        <v>254</v>
      </c>
      <c r="J24" s="288" t="s">
        <v>7602</v>
      </c>
      <c r="K24" s="288" t="s">
        <v>7603</v>
      </c>
      <c r="L24" s="288" t="s">
        <v>63</v>
      </c>
    </row>
    <row r="25" spans="1:12">
      <c r="A25" s="288" t="s">
        <v>8619</v>
      </c>
      <c r="B25" s="288" t="s">
        <v>8620</v>
      </c>
      <c r="C25" s="288" t="s">
        <v>7708</v>
      </c>
      <c r="D25" s="288" t="s">
        <v>10355</v>
      </c>
      <c r="E25" s="289">
        <v>7598780.7599999998</v>
      </c>
      <c r="F25" s="288">
        <v>0.19</v>
      </c>
      <c r="G25" s="289">
        <v>7598780.7599999998</v>
      </c>
      <c r="H25" s="289">
        <v>966766</v>
      </c>
      <c r="I25" s="288">
        <v>7.86</v>
      </c>
      <c r="J25" s="288" t="s">
        <v>7602</v>
      </c>
      <c r="K25" s="288" t="s">
        <v>7625</v>
      </c>
      <c r="L25" s="288" t="s">
        <v>63</v>
      </c>
    </row>
    <row r="26" spans="1:12">
      <c r="A26" s="288" t="s">
        <v>8743</v>
      </c>
      <c r="B26" s="288" t="s">
        <v>8744</v>
      </c>
      <c r="C26" s="288" t="s">
        <v>7749</v>
      </c>
      <c r="D26" s="288" t="s">
        <v>10355</v>
      </c>
      <c r="E26" s="289">
        <v>8031001.6799999997</v>
      </c>
      <c r="F26" s="288">
        <v>0.2</v>
      </c>
      <c r="G26" s="289">
        <v>8031001.6799999997</v>
      </c>
      <c r="H26" s="289">
        <v>79092</v>
      </c>
      <c r="I26" s="288">
        <v>101.54</v>
      </c>
      <c r="J26" s="288" t="s">
        <v>7602</v>
      </c>
      <c r="K26" s="288" t="s">
        <v>7625</v>
      </c>
      <c r="L26" s="288" t="s">
        <v>63</v>
      </c>
    </row>
    <row r="27" spans="1:12">
      <c r="A27" s="288" t="s">
        <v>8121</v>
      </c>
      <c r="B27" s="288" t="s">
        <v>8122</v>
      </c>
      <c r="C27" s="288" t="s">
        <v>7749</v>
      </c>
      <c r="D27" s="288" t="s">
        <v>10355</v>
      </c>
      <c r="E27" s="289">
        <v>8928523.6799999997</v>
      </c>
      <c r="F27" s="288">
        <v>0.22</v>
      </c>
      <c r="G27" s="289">
        <v>8928523.6799999997</v>
      </c>
      <c r="H27" s="289">
        <v>74454</v>
      </c>
      <c r="I27" s="288">
        <v>119.92</v>
      </c>
      <c r="J27" s="288" t="s">
        <v>7602</v>
      </c>
      <c r="K27" s="288" t="s">
        <v>7603</v>
      </c>
      <c r="L27" s="288" t="s">
        <v>63</v>
      </c>
    </row>
    <row r="28" spans="1:12">
      <c r="A28" s="288" t="s">
        <v>7807</v>
      </c>
      <c r="B28" s="288" t="s">
        <v>7808</v>
      </c>
      <c r="C28" s="288" t="s">
        <v>7611</v>
      </c>
      <c r="D28" s="288" t="s">
        <v>10355</v>
      </c>
      <c r="E28" s="289">
        <v>8902722.7799999993</v>
      </c>
      <c r="F28" s="288">
        <v>0.22</v>
      </c>
      <c r="G28" s="289">
        <v>8902722.7799999993</v>
      </c>
      <c r="H28" s="289">
        <v>24619</v>
      </c>
      <c r="I28" s="288">
        <v>361.62</v>
      </c>
      <c r="J28" s="288" t="s">
        <v>7602</v>
      </c>
      <c r="K28" s="288" t="s">
        <v>7625</v>
      </c>
      <c r="L28" s="288" t="s">
        <v>63</v>
      </c>
    </row>
    <row r="29" spans="1:12">
      <c r="A29" s="288" t="s">
        <v>8080</v>
      </c>
      <c r="B29" s="288" t="s">
        <v>8081</v>
      </c>
      <c r="C29" s="288" t="s">
        <v>7611</v>
      </c>
      <c r="D29" s="288" t="s">
        <v>10355</v>
      </c>
      <c r="E29" s="289">
        <v>8064974.4000000004</v>
      </c>
      <c r="F29" s="288">
        <v>0.2</v>
      </c>
      <c r="G29" s="289">
        <v>8064974.4000000004</v>
      </c>
      <c r="H29" s="289">
        <v>102140</v>
      </c>
      <c r="I29" s="288">
        <v>78.959999999999994</v>
      </c>
      <c r="J29" s="288" t="s">
        <v>7602</v>
      </c>
      <c r="K29" s="288" t="s">
        <v>7625</v>
      </c>
      <c r="L29" s="288" t="s">
        <v>63</v>
      </c>
    </row>
    <row r="30" spans="1:12">
      <c r="A30" s="288" t="s">
        <v>7847</v>
      </c>
      <c r="B30" s="288" t="s">
        <v>7848</v>
      </c>
      <c r="C30" s="288" t="s">
        <v>7787</v>
      </c>
      <c r="D30" s="288" t="s">
        <v>10355</v>
      </c>
      <c r="E30" s="289">
        <v>7262553.5999999996</v>
      </c>
      <c r="F30" s="288">
        <v>0.18</v>
      </c>
      <c r="G30" s="289">
        <v>7262553.5999999996</v>
      </c>
      <c r="H30" s="289">
        <v>41115</v>
      </c>
      <c r="I30" s="288">
        <v>176.64</v>
      </c>
      <c r="J30" s="288" t="s">
        <v>7602</v>
      </c>
      <c r="K30" s="288" t="s">
        <v>7625</v>
      </c>
      <c r="L30" s="288" t="s">
        <v>63</v>
      </c>
    </row>
    <row r="31" spans="1:12">
      <c r="A31" s="288" t="s">
        <v>8510</v>
      </c>
      <c r="B31" s="288" t="s">
        <v>8511</v>
      </c>
      <c r="C31" s="288" t="s">
        <v>7749</v>
      </c>
      <c r="D31" s="288" t="s">
        <v>10355</v>
      </c>
      <c r="E31" s="289">
        <v>7245290.5199999996</v>
      </c>
      <c r="F31" s="288">
        <v>0.18</v>
      </c>
      <c r="G31" s="289">
        <v>7245290.5199999996</v>
      </c>
      <c r="H31" s="289">
        <v>57516</v>
      </c>
      <c r="I31" s="288">
        <v>125.97</v>
      </c>
      <c r="J31" s="288" t="s">
        <v>7602</v>
      </c>
      <c r="K31" s="288" t="s">
        <v>7625</v>
      </c>
      <c r="L31" s="288" t="s">
        <v>63</v>
      </c>
    </row>
    <row r="32" spans="1:12">
      <c r="A32" s="288" t="s">
        <v>8123</v>
      </c>
      <c r="B32" s="288" t="s">
        <v>8124</v>
      </c>
      <c r="C32" s="288" t="s">
        <v>7611</v>
      </c>
      <c r="D32" s="288" t="s">
        <v>10355</v>
      </c>
      <c r="E32" s="289">
        <v>7551126.96</v>
      </c>
      <c r="F32" s="288">
        <v>0.19</v>
      </c>
      <c r="G32" s="289">
        <v>7551126.96</v>
      </c>
      <c r="H32" s="289">
        <v>16692</v>
      </c>
      <c r="I32" s="288">
        <v>452.38</v>
      </c>
      <c r="J32" s="288" t="s">
        <v>7602</v>
      </c>
      <c r="K32" s="288" t="s">
        <v>7625</v>
      </c>
      <c r="L32" s="288" t="s">
        <v>63</v>
      </c>
    </row>
    <row r="33" spans="1:12">
      <c r="A33" s="288" t="s">
        <v>8265</v>
      </c>
      <c r="B33" s="288" t="s">
        <v>2732</v>
      </c>
      <c r="C33" s="288" t="s">
        <v>7730</v>
      </c>
      <c r="D33" s="288" t="s">
        <v>10355</v>
      </c>
      <c r="E33" s="289">
        <v>8357543.8899999997</v>
      </c>
      <c r="F33" s="288">
        <v>0.21</v>
      </c>
      <c r="G33" s="289">
        <v>8357543.8899999997</v>
      </c>
      <c r="H33" s="289">
        <v>42059</v>
      </c>
      <c r="I33" s="288">
        <v>198.71</v>
      </c>
      <c r="J33" s="288" t="s">
        <v>7602</v>
      </c>
      <c r="K33" s="288" t="s">
        <v>7625</v>
      </c>
      <c r="L33" s="288" t="s">
        <v>63</v>
      </c>
    </row>
    <row r="34" spans="1:12">
      <c r="A34" s="288" t="s">
        <v>7744</v>
      </c>
      <c r="B34" s="288" t="s">
        <v>486</v>
      </c>
      <c r="C34" s="288" t="s">
        <v>7628</v>
      </c>
      <c r="D34" s="288" t="s">
        <v>10355</v>
      </c>
      <c r="E34" s="289">
        <v>8493735.8000000007</v>
      </c>
      <c r="F34" s="288">
        <v>0.21</v>
      </c>
      <c r="G34" s="289">
        <v>8493735.8000000007</v>
      </c>
      <c r="H34" s="289">
        <v>28666</v>
      </c>
      <c r="I34" s="288">
        <v>296.3</v>
      </c>
      <c r="J34" s="288" t="s">
        <v>7602</v>
      </c>
      <c r="K34" s="288" t="s">
        <v>7603</v>
      </c>
      <c r="L34" s="288" t="s">
        <v>63</v>
      </c>
    </row>
    <row r="35" spans="1:12">
      <c r="A35" s="288" t="s">
        <v>7976</v>
      </c>
      <c r="B35" s="288" t="s">
        <v>7977</v>
      </c>
      <c r="C35" s="288" t="s">
        <v>7601</v>
      </c>
      <c r="D35" s="288" t="s">
        <v>10355</v>
      </c>
      <c r="E35" s="289">
        <v>9477480.25</v>
      </c>
      <c r="F35" s="288">
        <v>0.24</v>
      </c>
      <c r="G35" s="289">
        <v>9477480.25</v>
      </c>
      <c r="H35" s="289">
        <v>66955</v>
      </c>
      <c r="I35" s="288">
        <v>141.55000000000001</v>
      </c>
      <c r="J35" s="288" t="s">
        <v>7602</v>
      </c>
      <c r="K35" s="288" t="s">
        <v>7625</v>
      </c>
      <c r="L35" s="288" t="s">
        <v>63</v>
      </c>
    </row>
    <row r="36" spans="1:12">
      <c r="A36" s="288" t="s">
        <v>7831</v>
      </c>
      <c r="B36" s="288" t="s">
        <v>1901</v>
      </c>
      <c r="C36" s="288" t="s">
        <v>7601</v>
      </c>
      <c r="D36" s="288" t="s">
        <v>10355</v>
      </c>
      <c r="E36" s="289">
        <v>7631104.2599999998</v>
      </c>
      <c r="F36" s="288">
        <v>0.19</v>
      </c>
      <c r="G36" s="289">
        <v>7631104.2599999998</v>
      </c>
      <c r="H36" s="289">
        <v>32666</v>
      </c>
      <c r="I36" s="288">
        <v>233.61</v>
      </c>
      <c r="J36" s="288" t="s">
        <v>7602</v>
      </c>
      <c r="K36" s="288" t="s">
        <v>7603</v>
      </c>
      <c r="L36" s="288" t="s">
        <v>63</v>
      </c>
    </row>
    <row r="37" spans="1:12">
      <c r="A37" s="288" t="s">
        <v>7878</v>
      </c>
      <c r="B37" s="288" t="s">
        <v>7879</v>
      </c>
      <c r="C37" s="288" t="s">
        <v>7611</v>
      </c>
      <c r="D37" s="288" t="s">
        <v>10355</v>
      </c>
      <c r="E37" s="289">
        <v>7559740.7999999998</v>
      </c>
      <c r="F37" s="288">
        <v>0.19</v>
      </c>
      <c r="G37" s="289">
        <v>7559740.7999999998</v>
      </c>
      <c r="H37" s="289">
        <v>22245</v>
      </c>
      <c r="I37" s="288">
        <v>339.84</v>
      </c>
      <c r="J37" s="288" t="s">
        <v>7602</v>
      </c>
      <c r="K37" s="288" t="s">
        <v>7625</v>
      </c>
      <c r="L37" s="288" t="s">
        <v>63</v>
      </c>
    </row>
    <row r="38" spans="1:12">
      <c r="A38" s="288" t="s">
        <v>9409</v>
      </c>
      <c r="B38" s="288" t="s">
        <v>10390</v>
      </c>
      <c r="C38" s="288" t="s">
        <v>7631</v>
      </c>
      <c r="D38" s="288" t="s">
        <v>10355</v>
      </c>
      <c r="E38" s="289">
        <v>7686137.4199999999</v>
      </c>
      <c r="F38" s="288">
        <v>0.19</v>
      </c>
      <c r="G38" s="289">
        <v>7686137.4199999999</v>
      </c>
      <c r="H38" s="289">
        <v>341758</v>
      </c>
      <c r="I38" s="288">
        <v>22.49</v>
      </c>
      <c r="J38" s="288" t="s">
        <v>7602</v>
      </c>
      <c r="K38" s="288" t="s">
        <v>7603</v>
      </c>
      <c r="L38" s="288" t="s">
        <v>63</v>
      </c>
    </row>
    <row r="39" spans="1:12">
      <c r="A39" s="288" t="s">
        <v>8290</v>
      </c>
      <c r="B39" s="288" t="s">
        <v>8291</v>
      </c>
      <c r="C39" s="288" t="s">
        <v>7611</v>
      </c>
      <c r="D39" s="288" t="s">
        <v>10355</v>
      </c>
      <c r="E39" s="289">
        <v>7395600.7000000002</v>
      </c>
      <c r="F39" s="288">
        <v>0.18</v>
      </c>
      <c r="G39" s="289">
        <v>7395600.7000000002</v>
      </c>
      <c r="H39" s="289">
        <v>59666</v>
      </c>
      <c r="I39" s="288">
        <v>123.95</v>
      </c>
      <c r="J39" s="288" t="s">
        <v>7602</v>
      </c>
      <c r="K39" s="288" t="s">
        <v>7625</v>
      </c>
      <c r="L39" s="288" t="s">
        <v>63</v>
      </c>
    </row>
    <row r="40" spans="1:12">
      <c r="A40" s="288" t="s">
        <v>7600</v>
      </c>
      <c r="B40" s="288" t="s">
        <v>58</v>
      </c>
      <c r="C40" s="288" t="s">
        <v>7601</v>
      </c>
      <c r="D40" s="288" t="s">
        <v>10355</v>
      </c>
      <c r="E40" s="289">
        <v>9444731.1999999993</v>
      </c>
      <c r="F40" s="288">
        <v>0.24</v>
      </c>
      <c r="G40" s="289">
        <v>9444731.1999999993</v>
      </c>
      <c r="H40" s="289">
        <v>35104</v>
      </c>
      <c r="I40" s="288">
        <v>269.05</v>
      </c>
      <c r="J40" s="288" t="s">
        <v>7602</v>
      </c>
      <c r="K40" s="288" t="s">
        <v>7603</v>
      </c>
      <c r="L40" s="288" t="s">
        <v>63</v>
      </c>
    </row>
    <row r="41" spans="1:12">
      <c r="A41" s="288" t="s">
        <v>7750</v>
      </c>
      <c r="B41" s="288" t="s">
        <v>7751</v>
      </c>
      <c r="C41" s="288" t="s">
        <v>7601</v>
      </c>
      <c r="D41" s="288" t="s">
        <v>10355</v>
      </c>
      <c r="E41" s="289">
        <v>11588837.92</v>
      </c>
      <c r="F41" s="288">
        <v>0.28999999999999998</v>
      </c>
      <c r="G41" s="289">
        <v>11588837.92</v>
      </c>
      <c r="H41" s="289">
        <v>48752</v>
      </c>
      <c r="I41" s="288">
        <v>237.71</v>
      </c>
      <c r="J41" s="288" t="s">
        <v>7602</v>
      </c>
      <c r="K41" s="288" t="s">
        <v>7603</v>
      </c>
      <c r="L41" s="288" t="s">
        <v>63</v>
      </c>
    </row>
    <row r="42" spans="1:12">
      <c r="A42" s="288" t="s">
        <v>9875</v>
      </c>
      <c r="B42" s="288" t="s">
        <v>9876</v>
      </c>
      <c r="C42" s="288" t="s">
        <v>7601</v>
      </c>
      <c r="D42" s="288" t="s">
        <v>10355</v>
      </c>
      <c r="E42" s="289">
        <v>8931506.0600000005</v>
      </c>
      <c r="F42" s="288">
        <v>0.22</v>
      </c>
      <c r="G42" s="289">
        <v>8931506.0600000005</v>
      </c>
      <c r="H42" s="289">
        <v>14129</v>
      </c>
      <c r="I42" s="288">
        <v>632.14</v>
      </c>
      <c r="J42" s="288" t="s">
        <v>7602</v>
      </c>
      <c r="K42" s="288" t="s">
        <v>7603</v>
      </c>
      <c r="L42" s="288" t="s">
        <v>63</v>
      </c>
    </row>
    <row r="43" spans="1:12">
      <c r="A43" s="288" t="s">
        <v>8393</v>
      </c>
      <c r="B43" s="288" t="s">
        <v>8394</v>
      </c>
      <c r="C43" s="288" t="s">
        <v>7607</v>
      </c>
      <c r="D43" s="288" t="s">
        <v>10355</v>
      </c>
      <c r="E43" s="289">
        <v>7983695.7199999997</v>
      </c>
      <c r="F43" s="288">
        <v>0.2</v>
      </c>
      <c r="G43" s="289">
        <v>7983695.7199999997</v>
      </c>
      <c r="H43" s="289">
        <v>97636</v>
      </c>
      <c r="I43" s="288">
        <v>81.77</v>
      </c>
      <c r="J43" s="288" t="s">
        <v>7602</v>
      </c>
      <c r="K43" s="288" t="s">
        <v>7625</v>
      </c>
      <c r="L43" s="288" t="s">
        <v>63</v>
      </c>
    </row>
    <row r="44" spans="1:12">
      <c r="A44" s="288" t="s">
        <v>8359</v>
      </c>
      <c r="B44" s="288" t="s">
        <v>3817</v>
      </c>
      <c r="C44" s="288" t="s">
        <v>7611</v>
      </c>
      <c r="D44" s="288" t="s">
        <v>10355</v>
      </c>
      <c r="E44" s="289">
        <v>7558798</v>
      </c>
      <c r="F44" s="288">
        <v>0.19</v>
      </c>
      <c r="G44" s="289">
        <v>7558798</v>
      </c>
      <c r="H44" s="289">
        <v>87893</v>
      </c>
      <c r="I44" s="288">
        <v>86</v>
      </c>
      <c r="J44" s="288" t="s">
        <v>7602</v>
      </c>
      <c r="K44" s="288" t="s">
        <v>7603</v>
      </c>
      <c r="L44" s="288" t="s">
        <v>63</v>
      </c>
    </row>
    <row r="45" spans="1:12">
      <c r="A45" s="288" t="s">
        <v>8086</v>
      </c>
      <c r="B45" s="288" t="s">
        <v>8087</v>
      </c>
      <c r="C45" s="288" t="s">
        <v>7645</v>
      </c>
      <c r="D45" s="288" t="s">
        <v>10355</v>
      </c>
      <c r="E45" s="289">
        <v>7794213.8099999996</v>
      </c>
      <c r="F45" s="288">
        <v>0.19</v>
      </c>
      <c r="G45" s="289">
        <v>7794213.8099999996</v>
      </c>
      <c r="H45" s="289">
        <v>129709</v>
      </c>
      <c r="I45" s="288">
        <v>60.09</v>
      </c>
      <c r="J45" s="288" t="s">
        <v>7602</v>
      </c>
      <c r="K45" s="288" t="s">
        <v>7625</v>
      </c>
      <c r="L45" s="288" t="s">
        <v>63</v>
      </c>
    </row>
    <row r="46" spans="1:12">
      <c r="A46" s="288" t="s">
        <v>7999</v>
      </c>
      <c r="B46" s="288" t="s">
        <v>8000</v>
      </c>
      <c r="C46" s="288" t="s">
        <v>7601</v>
      </c>
      <c r="D46" s="288" t="s">
        <v>10355</v>
      </c>
      <c r="E46" s="289">
        <v>8333201.6100000003</v>
      </c>
      <c r="F46" s="288">
        <v>0.21</v>
      </c>
      <c r="G46" s="289">
        <v>8333201.6100000003</v>
      </c>
      <c r="H46" s="289">
        <v>52879</v>
      </c>
      <c r="I46" s="288">
        <v>157.59</v>
      </c>
      <c r="J46" s="288" t="s">
        <v>7602</v>
      </c>
      <c r="K46" s="288" t="s">
        <v>7625</v>
      </c>
      <c r="L46" s="288" t="s">
        <v>63</v>
      </c>
    </row>
    <row r="47" spans="1:12">
      <c r="A47" s="288" t="s">
        <v>8035</v>
      </c>
      <c r="B47" s="288" t="s">
        <v>8036</v>
      </c>
      <c r="C47" s="288" t="s">
        <v>7611</v>
      </c>
      <c r="D47" s="288" t="s">
        <v>10355</v>
      </c>
      <c r="E47" s="289">
        <v>6616831.3600000003</v>
      </c>
      <c r="F47" s="288">
        <v>0.17</v>
      </c>
      <c r="G47" s="289">
        <v>6616831.3600000003</v>
      </c>
      <c r="H47" s="289">
        <v>27232</v>
      </c>
      <c r="I47" s="288">
        <v>242.98</v>
      </c>
      <c r="J47" s="288" t="s">
        <v>7602</v>
      </c>
      <c r="K47" s="288" t="s">
        <v>7625</v>
      </c>
      <c r="L47" s="288" t="s">
        <v>63</v>
      </c>
    </row>
    <row r="48" spans="1:12">
      <c r="A48" s="288" t="s">
        <v>10370</v>
      </c>
      <c r="B48" s="288" t="s">
        <v>4385</v>
      </c>
      <c r="C48" s="288" t="s">
        <v>7611</v>
      </c>
      <c r="D48" s="288" t="s">
        <v>10355</v>
      </c>
      <c r="E48" s="289">
        <v>8197415.1699999999</v>
      </c>
      <c r="F48" s="288">
        <v>0.21</v>
      </c>
      <c r="G48" s="289">
        <v>8197415.1699999999</v>
      </c>
      <c r="H48" s="289">
        <v>38647</v>
      </c>
      <c r="I48" s="288">
        <v>212.11</v>
      </c>
      <c r="J48" s="288" t="s">
        <v>7602</v>
      </c>
      <c r="K48" s="288" t="s">
        <v>7625</v>
      </c>
      <c r="L48" s="288" t="s">
        <v>63</v>
      </c>
    </row>
    <row r="49" spans="1:12">
      <c r="A49" s="288" t="s">
        <v>7811</v>
      </c>
      <c r="B49" s="288" t="s">
        <v>106</v>
      </c>
      <c r="C49" s="288" t="s">
        <v>7616</v>
      </c>
      <c r="D49" s="288" t="s">
        <v>10355</v>
      </c>
      <c r="E49" s="289">
        <v>6553974.46</v>
      </c>
      <c r="F49" s="288">
        <v>0.16</v>
      </c>
      <c r="G49" s="289">
        <v>6553974.46</v>
      </c>
      <c r="H49" s="289">
        <v>267182</v>
      </c>
      <c r="I49" s="288">
        <v>24.53</v>
      </c>
      <c r="J49" s="288" t="s">
        <v>7602</v>
      </c>
      <c r="K49" s="288" t="s">
        <v>7625</v>
      </c>
      <c r="L49" s="288" t="s">
        <v>63</v>
      </c>
    </row>
    <row r="50" spans="1:12">
      <c r="A50" s="288" t="s">
        <v>8870</v>
      </c>
      <c r="B50" s="288" t="s">
        <v>8871</v>
      </c>
      <c r="C50" s="288" t="s">
        <v>7749</v>
      </c>
      <c r="D50" s="288" t="s">
        <v>10355</v>
      </c>
      <c r="E50" s="289">
        <v>8618766.1999999993</v>
      </c>
      <c r="F50" s="288">
        <v>0.22</v>
      </c>
      <c r="G50" s="289">
        <v>8618766.1999999993</v>
      </c>
      <c r="H50" s="289">
        <v>49906</v>
      </c>
      <c r="I50" s="288">
        <v>172.7</v>
      </c>
      <c r="J50" s="288" t="s">
        <v>7602</v>
      </c>
      <c r="K50" s="288" t="s">
        <v>7625</v>
      </c>
      <c r="L50" s="288" t="s">
        <v>63</v>
      </c>
    </row>
    <row r="51" spans="1:12">
      <c r="A51" s="288" t="s">
        <v>7988</v>
      </c>
      <c r="B51" s="288" t="s">
        <v>2458</v>
      </c>
      <c r="C51" s="288" t="s">
        <v>7601</v>
      </c>
      <c r="D51" s="288" t="s">
        <v>10355</v>
      </c>
      <c r="E51" s="289">
        <v>7463471.2000000002</v>
      </c>
      <c r="F51" s="288">
        <v>0.19</v>
      </c>
      <c r="G51" s="289">
        <v>7463471.2000000002</v>
      </c>
      <c r="H51" s="289">
        <v>24580</v>
      </c>
      <c r="I51" s="288">
        <v>303.64</v>
      </c>
      <c r="J51" s="288" t="s">
        <v>7602</v>
      </c>
      <c r="K51" s="288" t="s">
        <v>7603</v>
      </c>
      <c r="L51" s="288" t="s">
        <v>63</v>
      </c>
    </row>
    <row r="52" spans="1:12">
      <c r="A52" s="288" t="s">
        <v>5303</v>
      </c>
      <c r="B52" s="288" t="s">
        <v>7802</v>
      </c>
      <c r="C52" s="288" t="s">
        <v>7730</v>
      </c>
      <c r="D52" s="288" t="s">
        <v>10355</v>
      </c>
      <c r="E52" s="289">
        <v>7024598.5499999998</v>
      </c>
      <c r="F52" s="288">
        <v>0.18</v>
      </c>
      <c r="G52" s="289">
        <v>7024598.5499999998</v>
      </c>
      <c r="H52" s="289">
        <v>27315</v>
      </c>
      <c r="I52" s="288">
        <v>257.17</v>
      </c>
      <c r="J52" s="288" t="s">
        <v>7602</v>
      </c>
      <c r="K52" s="288" t="s">
        <v>7603</v>
      </c>
      <c r="L52" s="288" t="s">
        <v>63</v>
      </c>
    </row>
    <row r="53" spans="1:12">
      <c r="A53" s="288" t="s">
        <v>8004</v>
      </c>
      <c r="B53" s="288" t="s">
        <v>2289</v>
      </c>
      <c r="C53" s="288" t="s">
        <v>7607</v>
      </c>
      <c r="D53" s="288" t="s">
        <v>10355</v>
      </c>
      <c r="E53" s="289">
        <v>6937711.5999999996</v>
      </c>
      <c r="F53" s="288">
        <v>0.17</v>
      </c>
      <c r="G53" s="289">
        <v>6937711.5999999996</v>
      </c>
      <c r="H53" s="289">
        <v>1940</v>
      </c>
      <c r="I53" s="289">
        <v>3576.14</v>
      </c>
      <c r="J53" s="288" t="s">
        <v>7602</v>
      </c>
      <c r="K53" s="288" t="s">
        <v>7625</v>
      </c>
      <c r="L53" s="288" t="s">
        <v>63</v>
      </c>
    </row>
    <row r="54" spans="1:12">
      <c r="A54" s="288" t="s">
        <v>8398</v>
      </c>
      <c r="B54" s="288" t="s">
        <v>8399</v>
      </c>
      <c r="C54" s="288" t="s">
        <v>7787</v>
      </c>
      <c r="D54" s="288" t="s">
        <v>10355</v>
      </c>
      <c r="E54" s="289">
        <v>7251374.1299999999</v>
      </c>
      <c r="F54" s="288">
        <v>0.18</v>
      </c>
      <c r="G54" s="289">
        <v>7251374.1299999999</v>
      </c>
      <c r="H54" s="289">
        <v>41349</v>
      </c>
      <c r="I54" s="288">
        <v>175.37</v>
      </c>
      <c r="J54" s="288" t="s">
        <v>7602</v>
      </c>
      <c r="K54" s="288" t="s">
        <v>7625</v>
      </c>
      <c r="L54" s="288" t="s">
        <v>63</v>
      </c>
    </row>
    <row r="55" spans="1:12">
      <c r="A55" s="288" t="s">
        <v>8611</v>
      </c>
      <c r="B55" s="288" t="s">
        <v>5021</v>
      </c>
      <c r="C55" s="288" t="s">
        <v>7708</v>
      </c>
      <c r="D55" s="288" t="s">
        <v>10355</v>
      </c>
      <c r="E55" s="289">
        <v>8418112.3499999996</v>
      </c>
      <c r="F55" s="288">
        <v>0.21</v>
      </c>
      <c r="G55" s="289">
        <v>8418112.3499999996</v>
      </c>
      <c r="H55" s="289">
        <v>48305</v>
      </c>
      <c r="I55" s="288">
        <v>174.27</v>
      </c>
      <c r="J55" s="288" t="s">
        <v>7602</v>
      </c>
      <c r="K55" s="288" t="s">
        <v>7625</v>
      </c>
      <c r="L55" s="288" t="s">
        <v>63</v>
      </c>
    </row>
    <row r="56" spans="1:12">
      <c r="A56" s="288" t="s">
        <v>8882</v>
      </c>
      <c r="B56" s="288" t="s">
        <v>8883</v>
      </c>
      <c r="C56" s="288" t="s">
        <v>7730</v>
      </c>
      <c r="D56" s="288" t="s">
        <v>10355</v>
      </c>
      <c r="E56" s="289">
        <v>7730491.5999999996</v>
      </c>
      <c r="F56" s="288">
        <v>0.19</v>
      </c>
      <c r="G56" s="289">
        <v>7730491.5999999996</v>
      </c>
      <c r="H56" s="289">
        <v>10676</v>
      </c>
      <c r="I56" s="288">
        <v>724.1</v>
      </c>
      <c r="J56" s="288" t="s">
        <v>7602</v>
      </c>
      <c r="K56" s="288" t="s">
        <v>7603</v>
      </c>
      <c r="L56" s="288" t="s">
        <v>63</v>
      </c>
    </row>
    <row r="57" spans="1:12">
      <c r="A57" s="288" t="s">
        <v>8318</v>
      </c>
      <c r="B57" s="288" t="s">
        <v>8319</v>
      </c>
      <c r="C57" s="288" t="s">
        <v>7631</v>
      </c>
      <c r="D57" s="288" t="s">
        <v>10355</v>
      </c>
      <c r="E57" s="289">
        <v>8254062.0800000001</v>
      </c>
      <c r="F57" s="288">
        <v>0.21</v>
      </c>
      <c r="G57" s="289">
        <v>8254062.0800000001</v>
      </c>
      <c r="H57" s="289">
        <v>169697</v>
      </c>
      <c r="I57" s="288">
        <v>48.64</v>
      </c>
      <c r="J57" s="288" t="s">
        <v>7602</v>
      </c>
      <c r="K57" s="288" t="s">
        <v>7603</v>
      </c>
      <c r="L57" s="288" t="s">
        <v>63</v>
      </c>
    </row>
    <row r="58" spans="1:12">
      <c r="A58" s="288" t="s">
        <v>8669</v>
      </c>
      <c r="B58" s="288" t="s">
        <v>3207</v>
      </c>
      <c r="C58" s="288" t="s">
        <v>7708</v>
      </c>
      <c r="D58" s="288" t="s">
        <v>10355</v>
      </c>
      <c r="E58" s="289">
        <v>7487757.6200000001</v>
      </c>
      <c r="F58" s="288">
        <v>0.19</v>
      </c>
      <c r="G58" s="289">
        <v>7487757.6200000001</v>
      </c>
      <c r="H58" s="289">
        <v>158942</v>
      </c>
      <c r="I58" s="288">
        <v>47.11</v>
      </c>
      <c r="J58" s="288" t="s">
        <v>7602</v>
      </c>
      <c r="K58" s="288" t="s">
        <v>7625</v>
      </c>
      <c r="L58" s="288" t="s">
        <v>63</v>
      </c>
    </row>
    <row r="59" spans="1:12">
      <c r="A59" s="288" t="s">
        <v>7705</v>
      </c>
      <c r="B59" s="288" t="s">
        <v>293</v>
      </c>
      <c r="C59" s="288" t="s">
        <v>7611</v>
      </c>
      <c r="D59" s="288" t="s">
        <v>10355</v>
      </c>
      <c r="E59" s="289">
        <v>8508755.8399999999</v>
      </c>
      <c r="F59" s="288">
        <v>0.21</v>
      </c>
      <c r="G59" s="289">
        <v>8508755.8399999999</v>
      </c>
      <c r="H59" s="289">
        <v>158864</v>
      </c>
      <c r="I59" s="288">
        <v>53.56</v>
      </c>
      <c r="J59" s="288" t="s">
        <v>7602</v>
      </c>
      <c r="K59" s="288" t="s">
        <v>7625</v>
      </c>
      <c r="L59" s="288" t="s">
        <v>63</v>
      </c>
    </row>
    <row r="60" spans="1:12">
      <c r="A60" s="288" t="s">
        <v>8342</v>
      </c>
      <c r="B60" s="288" t="s">
        <v>888</v>
      </c>
      <c r="C60" s="288" t="s">
        <v>7611</v>
      </c>
      <c r="D60" s="288" t="s">
        <v>10355</v>
      </c>
      <c r="E60" s="289">
        <v>8276423.46</v>
      </c>
      <c r="F60" s="288">
        <v>0.21</v>
      </c>
      <c r="G60" s="289">
        <v>8276423.46</v>
      </c>
      <c r="H60" s="289">
        <v>76591</v>
      </c>
      <c r="I60" s="288">
        <v>108.06</v>
      </c>
      <c r="J60" s="288" t="s">
        <v>7602</v>
      </c>
      <c r="K60" s="288" t="s">
        <v>7625</v>
      </c>
      <c r="L60" s="288" t="s">
        <v>63</v>
      </c>
    </row>
    <row r="61" spans="1:12">
      <c r="A61" s="288" t="s">
        <v>8607</v>
      </c>
      <c r="B61" s="288" t="s">
        <v>736</v>
      </c>
      <c r="C61" s="288" t="s">
        <v>7628</v>
      </c>
      <c r="D61" s="288" t="s">
        <v>10355</v>
      </c>
      <c r="E61" s="289">
        <v>6040985.4000000004</v>
      </c>
      <c r="F61" s="288">
        <v>0.15</v>
      </c>
      <c r="G61" s="289">
        <v>6040985.4000000004</v>
      </c>
      <c r="H61" s="289">
        <v>331740</v>
      </c>
      <c r="I61" s="288">
        <v>18.21</v>
      </c>
      <c r="J61" s="288" t="s">
        <v>7602</v>
      </c>
      <c r="K61" s="288" t="s">
        <v>7625</v>
      </c>
      <c r="L61" s="288" t="s">
        <v>63</v>
      </c>
    </row>
    <row r="62" spans="1:12">
      <c r="A62" s="288" t="s">
        <v>7861</v>
      </c>
      <c r="B62" s="288" t="s">
        <v>7862</v>
      </c>
      <c r="C62" s="288" t="s">
        <v>7628</v>
      </c>
      <c r="D62" s="288" t="s">
        <v>10355</v>
      </c>
      <c r="E62" s="289">
        <v>7504577.0999999996</v>
      </c>
      <c r="F62" s="288">
        <v>0.19</v>
      </c>
      <c r="G62" s="289">
        <v>7504577.0999999996</v>
      </c>
      <c r="H62" s="289">
        <v>42327</v>
      </c>
      <c r="I62" s="288">
        <v>177.3</v>
      </c>
      <c r="J62" s="288" t="s">
        <v>7602</v>
      </c>
      <c r="K62" s="288" t="s">
        <v>7625</v>
      </c>
      <c r="L62" s="288" t="s">
        <v>63</v>
      </c>
    </row>
    <row r="63" spans="1:12">
      <c r="A63" s="288" t="s">
        <v>7623</v>
      </c>
      <c r="B63" s="288" t="s">
        <v>7624</v>
      </c>
      <c r="C63" s="288" t="s">
        <v>7611</v>
      </c>
      <c r="D63" s="288" t="s">
        <v>10355</v>
      </c>
      <c r="E63" s="289">
        <v>7735032.4800000004</v>
      </c>
      <c r="F63" s="288">
        <v>0.19</v>
      </c>
      <c r="G63" s="289">
        <v>7735032.4800000004</v>
      </c>
      <c r="H63" s="289">
        <v>16261</v>
      </c>
      <c r="I63" s="288">
        <v>475.68</v>
      </c>
      <c r="J63" s="288" t="s">
        <v>7602</v>
      </c>
      <c r="K63" s="288" t="s">
        <v>7625</v>
      </c>
      <c r="L63" s="288" t="s">
        <v>63</v>
      </c>
    </row>
    <row r="64" spans="1:12">
      <c r="A64" s="288" t="s">
        <v>8634</v>
      </c>
      <c r="B64" s="288" t="s">
        <v>9951</v>
      </c>
      <c r="C64" s="288" t="s">
        <v>7607</v>
      </c>
      <c r="D64" s="288" t="s">
        <v>10355</v>
      </c>
      <c r="E64" s="289">
        <v>8505633.7599999998</v>
      </c>
      <c r="F64" s="288">
        <v>0.21</v>
      </c>
      <c r="G64" s="289">
        <v>8505633.7599999998</v>
      </c>
      <c r="H64" s="289">
        <v>104338</v>
      </c>
      <c r="I64" s="288">
        <v>81.52</v>
      </c>
      <c r="J64" s="288" t="s">
        <v>7602</v>
      </c>
      <c r="K64" s="288" t="s">
        <v>7625</v>
      </c>
      <c r="L64" s="288" t="s">
        <v>63</v>
      </c>
    </row>
    <row r="65" spans="1:12">
      <c r="A65" s="288" t="s">
        <v>10358</v>
      </c>
      <c r="B65" s="288" t="s">
        <v>10359</v>
      </c>
      <c r="C65" s="288" t="s">
        <v>7628</v>
      </c>
      <c r="D65" s="288" t="s">
        <v>10355</v>
      </c>
      <c r="E65" s="289">
        <v>9574141.6199999992</v>
      </c>
      <c r="F65" s="288">
        <v>0.24</v>
      </c>
      <c r="G65" s="289">
        <v>9574141.6199999992</v>
      </c>
      <c r="H65" s="289">
        <v>156287</v>
      </c>
      <c r="I65" s="288">
        <v>61.26</v>
      </c>
      <c r="J65" s="288" t="s">
        <v>7602</v>
      </c>
      <c r="K65" s="288" t="s">
        <v>7603</v>
      </c>
      <c r="L65" s="288" t="s">
        <v>63</v>
      </c>
    </row>
    <row r="66" spans="1:12">
      <c r="A66" s="288" t="s">
        <v>8185</v>
      </c>
      <c r="B66" s="288" t="s">
        <v>8186</v>
      </c>
      <c r="C66" s="288" t="s">
        <v>7628</v>
      </c>
      <c r="D66" s="288" t="s">
        <v>10355</v>
      </c>
      <c r="E66" s="289">
        <v>8628596.8800000008</v>
      </c>
      <c r="F66" s="288">
        <v>0.22</v>
      </c>
      <c r="G66" s="289">
        <v>8628596.8800000008</v>
      </c>
      <c r="H66" s="289">
        <v>56977</v>
      </c>
      <c r="I66" s="288">
        <v>151.44</v>
      </c>
      <c r="J66" s="288" t="s">
        <v>7602</v>
      </c>
      <c r="K66" s="288" t="s">
        <v>7603</v>
      </c>
      <c r="L66" s="288" t="s">
        <v>63</v>
      </c>
    </row>
    <row r="67" spans="1:12">
      <c r="A67" s="288" t="s">
        <v>7816</v>
      </c>
      <c r="B67" s="288" t="s">
        <v>1218</v>
      </c>
      <c r="C67" s="288" t="s">
        <v>7611</v>
      </c>
      <c r="D67" s="288" t="s">
        <v>10355</v>
      </c>
      <c r="E67" s="289">
        <v>7737260.3700000001</v>
      </c>
      <c r="F67" s="288">
        <v>0.19</v>
      </c>
      <c r="G67" s="289">
        <v>7737260.3700000001</v>
      </c>
      <c r="H67" s="289">
        <v>7239</v>
      </c>
      <c r="I67" s="289">
        <v>1068.83</v>
      </c>
      <c r="J67" s="288" t="s">
        <v>7602</v>
      </c>
      <c r="K67" s="288" t="s">
        <v>7625</v>
      </c>
      <c r="L67" s="288" t="s">
        <v>63</v>
      </c>
    </row>
    <row r="68" spans="1:12">
      <c r="A68" s="288" t="s">
        <v>7865</v>
      </c>
      <c r="B68" s="288" t="s">
        <v>7866</v>
      </c>
      <c r="C68" s="288" t="s">
        <v>7611</v>
      </c>
      <c r="D68" s="288" t="s">
        <v>10355</v>
      </c>
      <c r="E68" s="289">
        <v>6462939.4199999999</v>
      </c>
      <c r="F68" s="288">
        <v>0.16</v>
      </c>
      <c r="G68" s="289">
        <v>6462939.4199999999</v>
      </c>
      <c r="H68" s="289">
        <v>44751</v>
      </c>
      <c r="I68" s="288">
        <v>144.41999999999999</v>
      </c>
      <c r="J68" s="288" t="s">
        <v>7602</v>
      </c>
      <c r="K68" s="288" t="s">
        <v>7625</v>
      </c>
      <c r="L68" s="288" t="s">
        <v>63</v>
      </c>
    </row>
    <row r="69" spans="1:12">
      <c r="A69" s="288" t="s">
        <v>10428</v>
      </c>
      <c r="B69" s="288" t="s">
        <v>10429</v>
      </c>
      <c r="C69" s="288" t="s">
        <v>10424</v>
      </c>
      <c r="D69" s="288" t="s">
        <v>9847</v>
      </c>
      <c r="E69" s="289">
        <v>4688977.4800000004</v>
      </c>
      <c r="F69" s="288">
        <v>0.12</v>
      </c>
      <c r="G69" s="289">
        <v>4688977.4800000004</v>
      </c>
      <c r="H69" s="289">
        <v>4688977</v>
      </c>
      <c r="I69" s="288">
        <v>1</v>
      </c>
      <c r="J69" s="288" t="s">
        <v>7612</v>
      </c>
      <c r="K69" s="288" t="s">
        <v>7560</v>
      </c>
      <c r="L69" s="288" t="s">
        <v>63</v>
      </c>
    </row>
    <row r="70" spans="1:12">
      <c r="A70" s="288" t="s">
        <v>9893</v>
      </c>
      <c r="B70" s="288" t="s">
        <v>8376</v>
      </c>
      <c r="C70" s="288" t="s">
        <v>7611</v>
      </c>
      <c r="D70" s="288" t="s">
        <v>10355</v>
      </c>
      <c r="E70" s="289">
        <v>7931153.5</v>
      </c>
      <c r="F70" s="288">
        <v>0.2</v>
      </c>
      <c r="G70" s="289">
        <v>7931153.5</v>
      </c>
      <c r="H70" s="289">
        <v>106745</v>
      </c>
      <c r="I70" s="288">
        <v>74.3</v>
      </c>
      <c r="J70" s="288" t="s">
        <v>7602</v>
      </c>
      <c r="K70" s="288" t="s">
        <v>7625</v>
      </c>
      <c r="L70" s="288" t="s">
        <v>63</v>
      </c>
    </row>
    <row r="71" spans="1:12">
      <c r="A71" s="288" t="s">
        <v>7775</v>
      </c>
      <c r="B71" s="288" t="s">
        <v>7776</v>
      </c>
      <c r="C71" s="288" t="s">
        <v>7730</v>
      </c>
      <c r="D71" s="288" t="s">
        <v>10355</v>
      </c>
      <c r="E71" s="289">
        <v>7257638.5499999998</v>
      </c>
      <c r="F71" s="288">
        <v>0.18</v>
      </c>
      <c r="G71" s="289">
        <v>7257638.5499999998</v>
      </c>
      <c r="H71" s="289">
        <v>35481</v>
      </c>
      <c r="I71" s="288">
        <v>204.55</v>
      </c>
      <c r="J71" s="288" t="s">
        <v>7602</v>
      </c>
      <c r="K71" s="288" t="s">
        <v>7625</v>
      </c>
      <c r="L71" s="288" t="s">
        <v>63</v>
      </c>
    </row>
    <row r="72" spans="1:12">
      <c r="A72" s="288" t="s">
        <v>7757</v>
      </c>
      <c r="B72" s="288" t="s">
        <v>7758</v>
      </c>
      <c r="C72" s="288" t="s">
        <v>7607</v>
      </c>
      <c r="D72" s="288" t="s">
        <v>10355</v>
      </c>
      <c r="E72" s="289">
        <v>7128289.3499999996</v>
      </c>
      <c r="F72" s="288">
        <v>0.18</v>
      </c>
      <c r="G72" s="289">
        <v>7128289.3499999996</v>
      </c>
      <c r="H72" s="289">
        <v>1417</v>
      </c>
      <c r="I72" s="289">
        <v>5030.55</v>
      </c>
      <c r="J72" s="288" t="s">
        <v>7602</v>
      </c>
      <c r="K72" s="288" t="s">
        <v>7603</v>
      </c>
      <c r="L72" s="288" t="s">
        <v>63</v>
      </c>
    </row>
    <row r="73" spans="1:12">
      <c r="A73" s="288" t="s">
        <v>7852</v>
      </c>
      <c r="B73" s="288" t="s">
        <v>2252</v>
      </c>
      <c r="C73" s="288" t="s">
        <v>7628</v>
      </c>
      <c r="D73" s="288" t="s">
        <v>10355</v>
      </c>
      <c r="E73" s="289">
        <v>7619330.9699999997</v>
      </c>
      <c r="F73" s="288">
        <v>0.19</v>
      </c>
      <c r="G73" s="289">
        <v>7619330.9699999997</v>
      </c>
      <c r="H73" s="289">
        <v>77283</v>
      </c>
      <c r="I73" s="288">
        <v>98.59</v>
      </c>
      <c r="J73" s="288" t="s">
        <v>7602</v>
      </c>
      <c r="K73" s="288" t="s">
        <v>7625</v>
      </c>
      <c r="L73" s="288" t="s">
        <v>63</v>
      </c>
    </row>
    <row r="74" spans="1:12">
      <c r="A74" s="288" t="s">
        <v>7752</v>
      </c>
      <c r="B74" s="288" t="s">
        <v>7753</v>
      </c>
      <c r="C74" s="288" t="s">
        <v>7628</v>
      </c>
      <c r="D74" s="288" t="s">
        <v>10355</v>
      </c>
      <c r="E74" s="289">
        <v>7767899.8799999999</v>
      </c>
      <c r="F74" s="288">
        <v>0.19</v>
      </c>
      <c r="G74" s="289">
        <v>7767899.8799999999</v>
      </c>
      <c r="H74" s="289">
        <v>168794</v>
      </c>
      <c r="I74" s="288">
        <v>46.02</v>
      </c>
      <c r="J74" s="288" t="s">
        <v>7602</v>
      </c>
      <c r="K74" s="288" t="s">
        <v>7625</v>
      </c>
      <c r="L74" s="288" t="s">
        <v>63</v>
      </c>
    </row>
    <row r="75" spans="1:12">
      <c r="A75" s="288" t="s">
        <v>7648</v>
      </c>
      <c r="B75" s="288" t="s">
        <v>7649</v>
      </c>
      <c r="C75" s="288" t="s">
        <v>7601</v>
      </c>
      <c r="D75" s="288" t="s">
        <v>10355</v>
      </c>
      <c r="E75" s="289">
        <v>7815490.3499999996</v>
      </c>
      <c r="F75" s="288">
        <v>0.2</v>
      </c>
      <c r="G75" s="289">
        <v>7815490.3499999996</v>
      </c>
      <c r="H75" s="289">
        <v>21557</v>
      </c>
      <c r="I75" s="288">
        <v>362.55</v>
      </c>
      <c r="J75" s="288" t="s">
        <v>7602</v>
      </c>
      <c r="K75" s="288" t="s">
        <v>7603</v>
      </c>
      <c r="L75" s="288" t="s">
        <v>63</v>
      </c>
    </row>
    <row r="76" spans="1:12">
      <c r="A76" s="288" t="s">
        <v>8444</v>
      </c>
      <c r="B76" s="288" t="s">
        <v>8445</v>
      </c>
      <c r="C76" s="288" t="s">
        <v>7730</v>
      </c>
      <c r="D76" s="288" t="s">
        <v>10355</v>
      </c>
      <c r="E76" s="289">
        <v>6974026.5800000001</v>
      </c>
      <c r="F76" s="288">
        <v>0.17</v>
      </c>
      <c r="G76" s="289">
        <v>6974026.5800000001</v>
      </c>
      <c r="H76" s="289">
        <v>31531</v>
      </c>
      <c r="I76" s="288">
        <v>221.18</v>
      </c>
      <c r="J76" s="288" t="s">
        <v>7602</v>
      </c>
      <c r="K76" s="288" t="s">
        <v>7625</v>
      </c>
      <c r="L76" s="288" t="s">
        <v>63</v>
      </c>
    </row>
    <row r="77" spans="1:12">
      <c r="A77" s="288" t="s">
        <v>8565</v>
      </c>
      <c r="B77" s="288" t="s">
        <v>8566</v>
      </c>
      <c r="C77" s="288" t="s">
        <v>7611</v>
      </c>
      <c r="D77" s="288" t="s">
        <v>10355</v>
      </c>
      <c r="E77" s="289">
        <v>6698045.2199999997</v>
      </c>
      <c r="F77" s="288">
        <v>0.17</v>
      </c>
      <c r="G77" s="289">
        <v>6698045.2199999997</v>
      </c>
      <c r="H77" s="289">
        <v>86071</v>
      </c>
      <c r="I77" s="288">
        <v>77.819999999999993</v>
      </c>
      <c r="J77" s="288" t="s">
        <v>7602</v>
      </c>
      <c r="K77" s="288" t="s">
        <v>7625</v>
      </c>
      <c r="L77" s="288" t="s">
        <v>63</v>
      </c>
    </row>
    <row r="78" spans="1:12">
      <c r="A78" s="288" t="s">
        <v>8551</v>
      </c>
      <c r="B78" s="288" t="s">
        <v>8552</v>
      </c>
      <c r="C78" s="288" t="s">
        <v>7645</v>
      </c>
      <c r="D78" s="288" t="s">
        <v>10355</v>
      </c>
      <c r="E78" s="289">
        <v>8034575.4400000004</v>
      </c>
      <c r="F78" s="288">
        <v>0.2</v>
      </c>
      <c r="G78" s="289">
        <v>8034575.4400000004</v>
      </c>
      <c r="H78" s="289">
        <v>291848</v>
      </c>
      <c r="I78" s="288">
        <v>27.53</v>
      </c>
      <c r="J78" s="288" t="s">
        <v>7602</v>
      </c>
      <c r="K78" s="288" t="s">
        <v>7625</v>
      </c>
      <c r="L78" s="288" t="s">
        <v>63</v>
      </c>
    </row>
    <row r="79" spans="1:12">
      <c r="A79" s="288" t="s">
        <v>8408</v>
      </c>
      <c r="B79" s="288" t="s">
        <v>8409</v>
      </c>
      <c r="C79" s="288" t="s">
        <v>7730</v>
      </c>
      <c r="D79" s="288" t="s">
        <v>10355</v>
      </c>
      <c r="E79" s="289">
        <v>6415114.4199999999</v>
      </c>
      <c r="F79" s="288">
        <v>0.16</v>
      </c>
      <c r="G79" s="289">
        <v>6415114.4199999999</v>
      </c>
      <c r="H79" s="289">
        <v>56786</v>
      </c>
      <c r="I79" s="288">
        <v>112.97</v>
      </c>
      <c r="J79" s="288" t="s">
        <v>7602</v>
      </c>
      <c r="K79" s="288" t="s">
        <v>7625</v>
      </c>
      <c r="L79" s="288" t="s">
        <v>63</v>
      </c>
    </row>
    <row r="80" spans="1:12">
      <c r="A80" s="288" t="s">
        <v>8660</v>
      </c>
      <c r="B80" s="288" t="s">
        <v>9974</v>
      </c>
      <c r="C80" s="288" t="s">
        <v>7645</v>
      </c>
      <c r="D80" s="288" t="s">
        <v>10355</v>
      </c>
      <c r="E80" s="289">
        <v>9095682.8399999999</v>
      </c>
      <c r="F80" s="288">
        <v>0.23</v>
      </c>
      <c r="G80" s="289">
        <v>9095682.8399999999</v>
      </c>
      <c r="H80" s="289">
        <v>96742</v>
      </c>
      <c r="I80" s="288">
        <v>94.02</v>
      </c>
      <c r="J80" s="288" t="s">
        <v>7602</v>
      </c>
      <c r="K80" s="288" t="s">
        <v>7625</v>
      </c>
      <c r="L80" s="288" t="s">
        <v>63</v>
      </c>
    </row>
    <row r="81" spans="1:12">
      <c r="A81" s="288" t="s">
        <v>9401</v>
      </c>
      <c r="B81" s="288" t="s">
        <v>10076</v>
      </c>
      <c r="C81" s="288" t="s">
        <v>7787</v>
      </c>
      <c r="D81" s="288" t="s">
        <v>10355</v>
      </c>
      <c r="E81" s="289">
        <v>7611616.7800000003</v>
      </c>
      <c r="F81" s="288">
        <v>0.19</v>
      </c>
      <c r="G81" s="289">
        <v>7611616.7800000003</v>
      </c>
      <c r="H81" s="289">
        <v>107798</v>
      </c>
      <c r="I81" s="288">
        <v>70.61</v>
      </c>
      <c r="J81" s="288" t="s">
        <v>7602</v>
      </c>
      <c r="K81" s="288" t="s">
        <v>7625</v>
      </c>
      <c r="L81" s="288" t="s">
        <v>63</v>
      </c>
    </row>
    <row r="82" spans="1:12">
      <c r="A82" s="288" t="s">
        <v>7887</v>
      </c>
      <c r="B82" s="288" t="s">
        <v>7888</v>
      </c>
      <c r="C82" s="288" t="s">
        <v>7601</v>
      </c>
      <c r="D82" s="288" t="s">
        <v>10355</v>
      </c>
      <c r="E82" s="289">
        <v>7903601.2400000002</v>
      </c>
      <c r="F82" s="288">
        <v>0.2</v>
      </c>
      <c r="G82" s="289">
        <v>7903601.2400000002</v>
      </c>
      <c r="H82" s="289">
        <v>23564</v>
      </c>
      <c r="I82" s="288">
        <v>335.41</v>
      </c>
      <c r="J82" s="288" t="s">
        <v>7602</v>
      </c>
      <c r="K82" s="288" t="s">
        <v>7603</v>
      </c>
      <c r="L82" s="288" t="s">
        <v>63</v>
      </c>
    </row>
    <row r="83" spans="1:12">
      <c r="A83" s="288" t="s">
        <v>10071</v>
      </c>
      <c r="B83" s="288" t="s">
        <v>10072</v>
      </c>
      <c r="C83" s="288" t="s">
        <v>7787</v>
      </c>
      <c r="D83" s="288" t="s">
        <v>10355</v>
      </c>
      <c r="E83" s="289">
        <v>7313368.5899999999</v>
      </c>
      <c r="F83" s="288">
        <v>0.18</v>
      </c>
      <c r="G83" s="289">
        <v>7313368.5899999999</v>
      </c>
      <c r="H83" s="289">
        <v>73141</v>
      </c>
      <c r="I83" s="288">
        <v>99.99</v>
      </c>
      <c r="J83" s="288" t="s">
        <v>7602</v>
      </c>
      <c r="K83" s="288" t="s">
        <v>7625</v>
      </c>
      <c r="L83" s="288" t="s">
        <v>63</v>
      </c>
    </row>
    <row r="84" spans="1:12">
      <c r="A84" s="288" t="s">
        <v>10409</v>
      </c>
      <c r="B84" s="288" t="s">
        <v>10410</v>
      </c>
      <c r="C84" s="288" t="s">
        <v>7645</v>
      </c>
      <c r="D84" s="288" t="s">
        <v>10355</v>
      </c>
      <c r="E84" s="289">
        <v>7105449.5099999998</v>
      </c>
      <c r="F84" s="288">
        <v>0.18</v>
      </c>
      <c r="G84" s="289">
        <v>7105449.5099999998</v>
      </c>
      <c r="H84" s="289">
        <v>237561</v>
      </c>
      <c r="I84" s="288">
        <v>29.91</v>
      </c>
      <c r="J84" s="288" t="s">
        <v>7602</v>
      </c>
      <c r="K84" s="288" t="s">
        <v>7603</v>
      </c>
      <c r="L84" s="288" t="s">
        <v>63</v>
      </c>
    </row>
    <row r="85" spans="1:12">
      <c r="A85" s="288" t="s">
        <v>8120</v>
      </c>
      <c r="B85" s="288" t="s">
        <v>1018</v>
      </c>
      <c r="C85" s="288" t="s">
        <v>7611</v>
      </c>
      <c r="D85" s="288" t="s">
        <v>10355</v>
      </c>
      <c r="E85" s="289">
        <v>7915133.4000000004</v>
      </c>
      <c r="F85" s="288">
        <v>0.2</v>
      </c>
      <c r="G85" s="289">
        <v>7915133.4000000004</v>
      </c>
      <c r="H85" s="289">
        <v>35702</v>
      </c>
      <c r="I85" s="288">
        <v>221.7</v>
      </c>
      <c r="J85" s="288" t="s">
        <v>7602</v>
      </c>
      <c r="K85" s="288" t="s">
        <v>7625</v>
      </c>
      <c r="L85" s="288" t="s">
        <v>63</v>
      </c>
    </row>
    <row r="86" spans="1:12">
      <c r="A86" s="288" t="s">
        <v>8300</v>
      </c>
      <c r="B86" s="288" t="s">
        <v>1587</v>
      </c>
      <c r="C86" s="288" t="s">
        <v>7628</v>
      </c>
      <c r="D86" s="288" t="s">
        <v>10355</v>
      </c>
      <c r="E86" s="289">
        <v>10154894.699999999</v>
      </c>
      <c r="F86" s="288">
        <v>0.25</v>
      </c>
      <c r="G86" s="289">
        <v>10154894.699999999</v>
      </c>
      <c r="H86" s="289">
        <v>53385</v>
      </c>
      <c r="I86" s="288">
        <v>190.22</v>
      </c>
      <c r="J86" s="288" t="s">
        <v>7602</v>
      </c>
      <c r="K86" s="288" t="s">
        <v>7625</v>
      </c>
      <c r="L86" s="288" t="s">
        <v>63</v>
      </c>
    </row>
    <row r="87" spans="1:12">
      <c r="A87" s="288" t="s">
        <v>9159</v>
      </c>
      <c r="B87" s="288" t="s">
        <v>1635</v>
      </c>
      <c r="C87" s="288" t="s">
        <v>7607</v>
      </c>
      <c r="D87" s="288" t="s">
        <v>10355</v>
      </c>
      <c r="E87" s="289">
        <v>7287315.75</v>
      </c>
      <c r="F87" s="288">
        <v>0.18</v>
      </c>
      <c r="G87" s="289">
        <v>7287315.75</v>
      </c>
      <c r="H87" s="289">
        <v>253825</v>
      </c>
      <c r="I87" s="288">
        <v>28.71</v>
      </c>
      <c r="J87" s="288" t="s">
        <v>7602</v>
      </c>
      <c r="K87" s="288" t="s">
        <v>7625</v>
      </c>
      <c r="L87" s="288" t="s">
        <v>63</v>
      </c>
    </row>
    <row r="88" spans="1:12">
      <c r="A88" s="288" t="s">
        <v>8017</v>
      </c>
      <c r="B88" s="288" t="s">
        <v>8018</v>
      </c>
      <c r="C88" s="288" t="s">
        <v>7730</v>
      </c>
      <c r="D88" s="288" t="s">
        <v>10355</v>
      </c>
      <c r="E88" s="289">
        <v>7367545.2400000002</v>
      </c>
      <c r="F88" s="288">
        <v>0.18</v>
      </c>
      <c r="G88" s="289">
        <v>7367545.2400000002</v>
      </c>
      <c r="H88" s="289">
        <v>127334</v>
      </c>
      <c r="I88" s="288">
        <v>57.86</v>
      </c>
      <c r="J88" s="288" t="s">
        <v>7602</v>
      </c>
      <c r="K88" s="288" t="s">
        <v>7625</v>
      </c>
      <c r="L88" s="288" t="s">
        <v>63</v>
      </c>
    </row>
    <row r="89" spans="1:12">
      <c r="A89" s="288" t="s">
        <v>10432</v>
      </c>
      <c r="B89" s="288" t="s">
        <v>10433</v>
      </c>
      <c r="C89" s="288" t="s">
        <v>10424</v>
      </c>
      <c r="D89" s="288" t="s">
        <v>10434</v>
      </c>
      <c r="E89" s="289">
        <v>471000</v>
      </c>
      <c r="F89" s="288">
        <v>0.01</v>
      </c>
      <c r="G89" s="289">
        <v>471000</v>
      </c>
      <c r="H89" s="289">
        <v>471000</v>
      </c>
      <c r="I89" s="288">
        <v>100</v>
      </c>
      <c r="J89" s="288" t="s">
        <v>7602</v>
      </c>
      <c r="K89" s="288" t="s">
        <v>7560</v>
      </c>
      <c r="L89" s="288" t="s">
        <v>63</v>
      </c>
    </row>
    <row r="90" spans="1:12">
      <c r="A90" s="288" t="s">
        <v>7729</v>
      </c>
      <c r="B90" s="288" t="s">
        <v>308</v>
      </c>
      <c r="C90" s="288" t="s">
        <v>7730</v>
      </c>
      <c r="D90" s="288" t="s">
        <v>10355</v>
      </c>
      <c r="E90" s="289">
        <v>10730515.539999999</v>
      </c>
      <c r="F90" s="288">
        <v>0.27</v>
      </c>
      <c r="G90" s="289">
        <v>10730515.539999999</v>
      </c>
      <c r="H90" s="289">
        <v>18806</v>
      </c>
      <c r="I90" s="288">
        <v>570.59</v>
      </c>
      <c r="J90" s="288" t="s">
        <v>7602</v>
      </c>
      <c r="K90" s="288" t="s">
        <v>7625</v>
      </c>
      <c r="L90" s="288" t="s">
        <v>63</v>
      </c>
    </row>
    <row r="91" spans="1:12">
      <c r="A91" s="288" t="s">
        <v>8688</v>
      </c>
      <c r="B91" s="288" t="s">
        <v>8689</v>
      </c>
      <c r="C91" s="288" t="s">
        <v>7611</v>
      </c>
      <c r="D91" s="288" t="s">
        <v>10355</v>
      </c>
      <c r="E91" s="289">
        <v>8487381.1600000001</v>
      </c>
      <c r="F91" s="288">
        <v>0.21</v>
      </c>
      <c r="G91" s="289">
        <v>8487381.1600000001</v>
      </c>
      <c r="H91" s="289">
        <v>34373</v>
      </c>
      <c r="I91" s="288">
        <v>246.92</v>
      </c>
      <c r="J91" s="288" t="s">
        <v>7602</v>
      </c>
      <c r="K91" s="288" t="s">
        <v>9915</v>
      </c>
      <c r="L91" s="288" t="s">
        <v>63</v>
      </c>
    </row>
    <row r="92" spans="1:12">
      <c r="A92" s="288" t="s">
        <v>8320</v>
      </c>
      <c r="B92" s="288" t="s">
        <v>8321</v>
      </c>
      <c r="C92" s="288" t="s">
        <v>7787</v>
      </c>
      <c r="D92" s="288" t="s">
        <v>10355</v>
      </c>
      <c r="E92" s="289">
        <v>7386366.2300000004</v>
      </c>
      <c r="F92" s="288">
        <v>0.18</v>
      </c>
      <c r="G92" s="289">
        <v>7386366.2300000004</v>
      </c>
      <c r="H92" s="289">
        <v>49043</v>
      </c>
      <c r="I92" s="288">
        <v>150.61000000000001</v>
      </c>
      <c r="J92" s="288" t="s">
        <v>7602</v>
      </c>
      <c r="K92" s="288" t="s">
        <v>7625</v>
      </c>
      <c r="L92" s="288" t="s">
        <v>63</v>
      </c>
    </row>
    <row r="93" spans="1:12">
      <c r="A93" s="288" t="s">
        <v>8229</v>
      </c>
      <c r="B93" s="288" t="s">
        <v>8230</v>
      </c>
      <c r="C93" s="288" t="s">
        <v>7601</v>
      </c>
      <c r="D93" s="288" t="s">
        <v>10355</v>
      </c>
      <c r="E93" s="289">
        <v>7222200.1799999997</v>
      </c>
      <c r="F93" s="288">
        <v>0.18</v>
      </c>
      <c r="G93" s="289">
        <v>7222200.1799999997</v>
      </c>
      <c r="H93" s="289">
        <v>46646</v>
      </c>
      <c r="I93" s="288">
        <v>154.83000000000001</v>
      </c>
      <c r="J93" s="288" t="s">
        <v>7602</v>
      </c>
      <c r="K93" s="288" t="s">
        <v>7603</v>
      </c>
      <c r="L93" s="288" t="s">
        <v>63</v>
      </c>
    </row>
    <row r="94" spans="1:12">
      <c r="A94" s="288" t="s">
        <v>8243</v>
      </c>
      <c r="B94" s="288" t="s">
        <v>8244</v>
      </c>
      <c r="C94" s="288" t="s">
        <v>7628</v>
      </c>
      <c r="D94" s="288" t="s">
        <v>10355</v>
      </c>
      <c r="E94" s="289">
        <v>9012484.5500000007</v>
      </c>
      <c r="F94" s="288">
        <v>0.23</v>
      </c>
      <c r="G94" s="289">
        <v>9012484.5500000007</v>
      </c>
      <c r="H94" s="289">
        <v>26435</v>
      </c>
      <c r="I94" s="288">
        <v>340.93</v>
      </c>
      <c r="J94" s="288" t="s">
        <v>7602</v>
      </c>
      <c r="K94" s="288" t="s">
        <v>7625</v>
      </c>
      <c r="L94" s="288" t="s">
        <v>63</v>
      </c>
    </row>
    <row r="95" spans="1:12">
      <c r="A95" s="288" t="s">
        <v>8162</v>
      </c>
      <c r="B95" s="288" t="s">
        <v>8163</v>
      </c>
      <c r="C95" s="288" t="s">
        <v>7628</v>
      </c>
      <c r="D95" s="288" t="s">
        <v>10355</v>
      </c>
      <c r="E95" s="289">
        <v>8776696.5</v>
      </c>
      <c r="F95" s="288">
        <v>0.22</v>
      </c>
      <c r="G95" s="289">
        <v>8776696.5</v>
      </c>
      <c r="H95" s="289">
        <v>254397</v>
      </c>
      <c r="I95" s="288">
        <v>34.5</v>
      </c>
      <c r="J95" s="288" t="s">
        <v>7602</v>
      </c>
      <c r="K95" s="288" t="s">
        <v>7625</v>
      </c>
      <c r="L95" s="288" t="s">
        <v>63</v>
      </c>
    </row>
    <row r="96" spans="1:12">
      <c r="A96" s="288" t="s">
        <v>8666</v>
      </c>
      <c r="B96" s="288" t="s">
        <v>2657</v>
      </c>
      <c r="C96" s="288" t="s">
        <v>7749</v>
      </c>
      <c r="D96" s="288" t="s">
        <v>10355</v>
      </c>
      <c r="E96" s="289">
        <v>8095516.6200000001</v>
      </c>
      <c r="F96" s="288">
        <v>0.2</v>
      </c>
      <c r="G96" s="289">
        <v>8095516.6200000001</v>
      </c>
      <c r="H96" s="289">
        <v>210711</v>
      </c>
      <c r="I96" s="288">
        <v>38.42</v>
      </c>
      <c r="J96" s="288" t="s">
        <v>7602</v>
      </c>
      <c r="K96" s="288" t="s">
        <v>7625</v>
      </c>
      <c r="L96" s="288" t="s">
        <v>63</v>
      </c>
    </row>
    <row r="97" spans="1:12">
      <c r="A97" s="288" t="s">
        <v>8680</v>
      </c>
      <c r="B97" s="288" t="s">
        <v>1692</v>
      </c>
      <c r="C97" s="288" t="s">
        <v>7708</v>
      </c>
      <c r="D97" s="288" t="s">
        <v>10355</v>
      </c>
      <c r="E97" s="289">
        <v>7736176.5</v>
      </c>
      <c r="F97" s="288">
        <v>0.19</v>
      </c>
      <c r="G97" s="289">
        <v>7736176.5</v>
      </c>
      <c r="H97" s="289">
        <v>91650</v>
      </c>
      <c r="I97" s="288">
        <v>84.41</v>
      </c>
      <c r="J97" s="288" t="s">
        <v>7602</v>
      </c>
      <c r="K97" s="288" t="s">
        <v>7625</v>
      </c>
      <c r="L97" s="288" t="s">
        <v>63</v>
      </c>
    </row>
    <row r="98" spans="1:12">
      <c r="A98" s="288" t="s">
        <v>8914</v>
      </c>
      <c r="B98" s="288" t="s">
        <v>8915</v>
      </c>
      <c r="C98" s="288" t="s">
        <v>7730</v>
      </c>
      <c r="D98" s="288" t="s">
        <v>10355</v>
      </c>
      <c r="E98" s="289">
        <v>9504354.0500000007</v>
      </c>
      <c r="F98" s="288">
        <v>0.24</v>
      </c>
      <c r="G98" s="289">
        <v>9504354.0500000007</v>
      </c>
      <c r="H98" s="289">
        <v>62467</v>
      </c>
      <c r="I98" s="288">
        <v>152.15</v>
      </c>
      <c r="J98" s="288" t="s">
        <v>7602</v>
      </c>
      <c r="K98" s="288" t="s">
        <v>7603</v>
      </c>
      <c r="L98" s="288" t="s">
        <v>63</v>
      </c>
    </row>
    <row r="99" spans="1:12">
      <c r="A99" s="288" t="s">
        <v>10360</v>
      </c>
      <c r="B99" s="288" t="s">
        <v>10361</v>
      </c>
      <c r="C99" s="288" t="s">
        <v>7628</v>
      </c>
      <c r="D99" s="288" t="s">
        <v>10355</v>
      </c>
      <c r="E99" s="289">
        <v>9302329.7400000002</v>
      </c>
      <c r="F99" s="288">
        <v>0.23</v>
      </c>
      <c r="G99" s="289">
        <v>9302329.7400000002</v>
      </c>
      <c r="H99" s="289">
        <v>52009</v>
      </c>
      <c r="I99" s="288">
        <v>178.86</v>
      </c>
      <c r="J99" s="288" t="s">
        <v>7602</v>
      </c>
      <c r="K99" s="288" t="s">
        <v>7625</v>
      </c>
      <c r="L99" s="288" t="s">
        <v>63</v>
      </c>
    </row>
    <row r="100" spans="1:12">
      <c r="A100" s="288" t="s">
        <v>7837</v>
      </c>
      <c r="B100" s="288" t="s">
        <v>7838</v>
      </c>
      <c r="C100" s="288" t="s">
        <v>7611</v>
      </c>
      <c r="D100" s="288" t="s">
        <v>10355</v>
      </c>
      <c r="E100" s="289">
        <v>7998417.9000000004</v>
      </c>
      <c r="F100" s="288">
        <v>0.2</v>
      </c>
      <c r="G100" s="289">
        <v>7998417.9000000004</v>
      </c>
      <c r="H100" s="289">
        <v>85866</v>
      </c>
      <c r="I100" s="288">
        <v>93.15</v>
      </c>
      <c r="J100" s="288" t="s">
        <v>7602</v>
      </c>
      <c r="K100" s="288" t="s">
        <v>7625</v>
      </c>
      <c r="L100" s="288" t="s">
        <v>63</v>
      </c>
    </row>
    <row r="101" spans="1:12">
      <c r="A101" s="288" t="s">
        <v>8051</v>
      </c>
      <c r="B101" s="288" t="s">
        <v>8052</v>
      </c>
      <c r="C101" s="288" t="s">
        <v>7616</v>
      </c>
      <c r="D101" s="288" t="s">
        <v>10355</v>
      </c>
      <c r="E101" s="289">
        <v>6747769.5999999996</v>
      </c>
      <c r="F101" s="288">
        <v>0.17</v>
      </c>
      <c r="G101" s="289">
        <v>6747769.5999999996</v>
      </c>
      <c r="H101" s="289">
        <v>30368</v>
      </c>
      <c r="I101" s="288">
        <v>222.2</v>
      </c>
      <c r="J101" s="288" t="s">
        <v>7602</v>
      </c>
      <c r="K101" s="288" t="s">
        <v>7603</v>
      </c>
      <c r="L101" s="288" t="s">
        <v>63</v>
      </c>
    </row>
    <row r="102" spans="1:12">
      <c r="A102" s="288" t="s">
        <v>7658</v>
      </c>
      <c r="B102" s="288" t="s">
        <v>82</v>
      </c>
      <c r="C102" s="288" t="s">
        <v>7631</v>
      </c>
      <c r="D102" s="288" t="s">
        <v>10355</v>
      </c>
      <c r="E102" s="289">
        <v>7781638.6799999997</v>
      </c>
      <c r="F102" s="288">
        <v>0.19</v>
      </c>
      <c r="G102" s="289">
        <v>7781638.6799999997</v>
      </c>
      <c r="H102" s="289">
        <v>50517</v>
      </c>
      <c r="I102" s="288">
        <v>154.04</v>
      </c>
      <c r="J102" s="288" t="s">
        <v>7602</v>
      </c>
      <c r="K102" s="288" t="s">
        <v>7625</v>
      </c>
      <c r="L102" s="288" t="s">
        <v>63</v>
      </c>
    </row>
    <row r="103" spans="1:12">
      <c r="A103" s="288" t="s">
        <v>7965</v>
      </c>
      <c r="B103" s="288" t="s">
        <v>1825</v>
      </c>
      <c r="C103" s="288" t="s">
        <v>7607</v>
      </c>
      <c r="D103" s="288" t="s">
        <v>10355</v>
      </c>
      <c r="E103" s="289">
        <v>6478140.9000000004</v>
      </c>
      <c r="F103" s="288">
        <v>0.16</v>
      </c>
      <c r="G103" s="289">
        <v>6478140.9000000004</v>
      </c>
      <c r="H103" s="289">
        <v>205590</v>
      </c>
      <c r="I103" s="288">
        <v>31.51</v>
      </c>
      <c r="J103" s="288" t="s">
        <v>7602</v>
      </c>
      <c r="K103" s="288" t="s">
        <v>7625</v>
      </c>
      <c r="L103" s="288" t="s">
        <v>63</v>
      </c>
    </row>
    <row r="104" spans="1:12">
      <c r="A104" s="288" t="s">
        <v>7904</v>
      </c>
      <c r="B104" s="288" t="s">
        <v>7905</v>
      </c>
      <c r="C104" s="288" t="s">
        <v>7611</v>
      </c>
      <c r="D104" s="288" t="s">
        <v>10355</v>
      </c>
      <c r="E104" s="289">
        <v>8011374</v>
      </c>
      <c r="F104" s="288">
        <v>0.2</v>
      </c>
      <c r="G104" s="289">
        <v>8011374</v>
      </c>
      <c r="H104" s="289">
        <v>28792</v>
      </c>
      <c r="I104" s="288">
        <v>278.25</v>
      </c>
      <c r="J104" s="288" t="s">
        <v>7602</v>
      </c>
      <c r="K104" s="288" t="s">
        <v>7625</v>
      </c>
      <c r="L104" s="288" t="s">
        <v>63</v>
      </c>
    </row>
    <row r="105" spans="1:12">
      <c r="A105" s="288" t="s">
        <v>8324</v>
      </c>
      <c r="B105" s="288" t="s">
        <v>8325</v>
      </c>
      <c r="C105" s="288" t="s">
        <v>7645</v>
      </c>
      <c r="D105" s="288" t="s">
        <v>10355</v>
      </c>
      <c r="E105" s="289">
        <v>7389105.4800000004</v>
      </c>
      <c r="F105" s="288">
        <v>0.18</v>
      </c>
      <c r="G105" s="289">
        <v>7389105.4800000004</v>
      </c>
      <c r="H105" s="289">
        <v>85641</v>
      </c>
      <c r="I105" s="288">
        <v>86.28</v>
      </c>
      <c r="J105" s="288" t="s">
        <v>7602</v>
      </c>
      <c r="K105" s="288" t="s">
        <v>7625</v>
      </c>
      <c r="L105" s="288" t="s">
        <v>63</v>
      </c>
    </row>
    <row r="106" spans="1:12">
      <c r="A106" s="288" t="s">
        <v>7832</v>
      </c>
      <c r="B106" s="288" t="s">
        <v>7833</v>
      </c>
      <c r="C106" s="288" t="s">
        <v>7628</v>
      </c>
      <c r="D106" s="288" t="s">
        <v>10355</v>
      </c>
      <c r="E106" s="289">
        <v>6814637</v>
      </c>
      <c r="F106" s="288">
        <v>0.17</v>
      </c>
      <c r="G106" s="289">
        <v>6814637</v>
      </c>
      <c r="H106" s="289">
        <v>26350</v>
      </c>
      <c r="I106" s="288">
        <v>258.62</v>
      </c>
      <c r="J106" s="288" t="s">
        <v>7602</v>
      </c>
      <c r="K106" s="288" t="s">
        <v>7625</v>
      </c>
      <c r="L106" s="288" t="s">
        <v>63</v>
      </c>
    </row>
    <row r="107" spans="1:12">
      <c r="A107" s="288" t="s">
        <v>8603</v>
      </c>
      <c r="B107" s="288" t="s">
        <v>3582</v>
      </c>
      <c r="C107" s="288" t="s">
        <v>7611</v>
      </c>
      <c r="D107" s="288" t="s">
        <v>10355</v>
      </c>
      <c r="E107" s="289">
        <v>8094347.8200000003</v>
      </c>
      <c r="F107" s="288">
        <v>0.2</v>
      </c>
      <c r="G107" s="289">
        <v>8094347.8200000003</v>
      </c>
      <c r="H107" s="289">
        <v>52677</v>
      </c>
      <c r="I107" s="288">
        <v>153.66</v>
      </c>
      <c r="J107" s="288" t="s">
        <v>7602</v>
      </c>
      <c r="K107" s="288" t="s">
        <v>7603</v>
      </c>
      <c r="L107" s="288" t="s">
        <v>63</v>
      </c>
    </row>
    <row r="108" spans="1:12">
      <c r="A108" s="288" t="s">
        <v>8058</v>
      </c>
      <c r="B108" s="288" t="s">
        <v>4016</v>
      </c>
      <c r="C108" s="288" t="s">
        <v>7730</v>
      </c>
      <c r="D108" s="288" t="s">
        <v>10355</v>
      </c>
      <c r="E108" s="289">
        <v>7199135.8799999999</v>
      </c>
      <c r="F108" s="288">
        <v>0.18</v>
      </c>
      <c r="G108" s="289">
        <v>7199135.8799999999</v>
      </c>
      <c r="H108" s="289">
        <v>39547</v>
      </c>
      <c r="I108" s="288">
        <v>182.04</v>
      </c>
      <c r="J108" s="288" t="s">
        <v>7602</v>
      </c>
      <c r="K108" s="288" t="s">
        <v>7603</v>
      </c>
      <c r="L108" s="288" t="s">
        <v>63</v>
      </c>
    </row>
    <row r="109" spans="1:12">
      <c r="A109" s="288" t="s">
        <v>7681</v>
      </c>
      <c r="B109" s="288" t="s">
        <v>216</v>
      </c>
      <c r="C109" s="288" t="s">
        <v>7601</v>
      </c>
      <c r="D109" s="288" t="s">
        <v>10355</v>
      </c>
      <c r="E109" s="289">
        <v>8698142.4000000004</v>
      </c>
      <c r="F109" s="288">
        <v>0.22</v>
      </c>
      <c r="G109" s="289">
        <v>8698142.4000000004</v>
      </c>
      <c r="H109" s="289">
        <v>116832</v>
      </c>
      <c r="I109" s="288">
        <v>74.45</v>
      </c>
      <c r="J109" s="288" t="s">
        <v>7602</v>
      </c>
      <c r="K109" s="288" t="s">
        <v>7603</v>
      </c>
      <c r="L109" s="288" t="s">
        <v>63</v>
      </c>
    </row>
    <row r="110" spans="1:12">
      <c r="A110" s="288" t="s">
        <v>41</v>
      </c>
      <c r="B110" s="288" t="s">
        <v>256</v>
      </c>
      <c r="C110" s="288" t="s">
        <v>7611</v>
      </c>
      <c r="D110" s="288" t="s">
        <v>10355</v>
      </c>
      <c r="E110" s="289">
        <v>8329987.7999999998</v>
      </c>
      <c r="F110" s="288">
        <v>0.21</v>
      </c>
      <c r="G110" s="289">
        <v>8329987.7999999998</v>
      </c>
      <c r="H110" s="289">
        <v>81980</v>
      </c>
      <c r="I110" s="288">
        <v>101.61</v>
      </c>
      <c r="J110" s="288" t="s">
        <v>7602</v>
      </c>
      <c r="K110" s="288" t="s">
        <v>7625</v>
      </c>
      <c r="L110" s="288" t="s">
        <v>63</v>
      </c>
    </row>
    <row r="111" spans="1:12">
      <c r="A111" s="288" t="s">
        <v>9012</v>
      </c>
      <c r="B111" s="288" t="s">
        <v>9013</v>
      </c>
      <c r="C111" s="288" t="s">
        <v>7611</v>
      </c>
      <c r="D111" s="288" t="s">
        <v>10355</v>
      </c>
      <c r="E111" s="289">
        <v>7840134.9800000004</v>
      </c>
      <c r="F111" s="288">
        <v>0.2</v>
      </c>
      <c r="G111" s="289">
        <v>7840134.9800000004</v>
      </c>
      <c r="H111" s="289">
        <v>153698</v>
      </c>
      <c r="I111" s="288">
        <v>51.01</v>
      </c>
      <c r="J111" s="288" t="s">
        <v>7602</v>
      </c>
      <c r="K111" s="288" t="s">
        <v>7625</v>
      </c>
      <c r="L111" s="288" t="s">
        <v>63</v>
      </c>
    </row>
    <row r="112" spans="1:12">
      <c r="A112" s="288" t="s">
        <v>8502</v>
      </c>
      <c r="B112" s="288" t="s">
        <v>8503</v>
      </c>
      <c r="C112" s="288" t="s">
        <v>7645</v>
      </c>
      <c r="D112" s="288" t="s">
        <v>10355</v>
      </c>
      <c r="E112" s="289">
        <v>7044223.0199999996</v>
      </c>
      <c r="F112" s="288">
        <v>0.18</v>
      </c>
      <c r="G112" s="289">
        <v>7044223.0199999996</v>
      </c>
      <c r="H112" s="289">
        <v>64543</v>
      </c>
      <c r="I112" s="288">
        <v>109.14</v>
      </c>
      <c r="J112" s="288" t="s">
        <v>7602</v>
      </c>
      <c r="K112" s="288" t="s">
        <v>7625</v>
      </c>
      <c r="L112" s="288" t="s">
        <v>63</v>
      </c>
    </row>
    <row r="113" spans="1:12">
      <c r="A113" s="288" t="s">
        <v>7880</v>
      </c>
      <c r="B113" s="288" t="s">
        <v>7881</v>
      </c>
      <c r="C113" s="288" t="s">
        <v>7611</v>
      </c>
      <c r="D113" s="288" t="s">
        <v>10355</v>
      </c>
      <c r="E113" s="289">
        <v>8080390.2400000002</v>
      </c>
      <c r="F113" s="288">
        <v>0.2</v>
      </c>
      <c r="G113" s="289">
        <v>8080390.2400000002</v>
      </c>
      <c r="H113" s="289">
        <v>30589</v>
      </c>
      <c r="I113" s="288">
        <v>264.16000000000003</v>
      </c>
      <c r="J113" s="288" t="s">
        <v>7602</v>
      </c>
      <c r="K113" s="288" t="s">
        <v>7603</v>
      </c>
      <c r="L113" s="288" t="s">
        <v>63</v>
      </c>
    </row>
    <row r="114" spans="1:12">
      <c r="A114" s="288" t="s">
        <v>8667</v>
      </c>
      <c r="B114" s="288" t="s">
        <v>8668</v>
      </c>
      <c r="C114" s="288" t="s">
        <v>7749</v>
      </c>
      <c r="D114" s="288" t="s">
        <v>10355</v>
      </c>
      <c r="E114" s="289">
        <v>8105469.3499999996</v>
      </c>
      <c r="F114" s="288">
        <v>0.2</v>
      </c>
      <c r="G114" s="289">
        <v>8105469.3499999996</v>
      </c>
      <c r="H114" s="289">
        <v>111815</v>
      </c>
      <c r="I114" s="288">
        <v>72.489999999999995</v>
      </c>
      <c r="J114" s="288" t="s">
        <v>7602</v>
      </c>
      <c r="K114" s="288" t="s">
        <v>7625</v>
      </c>
      <c r="L114" s="288" t="s">
        <v>63</v>
      </c>
    </row>
    <row r="115" spans="1:12">
      <c r="A115" s="288" t="s">
        <v>7682</v>
      </c>
      <c r="B115" s="288" t="s">
        <v>7683</v>
      </c>
      <c r="C115" s="288" t="s">
        <v>7645</v>
      </c>
      <c r="D115" s="288" t="s">
        <v>10355</v>
      </c>
      <c r="E115" s="289">
        <v>7976959.2000000002</v>
      </c>
      <c r="F115" s="288">
        <v>0.2</v>
      </c>
      <c r="G115" s="289">
        <v>7976959.2000000002</v>
      </c>
      <c r="H115" s="289">
        <v>117360</v>
      </c>
      <c r="I115" s="288">
        <v>67.97</v>
      </c>
      <c r="J115" s="288" t="s">
        <v>7602</v>
      </c>
      <c r="K115" s="288" t="s">
        <v>7625</v>
      </c>
      <c r="L115" s="288" t="s">
        <v>63</v>
      </c>
    </row>
    <row r="116" spans="1:12">
      <c r="A116" s="288" t="s">
        <v>8189</v>
      </c>
      <c r="B116" s="288" t="s">
        <v>8190</v>
      </c>
      <c r="C116" s="288" t="s">
        <v>7601</v>
      </c>
      <c r="D116" s="288" t="s">
        <v>10355</v>
      </c>
      <c r="E116" s="289">
        <v>8374423.1200000001</v>
      </c>
      <c r="F116" s="288">
        <v>0.21</v>
      </c>
      <c r="G116" s="289">
        <v>8374423.1200000001</v>
      </c>
      <c r="H116" s="289">
        <v>115144</v>
      </c>
      <c r="I116" s="288">
        <v>72.73</v>
      </c>
      <c r="J116" s="288" t="s">
        <v>7602</v>
      </c>
      <c r="K116" s="288" t="s">
        <v>7603</v>
      </c>
      <c r="L116" s="288" t="s">
        <v>63</v>
      </c>
    </row>
    <row r="117" spans="1:12">
      <c r="A117" s="288" t="s">
        <v>9292</v>
      </c>
      <c r="B117" s="288" t="s">
        <v>9293</v>
      </c>
      <c r="C117" s="288" t="s">
        <v>7611</v>
      </c>
      <c r="D117" s="288" t="s">
        <v>10355</v>
      </c>
      <c r="E117" s="289">
        <v>8345087.5199999996</v>
      </c>
      <c r="F117" s="288">
        <v>0.21</v>
      </c>
      <c r="G117" s="289">
        <v>8345087.5199999996</v>
      </c>
      <c r="H117" s="289">
        <v>25256</v>
      </c>
      <c r="I117" s="288">
        <v>330.42</v>
      </c>
      <c r="J117" s="288" t="s">
        <v>7602</v>
      </c>
      <c r="K117" s="288" t="s">
        <v>7603</v>
      </c>
      <c r="L117" s="288" t="s">
        <v>63</v>
      </c>
    </row>
    <row r="118" spans="1:12">
      <c r="A118" s="288" t="s">
        <v>8024</v>
      </c>
      <c r="B118" s="288" t="s">
        <v>8025</v>
      </c>
      <c r="C118" s="288" t="s">
        <v>7645</v>
      </c>
      <c r="D118" s="288" t="s">
        <v>10355</v>
      </c>
      <c r="E118" s="289">
        <v>7173561.54</v>
      </c>
      <c r="F118" s="288">
        <v>0.18</v>
      </c>
      <c r="G118" s="289">
        <v>7173561.54</v>
      </c>
      <c r="H118" s="289">
        <v>95673</v>
      </c>
      <c r="I118" s="288">
        <v>74.98</v>
      </c>
      <c r="J118" s="288" t="s">
        <v>7602</v>
      </c>
      <c r="K118" s="288" t="s">
        <v>7625</v>
      </c>
      <c r="L118" s="288" t="s">
        <v>63</v>
      </c>
    </row>
    <row r="119" spans="1:12">
      <c r="A119" s="288" t="s">
        <v>7713</v>
      </c>
      <c r="B119" s="288" t="s">
        <v>7714</v>
      </c>
      <c r="C119" s="288" t="s">
        <v>7616</v>
      </c>
      <c r="D119" s="288" t="s">
        <v>10355</v>
      </c>
      <c r="E119" s="289">
        <v>6411392.2999999998</v>
      </c>
      <c r="F119" s="288">
        <v>0.16</v>
      </c>
      <c r="G119" s="289">
        <v>6411392.2999999998</v>
      </c>
      <c r="H119" s="289">
        <v>237635</v>
      </c>
      <c r="I119" s="288">
        <v>26.98</v>
      </c>
      <c r="J119" s="288" t="s">
        <v>7602</v>
      </c>
      <c r="K119" s="288" t="s">
        <v>7603</v>
      </c>
      <c r="L119" s="288" t="s">
        <v>63</v>
      </c>
    </row>
    <row r="120" spans="1:12">
      <c r="A120" s="288" t="s">
        <v>10411</v>
      </c>
      <c r="B120" s="288" t="s">
        <v>10412</v>
      </c>
      <c r="C120" s="288" t="s">
        <v>7645</v>
      </c>
      <c r="D120" s="288" t="s">
        <v>10355</v>
      </c>
      <c r="E120" s="289">
        <v>7104633.9000000004</v>
      </c>
      <c r="F120" s="288">
        <v>0.18</v>
      </c>
      <c r="G120" s="289">
        <v>7104633.9000000004</v>
      </c>
      <c r="H120" s="289">
        <v>410910</v>
      </c>
      <c r="I120" s="288">
        <v>17.29</v>
      </c>
      <c r="J120" s="288" t="s">
        <v>7602</v>
      </c>
      <c r="K120" s="288" t="s">
        <v>7625</v>
      </c>
      <c r="L120" s="288" t="s">
        <v>63</v>
      </c>
    </row>
    <row r="121" spans="1:12">
      <c r="A121" s="288" t="s">
        <v>227</v>
      </c>
      <c r="B121" s="288" t="s">
        <v>248</v>
      </c>
      <c r="C121" s="288" t="s">
        <v>7631</v>
      </c>
      <c r="D121" s="288" t="s">
        <v>10355</v>
      </c>
      <c r="E121" s="289">
        <v>7482747.8799999999</v>
      </c>
      <c r="F121" s="288">
        <v>0.19</v>
      </c>
      <c r="G121" s="289">
        <v>7482747.8799999999</v>
      </c>
      <c r="H121" s="289">
        <v>84484</v>
      </c>
      <c r="I121" s="288">
        <v>88.57</v>
      </c>
      <c r="J121" s="288" t="s">
        <v>7602</v>
      </c>
      <c r="K121" s="288" t="s">
        <v>7625</v>
      </c>
      <c r="L121" s="288" t="s">
        <v>63</v>
      </c>
    </row>
    <row r="122" spans="1:12">
      <c r="A122" s="288" t="s">
        <v>8514</v>
      </c>
      <c r="B122" s="288" t="s">
        <v>1320</v>
      </c>
      <c r="C122" s="288" t="s">
        <v>7749</v>
      </c>
      <c r="D122" s="288" t="s">
        <v>10355</v>
      </c>
      <c r="E122" s="289">
        <v>7926316.1600000001</v>
      </c>
      <c r="F122" s="288">
        <v>0.2</v>
      </c>
      <c r="G122" s="289">
        <v>7926316.1600000001</v>
      </c>
      <c r="H122" s="289">
        <v>82019</v>
      </c>
      <c r="I122" s="288">
        <v>96.64</v>
      </c>
      <c r="J122" s="288" t="s">
        <v>7602</v>
      </c>
      <c r="K122" s="288" t="s">
        <v>7625</v>
      </c>
      <c r="L122" s="288" t="s">
        <v>63</v>
      </c>
    </row>
    <row r="123" spans="1:12">
      <c r="A123" s="288" t="s">
        <v>8053</v>
      </c>
      <c r="B123" s="288" t="s">
        <v>8054</v>
      </c>
      <c r="C123" s="288" t="s">
        <v>7645</v>
      </c>
      <c r="D123" s="288" t="s">
        <v>10355</v>
      </c>
      <c r="E123" s="289">
        <v>7285627.4400000004</v>
      </c>
      <c r="F123" s="288">
        <v>0.18</v>
      </c>
      <c r="G123" s="289">
        <v>7285627.4400000004</v>
      </c>
      <c r="H123" s="289">
        <v>55692</v>
      </c>
      <c r="I123" s="288">
        <v>130.82</v>
      </c>
      <c r="J123" s="288" t="s">
        <v>7602</v>
      </c>
      <c r="K123" s="288" t="s">
        <v>7625</v>
      </c>
      <c r="L123" s="288" t="s">
        <v>63</v>
      </c>
    </row>
    <row r="124" spans="1:12">
      <c r="A124" s="288" t="s">
        <v>8166</v>
      </c>
      <c r="B124" s="288" t="s">
        <v>8167</v>
      </c>
      <c r="C124" s="288" t="s">
        <v>7749</v>
      </c>
      <c r="D124" s="288" t="s">
        <v>10355</v>
      </c>
      <c r="E124" s="289">
        <v>9406867.5500000007</v>
      </c>
      <c r="F124" s="288">
        <v>0.24</v>
      </c>
      <c r="G124" s="289">
        <v>9406867.5500000007</v>
      </c>
      <c r="H124" s="289">
        <v>24905</v>
      </c>
      <c r="I124" s="288">
        <v>377.71</v>
      </c>
      <c r="J124" s="288" t="s">
        <v>7602</v>
      </c>
      <c r="K124" s="288" t="s">
        <v>7603</v>
      </c>
      <c r="L124" s="288" t="s">
        <v>63</v>
      </c>
    </row>
    <row r="125" spans="1:12">
      <c r="A125" s="288" t="s">
        <v>8641</v>
      </c>
      <c r="B125" s="288" t="s">
        <v>8642</v>
      </c>
      <c r="C125" s="288" t="s">
        <v>7628</v>
      </c>
      <c r="D125" s="288" t="s">
        <v>10355</v>
      </c>
      <c r="E125" s="289">
        <v>8215579.7599999998</v>
      </c>
      <c r="F125" s="288">
        <v>0.21</v>
      </c>
      <c r="G125" s="289">
        <v>8215579.7599999998</v>
      </c>
      <c r="H125" s="289">
        <v>117668</v>
      </c>
      <c r="I125" s="288">
        <v>69.819999999999993</v>
      </c>
      <c r="J125" s="288" t="s">
        <v>7602</v>
      </c>
      <c r="K125" s="288" t="s">
        <v>7603</v>
      </c>
      <c r="L125" s="288" t="s">
        <v>63</v>
      </c>
    </row>
    <row r="126" spans="1:12">
      <c r="A126" s="288" t="s">
        <v>8118</v>
      </c>
      <c r="B126" s="288" t="s">
        <v>8119</v>
      </c>
      <c r="C126" s="288" t="s">
        <v>7730</v>
      </c>
      <c r="D126" s="288" t="s">
        <v>10355</v>
      </c>
      <c r="E126" s="289">
        <v>7053763</v>
      </c>
      <c r="F126" s="288">
        <v>0.18</v>
      </c>
      <c r="G126" s="289">
        <v>7053763</v>
      </c>
      <c r="H126" s="289">
        <v>164041</v>
      </c>
      <c r="I126" s="288">
        <v>43</v>
      </c>
      <c r="J126" s="288" t="s">
        <v>7602</v>
      </c>
      <c r="K126" s="288" t="s">
        <v>7603</v>
      </c>
      <c r="L126" s="288" t="s">
        <v>63</v>
      </c>
    </row>
    <row r="127" spans="1:12">
      <c r="A127" s="288" t="s">
        <v>8337</v>
      </c>
      <c r="B127" s="288" t="s">
        <v>1136</v>
      </c>
      <c r="C127" s="288" t="s">
        <v>7601</v>
      </c>
      <c r="D127" s="288" t="s">
        <v>10355</v>
      </c>
      <c r="E127" s="289">
        <v>9308775</v>
      </c>
      <c r="F127" s="288">
        <v>0.23</v>
      </c>
      <c r="G127" s="289">
        <v>9308775</v>
      </c>
      <c r="H127" s="289">
        <v>106386</v>
      </c>
      <c r="I127" s="288">
        <v>87.5</v>
      </c>
      <c r="J127" s="288" t="s">
        <v>7602</v>
      </c>
      <c r="K127" s="288" t="s">
        <v>7625</v>
      </c>
      <c r="L127" s="288" t="s">
        <v>63</v>
      </c>
    </row>
    <row r="128" spans="1:12">
      <c r="A128" s="288" t="s">
        <v>9913</v>
      </c>
      <c r="B128" s="288" t="s">
        <v>9914</v>
      </c>
      <c r="C128" s="288" t="s">
        <v>7611</v>
      </c>
      <c r="D128" s="288" t="s">
        <v>10355</v>
      </c>
      <c r="E128" s="289">
        <v>6880016.6399999997</v>
      </c>
      <c r="F128" s="288">
        <v>0.17</v>
      </c>
      <c r="G128" s="289">
        <v>6880016.6399999997</v>
      </c>
      <c r="H128" s="289">
        <v>26124</v>
      </c>
      <c r="I128" s="288">
        <v>263.36</v>
      </c>
      <c r="J128" s="288" t="s">
        <v>7602</v>
      </c>
      <c r="K128" s="288" t="s">
        <v>7625</v>
      </c>
      <c r="L128" s="288" t="s">
        <v>63</v>
      </c>
    </row>
    <row r="129" spans="1:12">
      <c r="A129" s="288" t="s">
        <v>8306</v>
      </c>
      <c r="B129" s="288" t="s">
        <v>8307</v>
      </c>
      <c r="C129" s="288" t="s">
        <v>7708</v>
      </c>
      <c r="D129" s="288" t="s">
        <v>10355</v>
      </c>
      <c r="E129" s="289">
        <v>6881212.7999999998</v>
      </c>
      <c r="F129" s="288">
        <v>0.17</v>
      </c>
      <c r="G129" s="289">
        <v>6881212.7999999998</v>
      </c>
      <c r="H129" s="289">
        <v>110880</v>
      </c>
      <c r="I129" s="288">
        <v>62.06</v>
      </c>
      <c r="J129" s="288" t="s">
        <v>7602</v>
      </c>
      <c r="K129" s="288" t="s">
        <v>7625</v>
      </c>
      <c r="L129" s="288" t="s">
        <v>63</v>
      </c>
    </row>
    <row r="130" spans="1:12">
      <c r="A130" s="288" t="s">
        <v>8270</v>
      </c>
      <c r="B130" s="288" t="s">
        <v>8271</v>
      </c>
      <c r="C130" s="288" t="s">
        <v>7787</v>
      </c>
      <c r="D130" s="288" t="s">
        <v>10355</v>
      </c>
      <c r="E130" s="289">
        <v>6435064.3799999999</v>
      </c>
      <c r="F130" s="288">
        <v>0.16</v>
      </c>
      <c r="G130" s="289">
        <v>6435064.3799999999</v>
      </c>
      <c r="H130" s="289">
        <v>92751</v>
      </c>
      <c r="I130" s="288">
        <v>69.38</v>
      </c>
      <c r="J130" s="288" t="s">
        <v>7602</v>
      </c>
      <c r="K130" s="288" t="s">
        <v>7603</v>
      </c>
      <c r="L130" s="288" t="s">
        <v>63</v>
      </c>
    </row>
    <row r="131" spans="1:12">
      <c r="A131" s="288" t="s">
        <v>7680</v>
      </c>
      <c r="B131" s="288" t="s">
        <v>655</v>
      </c>
      <c r="C131" s="288" t="s">
        <v>7645</v>
      </c>
      <c r="D131" s="288" t="s">
        <v>10355</v>
      </c>
      <c r="E131" s="289">
        <v>7700875.9199999999</v>
      </c>
      <c r="F131" s="288">
        <v>0.19</v>
      </c>
      <c r="G131" s="289">
        <v>7700875.9199999999</v>
      </c>
      <c r="H131" s="289">
        <v>8298</v>
      </c>
      <c r="I131" s="288">
        <v>928.04</v>
      </c>
      <c r="J131" s="288" t="s">
        <v>7602</v>
      </c>
      <c r="K131" s="288" t="s">
        <v>7603</v>
      </c>
      <c r="L131" s="288" t="s">
        <v>63</v>
      </c>
    </row>
    <row r="132" spans="1:12">
      <c r="A132" s="288" t="s">
        <v>8553</v>
      </c>
      <c r="B132" s="288" t="s">
        <v>8554</v>
      </c>
      <c r="C132" s="288" t="s">
        <v>7631</v>
      </c>
      <c r="D132" s="288" t="s">
        <v>10355</v>
      </c>
      <c r="E132" s="289">
        <v>7962188.6699999999</v>
      </c>
      <c r="F132" s="288">
        <v>0.2</v>
      </c>
      <c r="G132" s="289">
        <v>7962188.6699999999</v>
      </c>
      <c r="H132" s="289">
        <v>326453</v>
      </c>
      <c r="I132" s="288">
        <v>24.39</v>
      </c>
      <c r="J132" s="288" t="s">
        <v>7602</v>
      </c>
      <c r="K132" s="288" t="s">
        <v>7625</v>
      </c>
      <c r="L132" s="288" t="s">
        <v>63</v>
      </c>
    </row>
    <row r="133" spans="1:12">
      <c r="A133" s="288" t="s">
        <v>8258</v>
      </c>
      <c r="B133" s="288" t="s">
        <v>8259</v>
      </c>
      <c r="C133" s="288" t="s">
        <v>7601</v>
      </c>
      <c r="D133" s="288" t="s">
        <v>10355</v>
      </c>
      <c r="E133" s="289">
        <v>10318696.32</v>
      </c>
      <c r="F133" s="288">
        <v>0.26</v>
      </c>
      <c r="G133" s="289">
        <v>10318696.32</v>
      </c>
      <c r="H133" s="289">
        <v>18696</v>
      </c>
      <c r="I133" s="288">
        <v>551.91999999999996</v>
      </c>
      <c r="J133" s="288" t="s">
        <v>7602</v>
      </c>
      <c r="K133" s="288" t="s">
        <v>7603</v>
      </c>
      <c r="L133" s="288" t="s">
        <v>63</v>
      </c>
    </row>
    <row r="134" spans="1:12">
      <c r="A134" s="288" t="s">
        <v>8090</v>
      </c>
      <c r="B134" s="288" t="s">
        <v>8091</v>
      </c>
      <c r="C134" s="288" t="s">
        <v>7787</v>
      </c>
      <c r="D134" s="288" t="s">
        <v>10355</v>
      </c>
      <c r="E134" s="289">
        <v>7581180.2400000002</v>
      </c>
      <c r="F134" s="288">
        <v>0.19</v>
      </c>
      <c r="G134" s="289">
        <v>7581180.2400000002</v>
      </c>
      <c r="H134" s="289">
        <v>84687</v>
      </c>
      <c r="I134" s="288">
        <v>89.52</v>
      </c>
      <c r="J134" s="288" t="s">
        <v>7602</v>
      </c>
      <c r="K134" s="288" t="s">
        <v>7625</v>
      </c>
      <c r="L134" s="288" t="s">
        <v>63</v>
      </c>
    </row>
    <row r="135" spans="1:12">
      <c r="A135" s="288" t="s">
        <v>7933</v>
      </c>
      <c r="B135" s="288" t="s">
        <v>1024</v>
      </c>
      <c r="C135" s="288" t="s">
        <v>7730</v>
      </c>
      <c r="D135" s="288" t="s">
        <v>10355</v>
      </c>
      <c r="E135" s="289">
        <v>8900351.1500000004</v>
      </c>
      <c r="F135" s="288">
        <v>0.22</v>
      </c>
      <c r="G135" s="289">
        <v>8900351.1500000004</v>
      </c>
      <c r="H135" s="289">
        <v>248405</v>
      </c>
      <c r="I135" s="288">
        <v>35.83</v>
      </c>
      <c r="J135" s="288" t="s">
        <v>7602</v>
      </c>
      <c r="K135" s="288" t="s">
        <v>7603</v>
      </c>
      <c r="L135" s="288" t="s">
        <v>63</v>
      </c>
    </row>
    <row r="136" spans="1:12">
      <c r="A136" s="288" t="s">
        <v>8252</v>
      </c>
      <c r="B136" s="288" t="s">
        <v>1049</v>
      </c>
      <c r="C136" s="288" t="s">
        <v>7730</v>
      </c>
      <c r="D136" s="288" t="s">
        <v>10355</v>
      </c>
      <c r="E136" s="289">
        <v>8614132.8000000007</v>
      </c>
      <c r="F136" s="288">
        <v>0.22</v>
      </c>
      <c r="G136" s="289">
        <v>8614132.8000000007</v>
      </c>
      <c r="H136" s="289">
        <v>19680</v>
      </c>
      <c r="I136" s="288">
        <v>437.71</v>
      </c>
      <c r="J136" s="288" t="s">
        <v>7602</v>
      </c>
      <c r="K136" s="288" t="s">
        <v>7625</v>
      </c>
      <c r="L136" s="288" t="s">
        <v>63</v>
      </c>
    </row>
    <row r="137" spans="1:12">
      <c r="A137" s="288" t="s">
        <v>7841</v>
      </c>
      <c r="B137" s="288" t="s">
        <v>7842</v>
      </c>
      <c r="C137" s="288" t="s">
        <v>7628</v>
      </c>
      <c r="D137" s="288" t="s">
        <v>10355</v>
      </c>
      <c r="E137" s="289">
        <v>8814930.3200000003</v>
      </c>
      <c r="F137" s="288">
        <v>0.22</v>
      </c>
      <c r="G137" s="289">
        <v>8814930.3200000003</v>
      </c>
      <c r="H137" s="289">
        <v>112378</v>
      </c>
      <c r="I137" s="288">
        <v>78.44</v>
      </c>
      <c r="J137" s="288" t="s">
        <v>7602</v>
      </c>
      <c r="K137" s="288" t="s">
        <v>7625</v>
      </c>
      <c r="L137" s="288" t="s">
        <v>63</v>
      </c>
    </row>
    <row r="138" spans="1:12">
      <c r="A138" s="288" t="s">
        <v>8144</v>
      </c>
      <c r="B138" s="288" t="s">
        <v>8145</v>
      </c>
      <c r="C138" s="288" t="s">
        <v>7607</v>
      </c>
      <c r="D138" s="288" t="s">
        <v>10355</v>
      </c>
      <c r="E138" s="289">
        <v>6564110.0599999996</v>
      </c>
      <c r="F138" s="288">
        <v>0.16</v>
      </c>
      <c r="G138" s="289">
        <v>6564110.0599999996</v>
      </c>
      <c r="H138" s="289">
        <v>45251</v>
      </c>
      <c r="I138" s="288">
        <v>145.06</v>
      </c>
      <c r="J138" s="288" t="s">
        <v>7602</v>
      </c>
      <c r="K138" s="288" t="s">
        <v>7625</v>
      </c>
      <c r="L138" s="288" t="s">
        <v>63</v>
      </c>
    </row>
    <row r="139" spans="1:12">
      <c r="A139" s="288" t="s">
        <v>7719</v>
      </c>
      <c r="B139" s="288" t="s">
        <v>794</v>
      </c>
      <c r="C139" s="288" t="s">
        <v>7628</v>
      </c>
      <c r="D139" s="288" t="s">
        <v>10355</v>
      </c>
      <c r="E139" s="289">
        <v>8852665.3599999994</v>
      </c>
      <c r="F139" s="288">
        <v>0.22</v>
      </c>
      <c r="G139" s="289">
        <v>8852665.3599999994</v>
      </c>
      <c r="H139" s="289">
        <v>41356</v>
      </c>
      <c r="I139" s="288">
        <v>214.06</v>
      </c>
      <c r="J139" s="288" t="s">
        <v>7602</v>
      </c>
      <c r="K139" s="288" t="s">
        <v>7625</v>
      </c>
      <c r="L139" s="288" t="s">
        <v>63</v>
      </c>
    </row>
    <row r="140" spans="1:12">
      <c r="A140" s="288" t="s">
        <v>8600</v>
      </c>
      <c r="B140" s="288" t="s">
        <v>3002</v>
      </c>
      <c r="C140" s="288" t="s">
        <v>7607</v>
      </c>
      <c r="D140" s="288" t="s">
        <v>10355</v>
      </c>
      <c r="E140" s="289">
        <v>6699183.3899999997</v>
      </c>
      <c r="F140" s="288">
        <v>0.17</v>
      </c>
      <c r="G140" s="289">
        <v>6699183.3899999997</v>
      </c>
      <c r="H140" s="289">
        <v>37727</v>
      </c>
      <c r="I140" s="288">
        <v>177.57</v>
      </c>
      <c r="J140" s="288" t="s">
        <v>7602</v>
      </c>
      <c r="K140" s="288" t="s">
        <v>7625</v>
      </c>
      <c r="L140" s="288" t="s">
        <v>63</v>
      </c>
    </row>
    <row r="141" spans="1:12">
      <c r="A141" s="288" t="s">
        <v>8516</v>
      </c>
      <c r="B141" s="288" t="s">
        <v>8517</v>
      </c>
      <c r="C141" s="288" t="s">
        <v>7601</v>
      </c>
      <c r="D141" s="288" t="s">
        <v>10355</v>
      </c>
      <c r="E141" s="289">
        <v>9426248.6400000006</v>
      </c>
      <c r="F141" s="288">
        <v>0.24</v>
      </c>
      <c r="G141" s="289">
        <v>9426248.6400000006</v>
      </c>
      <c r="H141" s="289">
        <v>58158</v>
      </c>
      <c r="I141" s="288">
        <v>162.08000000000001</v>
      </c>
      <c r="J141" s="288" t="s">
        <v>7602</v>
      </c>
      <c r="K141" s="288" t="s">
        <v>7603</v>
      </c>
      <c r="L141" s="288" t="s">
        <v>63</v>
      </c>
    </row>
    <row r="142" spans="1:12">
      <c r="A142" s="288" t="s">
        <v>9176</v>
      </c>
      <c r="B142" s="288" t="s">
        <v>2602</v>
      </c>
      <c r="C142" s="288" t="s">
        <v>7628</v>
      </c>
      <c r="D142" s="288" t="s">
        <v>10355</v>
      </c>
      <c r="E142" s="289">
        <v>7167524.2999999998</v>
      </c>
      <c r="F142" s="288">
        <v>0.18</v>
      </c>
      <c r="G142" s="289">
        <v>7167524.2999999998</v>
      </c>
      <c r="H142" s="289">
        <v>60206</v>
      </c>
      <c r="I142" s="288">
        <v>119.05</v>
      </c>
      <c r="J142" s="288" t="s">
        <v>7602</v>
      </c>
      <c r="K142" s="288" t="s">
        <v>7625</v>
      </c>
      <c r="L142" s="288" t="s">
        <v>63</v>
      </c>
    </row>
    <row r="143" spans="1:12">
      <c r="A143" s="288" t="s">
        <v>10385</v>
      </c>
      <c r="B143" s="288" t="s">
        <v>10386</v>
      </c>
      <c r="C143" s="288" t="s">
        <v>7730</v>
      </c>
      <c r="D143" s="288" t="s">
        <v>10355</v>
      </c>
      <c r="E143" s="289">
        <v>7938915.4400000004</v>
      </c>
      <c r="F143" s="288">
        <v>0.2</v>
      </c>
      <c r="G143" s="289">
        <v>7938915.4400000004</v>
      </c>
      <c r="H143" s="289">
        <v>115576</v>
      </c>
      <c r="I143" s="288">
        <v>68.69</v>
      </c>
      <c r="J143" s="288" t="s">
        <v>7602</v>
      </c>
      <c r="K143" s="288" t="s">
        <v>7625</v>
      </c>
      <c r="L143" s="288" t="s">
        <v>63</v>
      </c>
    </row>
    <row r="144" spans="1:12">
      <c r="A144" s="288" t="s">
        <v>8415</v>
      </c>
      <c r="B144" s="288" t="s">
        <v>8416</v>
      </c>
      <c r="C144" s="288" t="s">
        <v>7607</v>
      </c>
      <c r="D144" s="288" t="s">
        <v>10355</v>
      </c>
      <c r="E144" s="289">
        <v>5692109.2800000003</v>
      </c>
      <c r="F144" s="288">
        <v>0.14000000000000001</v>
      </c>
      <c r="G144" s="289">
        <v>5692109.2800000003</v>
      </c>
      <c r="H144" s="289">
        <v>70169</v>
      </c>
      <c r="I144" s="288">
        <v>81.12</v>
      </c>
      <c r="J144" s="288" t="s">
        <v>7602</v>
      </c>
      <c r="K144" s="288" t="s">
        <v>7625</v>
      </c>
      <c r="L144" s="288" t="s">
        <v>63</v>
      </c>
    </row>
    <row r="145" spans="1:12">
      <c r="A145" s="288" t="s">
        <v>7773</v>
      </c>
      <c r="B145" s="288" t="s">
        <v>7774</v>
      </c>
      <c r="C145" s="288" t="s">
        <v>7730</v>
      </c>
      <c r="D145" s="288" t="s">
        <v>10355</v>
      </c>
      <c r="E145" s="289">
        <v>7839121.7999999998</v>
      </c>
      <c r="F145" s="288">
        <v>0.2</v>
      </c>
      <c r="G145" s="289">
        <v>7839121.7999999998</v>
      </c>
      <c r="H145" s="289">
        <v>16970</v>
      </c>
      <c r="I145" s="288">
        <v>461.94</v>
      </c>
      <c r="J145" s="288" t="s">
        <v>7602</v>
      </c>
      <c r="K145" s="288" t="s">
        <v>7625</v>
      </c>
      <c r="L145" s="288" t="s">
        <v>63</v>
      </c>
    </row>
    <row r="146" spans="1:12">
      <c r="A146" s="288" t="s">
        <v>8596</v>
      </c>
      <c r="B146" s="288" t="s">
        <v>8597</v>
      </c>
      <c r="C146" s="288" t="s">
        <v>7601</v>
      </c>
      <c r="D146" s="288" t="s">
        <v>10355</v>
      </c>
      <c r="E146" s="289">
        <v>10257126.93</v>
      </c>
      <c r="F146" s="288">
        <v>0.26</v>
      </c>
      <c r="G146" s="289">
        <v>10257126.93</v>
      </c>
      <c r="H146" s="289">
        <v>64063</v>
      </c>
      <c r="I146" s="288">
        <v>160.11000000000001</v>
      </c>
      <c r="J146" s="288" t="s">
        <v>7602</v>
      </c>
      <c r="K146" s="288" t="s">
        <v>7625</v>
      </c>
      <c r="L146" s="288" t="s">
        <v>63</v>
      </c>
    </row>
    <row r="147" spans="1:12">
      <c r="A147" s="288" t="s">
        <v>9299</v>
      </c>
      <c r="B147" s="288" t="s">
        <v>5831</v>
      </c>
      <c r="C147" s="288" t="s">
        <v>7730</v>
      </c>
      <c r="D147" s="288" t="s">
        <v>10355</v>
      </c>
      <c r="E147" s="289">
        <v>7587918</v>
      </c>
      <c r="F147" s="288">
        <v>0.19</v>
      </c>
      <c r="G147" s="289">
        <v>7587918</v>
      </c>
      <c r="H147" s="289">
        <v>129708</v>
      </c>
      <c r="I147" s="288">
        <v>58.5</v>
      </c>
      <c r="J147" s="288" t="s">
        <v>7602</v>
      </c>
      <c r="K147" s="288" t="s">
        <v>7625</v>
      </c>
      <c r="L147" s="288" t="s">
        <v>63</v>
      </c>
    </row>
    <row r="148" spans="1:12">
      <c r="A148" s="288" t="s">
        <v>8182</v>
      </c>
      <c r="B148" s="288" t="s">
        <v>8183</v>
      </c>
      <c r="C148" s="288" t="s">
        <v>7631</v>
      </c>
      <c r="D148" s="288" t="s">
        <v>10355</v>
      </c>
      <c r="E148" s="289">
        <v>7211210.4000000004</v>
      </c>
      <c r="F148" s="288">
        <v>0.18</v>
      </c>
      <c r="G148" s="289">
        <v>7211210.4000000004</v>
      </c>
      <c r="H148" s="289">
        <v>219720</v>
      </c>
      <c r="I148" s="288">
        <v>32.82</v>
      </c>
      <c r="J148" s="288" t="s">
        <v>7602</v>
      </c>
      <c r="K148" s="288" t="s">
        <v>7625</v>
      </c>
      <c r="L148" s="288" t="s">
        <v>63</v>
      </c>
    </row>
    <row r="149" spans="1:12">
      <c r="A149" s="288" t="s">
        <v>8092</v>
      </c>
      <c r="B149" s="288" t="s">
        <v>8093</v>
      </c>
      <c r="C149" s="288" t="s">
        <v>7628</v>
      </c>
      <c r="D149" s="288" t="s">
        <v>10355</v>
      </c>
      <c r="E149" s="289">
        <v>6331432.3899999997</v>
      </c>
      <c r="F149" s="288">
        <v>0.16</v>
      </c>
      <c r="G149" s="289">
        <v>6331432.3899999997</v>
      </c>
      <c r="H149" s="289">
        <v>104773</v>
      </c>
      <c r="I149" s="288">
        <v>60.43</v>
      </c>
      <c r="J149" s="288" t="s">
        <v>7602</v>
      </c>
      <c r="K149" s="288" t="s">
        <v>7603</v>
      </c>
      <c r="L149" s="288" t="s">
        <v>63</v>
      </c>
    </row>
    <row r="150" spans="1:12">
      <c r="A150" s="288" t="s">
        <v>8294</v>
      </c>
      <c r="B150" s="288" t="s">
        <v>8295</v>
      </c>
      <c r="C150" s="288" t="s">
        <v>7631</v>
      </c>
      <c r="D150" s="288" t="s">
        <v>10355</v>
      </c>
      <c r="E150" s="289">
        <v>8060018.5800000001</v>
      </c>
      <c r="F150" s="288">
        <v>0.2</v>
      </c>
      <c r="G150" s="289">
        <v>8060018.5800000001</v>
      </c>
      <c r="H150" s="289">
        <v>57054</v>
      </c>
      <c r="I150" s="288">
        <v>141.27000000000001</v>
      </c>
      <c r="J150" s="288" t="s">
        <v>7602</v>
      </c>
      <c r="K150" s="288" t="s">
        <v>7603</v>
      </c>
      <c r="L150" s="288" t="s">
        <v>63</v>
      </c>
    </row>
    <row r="151" spans="1:12">
      <c r="A151" s="288" t="s">
        <v>8198</v>
      </c>
      <c r="B151" s="288" t="s">
        <v>8199</v>
      </c>
      <c r="C151" s="288" t="s">
        <v>7787</v>
      </c>
      <c r="D151" s="288" t="s">
        <v>10355</v>
      </c>
      <c r="E151" s="289">
        <v>7876799.7599999998</v>
      </c>
      <c r="F151" s="288">
        <v>0.2</v>
      </c>
      <c r="G151" s="289">
        <v>7876799.7599999998</v>
      </c>
      <c r="H151" s="289">
        <v>45806</v>
      </c>
      <c r="I151" s="288">
        <v>171.96</v>
      </c>
      <c r="J151" s="288" t="s">
        <v>7602</v>
      </c>
      <c r="K151" s="288" t="s">
        <v>7625</v>
      </c>
      <c r="L151" s="288" t="s">
        <v>63</v>
      </c>
    </row>
    <row r="152" spans="1:12">
      <c r="A152" s="288" t="s">
        <v>7940</v>
      </c>
      <c r="B152" s="288" t="s">
        <v>2894</v>
      </c>
      <c r="C152" s="288" t="s">
        <v>7645</v>
      </c>
      <c r="D152" s="288" t="s">
        <v>10355</v>
      </c>
      <c r="E152" s="289">
        <v>7415139.2400000002</v>
      </c>
      <c r="F152" s="288">
        <v>0.19</v>
      </c>
      <c r="G152" s="289">
        <v>7415139.2400000002</v>
      </c>
      <c r="H152" s="289">
        <v>74772</v>
      </c>
      <c r="I152" s="288">
        <v>99.17</v>
      </c>
      <c r="J152" s="288" t="s">
        <v>7602</v>
      </c>
      <c r="K152" s="288" t="s">
        <v>7625</v>
      </c>
      <c r="L152" s="288" t="s">
        <v>63</v>
      </c>
    </row>
    <row r="153" spans="1:12">
      <c r="A153" s="288" t="s">
        <v>8292</v>
      </c>
      <c r="B153" s="288" t="s">
        <v>2043</v>
      </c>
      <c r="C153" s="288" t="s">
        <v>7645</v>
      </c>
      <c r="D153" s="288" t="s">
        <v>10355</v>
      </c>
      <c r="E153" s="289">
        <v>8119332.6500000004</v>
      </c>
      <c r="F153" s="288">
        <v>0.2</v>
      </c>
      <c r="G153" s="289">
        <v>8119332.6500000004</v>
      </c>
      <c r="H153" s="289">
        <v>80509</v>
      </c>
      <c r="I153" s="288">
        <v>100.85</v>
      </c>
      <c r="J153" s="288" t="s">
        <v>7602</v>
      </c>
      <c r="K153" s="288" t="s">
        <v>7603</v>
      </c>
      <c r="L153" s="288" t="s">
        <v>63</v>
      </c>
    </row>
    <row r="154" spans="1:12">
      <c r="A154" s="288" t="s">
        <v>8187</v>
      </c>
      <c r="B154" s="288" t="s">
        <v>8188</v>
      </c>
      <c r="C154" s="288" t="s">
        <v>7749</v>
      </c>
      <c r="D154" s="288" t="s">
        <v>10355</v>
      </c>
      <c r="E154" s="289">
        <v>8016814.8700000001</v>
      </c>
      <c r="F154" s="288">
        <v>0.2</v>
      </c>
      <c r="G154" s="289">
        <v>8016814.8700000001</v>
      </c>
      <c r="H154" s="289">
        <v>137063</v>
      </c>
      <c r="I154" s="288">
        <v>58.49</v>
      </c>
      <c r="J154" s="288" t="s">
        <v>7602</v>
      </c>
      <c r="K154" s="288" t="s">
        <v>7625</v>
      </c>
      <c r="L154" s="288" t="s">
        <v>63</v>
      </c>
    </row>
    <row r="155" spans="1:12">
      <c r="A155" s="288" t="s">
        <v>8909</v>
      </c>
      <c r="B155" s="288" t="s">
        <v>8910</v>
      </c>
      <c r="C155" s="288" t="s">
        <v>7607</v>
      </c>
      <c r="D155" s="288" t="s">
        <v>10355</v>
      </c>
      <c r="E155" s="289">
        <v>7138196.5499999998</v>
      </c>
      <c r="F155" s="288">
        <v>0.18</v>
      </c>
      <c r="G155" s="289">
        <v>7138196.5499999998</v>
      </c>
      <c r="H155" s="289">
        <v>17685</v>
      </c>
      <c r="I155" s="288">
        <v>403.63</v>
      </c>
      <c r="J155" s="288" t="s">
        <v>7602</v>
      </c>
      <c r="K155" s="288" t="s">
        <v>7603</v>
      </c>
      <c r="L155" s="288" t="s">
        <v>63</v>
      </c>
    </row>
    <row r="156" spans="1:12">
      <c r="A156" s="288" t="s">
        <v>8896</v>
      </c>
      <c r="B156" s="288" t="s">
        <v>8897</v>
      </c>
      <c r="C156" s="288" t="s">
        <v>7607</v>
      </c>
      <c r="D156" s="288" t="s">
        <v>10355</v>
      </c>
      <c r="E156" s="289">
        <v>7488058.7999999998</v>
      </c>
      <c r="F156" s="288">
        <v>0.19</v>
      </c>
      <c r="G156" s="289">
        <v>7488058.7999999998</v>
      </c>
      <c r="H156" s="289">
        <v>30936</v>
      </c>
      <c r="I156" s="288">
        <v>242.05</v>
      </c>
      <c r="J156" s="288" t="s">
        <v>7602</v>
      </c>
      <c r="K156" s="288" t="s">
        <v>7603</v>
      </c>
      <c r="L156" s="288" t="s">
        <v>63</v>
      </c>
    </row>
    <row r="157" spans="1:12">
      <c r="A157" s="288" t="s">
        <v>8521</v>
      </c>
      <c r="B157" s="288" t="s">
        <v>1859</v>
      </c>
      <c r="C157" s="288" t="s">
        <v>7730</v>
      </c>
      <c r="D157" s="288" t="s">
        <v>10355</v>
      </c>
      <c r="E157" s="289">
        <v>8076705.4400000004</v>
      </c>
      <c r="F157" s="288">
        <v>0.2</v>
      </c>
      <c r="G157" s="289">
        <v>8076705.4400000004</v>
      </c>
      <c r="H157" s="289">
        <v>45334</v>
      </c>
      <c r="I157" s="288">
        <v>178.16</v>
      </c>
      <c r="J157" s="288" t="s">
        <v>7602</v>
      </c>
      <c r="K157" s="288" t="s">
        <v>7625</v>
      </c>
      <c r="L157" s="288" t="s">
        <v>63</v>
      </c>
    </row>
    <row r="158" spans="1:12">
      <c r="A158" s="288" t="s">
        <v>8191</v>
      </c>
      <c r="B158" s="288" t="s">
        <v>8192</v>
      </c>
      <c r="C158" s="288" t="s">
        <v>7708</v>
      </c>
      <c r="D158" s="288" t="s">
        <v>10355</v>
      </c>
      <c r="E158" s="289">
        <v>7754777.9800000004</v>
      </c>
      <c r="F158" s="288">
        <v>0.19</v>
      </c>
      <c r="G158" s="289">
        <v>7754777.9800000004</v>
      </c>
      <c r="H158" s="289">
        <v>333826</v>
      </c>
      <c r="I158" s="288">
        <v>23.23</v>
      </c>
      <c r="J158" s="288" t="s">
        <v>7602</v>
      </c>
      <c r="K158" s="288" t="s">
        <v>7625</v>
      </c>
      <c r="L158" s="288" t="s">
        <v>63</v>
      </c>
    </row>
    <row r="159" spans="1:12">
      <c r="A159" s="288" t="s">
        <v>7900</v>
      </c>
      <c r="B159" s="288" t="s">
        <v>8789</v>
      </c>
      <c r="C159" s="288" t="s">
        <v>7749</v>
      </c>
      <c r="D159" s="288" t="s">
        <v>10355</v>
      </c>
      <c r="E159" s="289">
        <v>7859507.7000000002</v>
      </c>
      <c r="F159" s="288">
        <v>0.2</v>
      </c>
      <c r="G159" s="289">
        <v>7859507.7000000002</v>
      </c>
      <c r="H159" s="289">
        <v>58710</v>
      </c>
      <c r="I159" s="288">
        <v>133.87</v>
      </c>
      <c r="J159" s="288" t="s">
        <v>7602</v>
      </c>
      <c r="K159" s="288" t="s">
        <v>7625</v>
      </c>
      <c r="L159" s="288" t="s">
        <v>63</v>
      </c>
    </row>
    <row r="160" spans="1:12">
      <c r="A160" s="288" t="s">
        <v>7927</v>
      </c>
      <c r="B160" s="288" t="s">
        <v>875</v>
      </c>
      <c r="C160" s="288" t="s">
        <v>7749</v>
      </c>
      <c r="D160" s="288" t="s">
        <v>10355</v>
      </c>
      <c r="E160" s="289">
        <v>8068725.4800000004</v>
      </c>
      <c r="F160" s="288">
        <v>0.2</v>
      </c>
      <c r="G160" s="289">
        <v>8068725.4800000004</v>
      </c>
      <c r="H160" s="289">
        <v>65244</v>
      </c>
      <c r="I160" s="288">
        <v>123.67</v>
      </c>
      <c r="J160" s="288" t="s">
        <v>7602</v>
      </c>
      <c r="K160" s="288" t="s">
        <v>7625</v>
      </c>
      <c r="L160" s="288" t="s">
        <v>63</v>
      </c>
    </row>
    <row r="161" spans="1:12">
      <c r="A161" s="288" t="s">
        <v>8100</v>
      </c>
      <c r="B161" s="288" t="s">
        <v>8101</v>
      </c>
      <c r="C161" s="288" t="s">
        <v>7708</v>
      </c>
      <c r="D161" s="288" t="s">
        <v>10355</v>
      </c>
      <c r="E161" s="289">
        <v>5712610.4400000004</v>
      </c>
      <c r="F161" s="288">
        <v>0.14000000000000001</v>
      </c>
      <c r="G161" s="289">
        <v>5712610.4400000004</v>
      </c>
      <c r="H161" s="289">
        <v>164676</v>
      </c>
      <c r="I161" s="288">
        <v>34.69</v>
      </c>
      <c r="J161" s="288" t="s">
        <v>7602</v>
      </c>
      <c r="K161" s="288" t="s">
        <v>7625</v>
      </c>
      <c r="L161" s="288" t="s">
        <v>63</v>
      </c>
    </row>
    <row r="162" spans="1:12">
      <c r="A162" s="288" t="s">
        <v>7827</v>
      </c>
      <c r="B162" s="288" t="s">
        <v>7828</v>
      </c>
      <c r="C162" s="288" t="s">
        <v>7730</v>
      </c>
      <c r="D162" s="288" t="s">
        <v>10355</v>
      </c>
      <c r="E162" s="289">
        <v>8506472.8499999996</v>
      </c>
      <c r="F162" s="288">
        <v>0.21</v>
      </c>
      <c r="G162" s="289">
        <v>8506472.8499999996</v>
      </c>
      <c r="H162" s="289">
        <v>22005</v>
      </c>
      <c r="I162" s="288">
        <v>386.57</v>
      </c>
      <c r="J162" s="288" t="s">
        <v>7602</v>
      </c>
      <c r="K162" s="288" t="s">
        <v>7625</v>
      </c>
      <c r="L162" s="288" t="s">
        <v>63</v>
      </c>
    </row>
    <row r="163" spans="1:12">
      <c r="A163" s="288" t="s">
        <v>8455</v>
      </c>
      <c r="B163" s="288" t="s">
        <v>577</v>
      </c>
      <c r="C163" s="288" t="s">
        <v>7607</v>
      </c>
      <c r="D163" s="288" t="s">
        <v>10355</v>
      </c>
      <c r="E163" s="289">
        <v>7225241.6100000003</v>
      </c>
      <c r="F163" s="288">
        <v>0.18</v>
      </c>
      <c r="G163" s="289">
        <v>7225241.6100000003</v>
      </c>
      <c r="H163" s="289">
        <v>87293</v>
      </c>
      <c r="I163" s="288">
        <v>82.77</v>
      </c>
      <c r="J163" s="288" t="s">
        <v>7602</v>
      </c>
      <c r="K163" s="288" t="s">
        <v>7603</v>
      </c>
      <c r="L163" s="288" t="s">
        <v>63</v>
      </c>
    </row>
    <row r="164" spans="1:12">
      <c r="A164" s="288" t="s">
        <v>8019</v>
      </c>
      <c r="B164" s="288" t="s">
        <v>1266</v>
      </c>
      <c r="C164" s="288" t="s">
        <v>7708</v>
      </c>
      <c r="D164" s="288" t="s">
        <v>10355</v>
      </c>
      <c r="E164" s="289">
        <v>7620777.4500000002</v>
      </c>
      <c r="F164" s="288">
        <v>0.19</v>
      </c>
      <c r="G164" s="289">
        <v>7620777.4500000002</v>
      </c>
      <c r="H164" s="289">
        <v>29601</v>
      </c>
      <c r="I164" s="288">
        <v>257.45</v>
      </c>
      <c r="J164" s="288" t="s">
        <v>7602</v>
      </c>
      <c r="K164" s="288" t="s">
        <v>7625</v>
      </c>
      <c r="L164" s="288" t="s">
        <v>63</v>
      </c>
    </row>
    <row r="165" spans="1:12">
      <c r="A165" s="288" t="s">
        <v>8368</v>
      </c>
      <c r="B165" s="288" t="s">
        <v>1735</v>
      </c>
      <c r="C165" s="288" t="s">
        <v>7749</v>
      </c>
      <c r="D165" s="288" t="s">
        <v>10355</v>
      </c>
      <c r="E165" s="289">
        <v>7790279.7000000002</v>
      </c>
      <c r="F165" s="288">
        <v>0.19</v>
      </c>
      <c r="G165" s="289">
        <v>7790279.7000000002</v>
      </c>
      <c r="H165" s="289">
        <v>143230</v>
      </c>
      <c r="I165" s="288">
        <v>54.39</v>
      </c>
      <c r="J165" s="288" t="s">
        <v>7602</v>
      </c>
      <c r="K165" s="288" t="s">
        <v>7625</v>
      </c>
      <c r="L165" s="288" t="s">
        <v>63</v>
      </c>
    </row>
    <row r="166" spans="1:12">
      <c r="A166" s="288" t="s">
        <v>8012</v>
      </c>
      <c r="B166" s="288" t="s">
        <v>2533</v>
      </c>
      <c r="C166" s="288" t="s">
        <v>7628</v>
      </c>
      <c r="D166" s="288" t="s">
        <v>10355</v>
      </c>
      <c r="E166" s="289">
        <v>8352937.71</v>
      </c>
      <c r="F166" s="288">
        <v>0.21</v>
      </c>
      <c r="G166" s="289">
        <v>8352937.71</v>
      </c>
      <c r="H166" s="289">
        <v>100553</v>
      </c>
      <c r="I166" s="288">
        <v>83.07</v>
      </c>
      <c r="J166" s="288" t="s">
        <v>7602</v>
      </c>
      <c r="K166" s="288" t="s">
        <v>7625</v>
      </c>
      <c r="L166" s="288" t="s">
        <v>63</v>
      </c>
    </row>
    <row r="167" spans="1:12">
      <c r="A167" s="288" t="s">
        <v>8269</v>
      </c>
      <c r="B167" s="288" t="s">
        <v>3612</v>
      </c>
      <c r="C167" s="288" t="s">
        <v>7616</v>
      </c>
      <c r="D167" s="288" t="s">
        <v>10355</v>
      </c>
      <c r="E167" s="289">
        <v>9350054.6400000006</v>
      </c>
      <c r="F167" s="288">
        <v>0.23</v>
      </c>
      <c r="G167" s="289">
        <v>9350054.6400000006</v>
      </c>
      <c r="H167" s="289">
        <v>46776</v>
      </c>
      <c r="I167" s="288">
        <v>199.89</v>
      </c>
      <c r="J167" s="288" t="s">
        <v>7602</v>
      </c>
      <c r="K167" s="288" t="s">
        <v>7603</v>
      </c>
      <c r="L167" s="288" t="s">
        <v>63</v>
      </c>
    </row>
    <row r="168" spans="1:12">
      <c r="A168" s="288" t="s">
        <v>7798</v>
      </c>
      <c r="B168" s="288" t="s">
        <v>7799</v>
      </c>
      <c r="C168" s="288" t="s">
        <v>7628</v>
      </c>
      <c r="D168" s="288" t="s">
        <v>10355</v>
      </c>
      <c r="E168" s="289">
        <v>8147637.8499999996</v>
      </c>
      <c r="F168" s="288">
        <v>0.2</v>
      </c>
      <c r="G168" s="289">
        <v>8147637.8499999996</v>
      </c>
      <c r="H168" s="289">
        <v>26015</v>
      </c>
      <c r="I168" s="288">
        <v>313.19</v>
      </c>
      <c r="J168" s="288" t="s">
        <v>7602</v>
      </c>
      <c r="K168" s="288" t="s">
        <v>7625</v>
      </c>
      <c r="L168" s="288" t="s">
        <v>63</v>
      </c>
    </row>
    <row r="169" spans="1:12">
      <c r="A169" s="288" t="s">
        <v>7626</v>
      </c>
      <c r="B169" s="288" t="s">
        <v>7627</v>
      </c>
      <c r="C169" s="288" t="s">
        <v>7628</v>
      </c>
      <c r="D169" s="288" t="s">
        <v>10355</v>
      </c>
      <c r="E169" s="289">
        <v>9466460.2699999996</v>
      </c>
      <c r="F169" s="288">
        <v>0.24</v>
      </c>
      <c r="G169" s="289">
        <v>9466460.2699999996</v>
      </c>
      <c r="H169" s="289">
        <v>10559</v>
      </c>
      <c r="I169" s="288">
        <v>896.53</v>
      </c>
      <c r="J169" s="288" t="s">
        <v>7602</v>
      </c>
      <c r="K169" s="288" t="s">
        <v>7625</v>
      </c>
      <c r="L169" s="288" t="s">
        <v>63</v>
      </c>
    </row>
    <row r="170" spans="1:12">
      <c r="A170" s="288" t="s">
        <v>9922</v>
      </c>
      <c r="B170" s="288" t="s">
        <v>9923</v>
      </c>
      <c r="C170" s="288" t="s">
        <v>7730</v>
      </c>
      <c r="D170" s="288" t="s">
        <v>10355</v>
      </c>
      <c r="E170" s="289">
        <v>8507231.1199999992</v>
      </c>
      <c r="F170" s="288">
        <v>0.21</v>
      </c>
      <c r="G170" s="289">
        <v>8507231.1199999992</v>
      </c>
      <c r="H170" s="289">
        <v>12631</v>
      </c>
      <c r="I170" s="288">
        <v>673.52</v>
      </c>
      <c r="J170" s="288" t="s">
        <v>7602</v>
      </c>
      <c r="K170" s="288" t="s">
        <v>7625</v>
      </c>
      <c r="L170" s="288" t="s">
        <v>63</v>
      </c>
    </row>
    <row r="171" spans="1:12">
      <c r="A171" s="288" t="s">
        <v>7941</v>
      </c>
      <c r="B171" s="288" t="s">
        <v>7942</v>
      </c>
      <c r="C171" s="288" t="s">
        <v>7730</v>
      </c>
      <c r="D171" s="288" t="s">
        <v>10355</v>
      </c>
      <c r="E171" s="289">
        <v>8392277.9600000009</v>
      </c>
      <c r="F171" s="288">
        <v>0.21</v>
      </c>
      <c r="G171" s="289">
        <v>8392277.9600000009</v>
      </c>
      <c r="H171" s="289">
        <v>59932</v>
      </c>
      <c r="I171" s="288">
        <v>140.03</v>
      </c>
      <c r="J171" s="288" t="s">
        <v>7602</v>
      </c>
      <c r="K171" s="288" t="s">
        <v>7625</v>
      </c>
      <c r="L171" s="288" t="s">
        <v>63</v>
      </c>
    </row>
    <row r="172" spans="1:12">
      <c r="A172" s="288" t="s">
        <v>8665</v>
      </c>
      <c r="B172" s="288" t="s">
        <v>1883</v>
      </c>
      <c r="C172" s="288" t="s">
        <v>7749</v>
      </c>
      <c r="D172" s="288" t="s">
        <v>10355</v>
      </c>
      <c r="E172" s="289">
        <v>8937323.0700000003</v>
      </c>
      <c r="F172" s="288">
        <v>0.22</v>
      </c>
      <c r="G172" s="289">
        <v>8937323.0700000003</v>
      </c>
      <c r="H172" s="289">
        <v>92261</v>
      </c>
      <c r="I172" s="288">
        <v>96.87</v>
      </c>
      <c r="J172" s="288" t="s">
        <v>7602</v>
      </c>
      <c r="K172" s="288" t="s">
        <v>7625</v>
      </c>
      <c r="L172" s="288" t="s">
        <v>63</v>
      </c>
    </row>
    <row r="173" spans="1:12">
      <c r="A173" s="288" t="s">
        <v>7870</v>
      </c>
      <c r="B173" s="288" t="s">
        <v>806</v>
      </c>
      <c r="C173" s="288" t="s">
        <v>7631</v>
      </c>
      <c r="D173" s="288" t="s">
        <v>10355</v>
      </c>
      <c r="E173" s="289">
        <v>6996220.2800000003</v>
      </c>
      <c r="F173" s="288">
        <v>0.17</v>
      </c>
      <c r="G173" s="289">
        <v>6996220.2800000003</v>
      </c>
      <c r="H173" s="289">
        <v>66227</v>
      </c>
      <c r="I173" s="288">
        <v>105.64</v>
      </c>
      <c r="J173" s="288" t="s">
        <v>7602</v>
      </c>
      <c r="K173" s="288" t="s">
        <v>7625</v>
      </c>
      <c r="L173" s="288" t="s">
        <v>63</v>
      </c>
    </row>
    <row r="174" spans="1:12">
      <c r="A174" s="288" t="s">
        <v>10368</v>
      </c>
      <c r="B174" s="288" t="s">
        <v>10369</v>
      </c>
      <c r="C174" s="288" t="s">
        <v>7601</v>
      </c>
      <c r="D174" s="288" t="s">
        <v>10355</v>
      </c>
      <c r="E174" s="289">
        <v>8419592.8599999994</v>
      </c>
      <c r="F174" s="288">
        <v>0.21</v>
      </c>
      <c r="G174" s="289">
        <v>8419592.8599999994</v>
      </c>
      <c r="H174" s="289">
        <v>52066</v>
      </c>
      <c r="I174" s="288">
        <v>161.71</v>
      </c>
      <c r="J174" s="288" t="s">
        <v>7602</v>
      </c>
      <c r="K174" s="288" t="s">
        <v>7625</v>
      </c>
      <c r="L174" s="288" t="s">
        <v>63</v>
      </c>
    </row>
    <row r="175" spans="1:12">
      <c r="A175" s="288" t="s">
        <v>9164</v>
      </c>
      <c r="B175" s="288" t="s">
        <v>2777</v>
      </c>
      <c r="C175" s="288" t="s">
        <v>7631</v>
      </c>
      <c r="D175" s="288" t="s">
        <v>10355</v>
      </c>
      <c r="E175" s="289">
        <v>8688631.9800000004</v>
      </c>
      <c r="F175" s="288">
        <v>0.22</v>
      </c>
      <c r="G175" s="289">
        <v>8688631.9800000004</v>
      </c>
      <c r="H175" s="289">
        <v>155543</v>
      </c>
      <c r="I175" s="288">
        <v>55.86</v>
      </c>
      <c r="J175" s="288" t="s">
        <v>7602</v>
      </c>
      <c r="K175" s="288" t="s">
        <v>7625</v>
      </c>
      <c r="L175" s="288" t="s">
        <v>63</v>
      </c>
    </row>
    <row r="176" spans="1:12">
      <c r="A176" s="288" t="s">
        <v>8369</v>
      </c>
      <c r="B176" s="288" t="s">
        <v>3727</v>
      </c>
      <c r="C176" s="288" t="s">
        <v>7730</v>
      </c>
      <c r="D176" s="288" t="s">
        <v>10355</v>
      </c>
      <c r="E176" s="289">
        <v>6805950.5599999996</v>
      </c>
      <c r="F176" s="288">
        <v>0.17</v>
      </c>
      <c r="G176" s="289">
        <v>6805950.5599999996</v>
      </c>
      <c r="H176" s="289">
        <v>32434</v>
      </c>
      <c r="I176" s="288">
        <v>209.84</v>
      </c>
      <c r="J176" s="288" t="s">
        <v>7602</v>
      </c>
      <c r="K176" s="288" t="s">
        <v>7625</v>
      </c>
      <c r="L176" s="288" t="s">
        <v>63</v>
      </c>
    </row>
    <row r="177" spans="1:12">
      <c r="A177" s="288" t="s">
        <v>7902</v>
      </c>
      <c r="B177" s="288" t="s">
        <v>7903</v>
      </c>
      <c r="C177" s="288" t="s">
        <v>7787</v>
      </c>
      <c r="D177" s="288" t="s">
        <v>10355</v>
      </c>
      <c r="E177" s="289">
        <v>8463320.0800000001</v>
      </c>
      <c r="F177" s="288">
        <v>0.21</v>
      </c>
      <c r="G177" s="289">
        <v>8463320.0800000001</v>
      </c>
      <c r="H177" s="289">
        <v>10162</v>
      </c>
      <c r="I177" s="288">
        <v>832.84</v>
      </c>
      <c r="J177" s="288" t="s">
        <v>7602</v>
      </c>
      <c r="K177" s="288" t="s">
        <v>7603</v>
      </c>
      <c r="L177" s="288" t="s">
        <v>63</v>
      </c>
    </row>
    <row r="178" spans="1:12">
      <c r="A178" s="288" t="s">
        <v>8432</v>
      </c>
      <c r="B178" s="288" t="s">
        <v>8433</v>
      </c>
      <c r="C178" s="288" t="s">
        <v>7787</v>
      </c>
      <c r="D178" s="288" t="s">
        <v>10355</v>
      </c>
      <c r="E178" s="289">
        <v>7143008.3200000003</v>
      </c>
      <c r="F178" s="288">
        <v>0.18</v>
      </c>
      <c r="G178" s="289">
        <v>7143008.3200000003</v>
      </c>
      <c r="H178" s="289">
        <v>120904</v>
      </c>
      <c r="I178" s="288">
        <v>59.08</v>
      </c>
      <c r="J178" s="288" t="s">
        <v>7602</v>
      </c>
      <c r="K178" s="288" t="s">
        <v>7625</v>
      </c>
      <c r="L178" s="288" t="s">
        <v>63</v>
      </c>
    </row>
    <row r="179" spans="1:12">
      <c r="A179" s="288" t="s">
        <v>9422</v>
      </c>
      <c r="B179" s="288" t="s">
        <v>9423</v>
      </c>
      <c r="C179" s="288" t="s">
        <v>7611</v>
      </c>
      <c r="D179" s="288" t="s">
        <v>10355</v>
      </c>
      <c r="E179" s="289">
        <v>6896624.1500000004</v>
      </c>
      <c r="F179" s="288">
        <v>0.17</v>
      </c>
      <c r="G179" s="289">
        <v>6896624.1500000004</v>
      </c>
      <c r="H179" s="289">
        <v>24169</v>
      </c>
      <c r="I179" s="288">
        <v>285.35000000000002</v>
      </c>
      <c r="J179" s="288" t="s">
        <v>7602</v>
      </c>
      <c r="K179" s="288" t="s">
        <v>7603</v>
      </c>
      <c r="L179" s="288" t="s">
        <v>63</v>
      </c>
    </row>
    <row r="180" spans="1:12">
      <c r="A180" s="288" t="s">
        <v>8816</v>
      </c>
      <c r="B180" s="288" t="s">
        <v>8817</v>
      </c>
      <c r="C180" s="288" t="s">
        <v>7787</v>
      </c>
      <c r="D180" s="288" t="s">
        <v>10355</v>
      </c>
      <c r="E180" s="289">
        <v>7707167.5999999996</v>
      </c>
      <c r="F180" s="288">
        <v>0.19</v>
      </c>
      <c r="G180" s="289">
        <v>7707167.5999999996</v>
      </c>
      <c r="H180" s="289">
        <v>30305</v>
      </c>
      <c r="I180" s="288">
        <v>254.32</v>
      </c>
      <c r="J180" s="288" t="s">
        <v>7602</v>
      </c>
      <c r="K180" s="288" t="s">
        <v>7625</v>
      </c>
      <c r="L180" s="288" t="s">
        <v>63</v>
      </c>
    </row>
    <row r="181" spans="1:12">
      <c r="A181" s="288" t="s">
        <v>7986</v>
      </c>
      <c r="B181" s="288" t="s">
        <v>8212</v>
      </c>
      <c r="C181" s="288" t="s">
        <v>7645</v>
      </c>
      <c r="D181" s="288" t="s">
        <v>10355</v>
      </c>
      <c r="E181" s="289">
        <v>8495075</v>
      </c>
      <c r="F181" s="288">
        <v>0.21</v>
      </c>
      <c r="G181" s="289">
        <v>8495075</v>
      </c>
      <c r="H181" s="289">
        <v>91100</v>
      </c>
      <c r="I181" s="288">
        <v>93.25</v>
      </c>
      <c r="J181" s="288" t="s">
        <v>7602</v>
      </c>
      <c r="K181" s="288" t="s">
        <v>7625</v>
      </c>
      <c r="L181" s="288" t="s">
        <v>63</v>
      </c>
    </row>
    <row r="182" spans="1:12">
      <c r="A182" s="288" t="s">
        <v>146</v>
      </c>
      <c r="B182" s="288" t="s">
        <v>10436</v>
      </c>
      <c r="C182" s="288" t="s">
        <v>10424</v>
      </c>
      <c r="D182" s="288" t="s">
        <v>10425</v>
      </c>
      <c r="E182" s="289">
        <v>17911.080000000002</v>
      </c>
      <c r="F182" s="288">
        <v>0</v>
      </c>
      <c r="G182" s="289">
        <v>17911.080000000002</v>
      </c>
      <c r="H182" s="289">
        <v>15542</v>
      </c>
      <c r="I182" s="288">
        <v>115.24</v>
      </c>
      <c r="J182" s="288" t="s">
        <v>10437</v>
      </c>
      <c r="K182" s="288" t="s">
        <v>7560</v>
      </c>
      <c r="L182" s="288" t="s">
        <v>146</v>
      </c>
    </row>
    <row r="183" spans="1:12">
      <c r="A183" s="288" t="s">
        <v>8965</v>
      </c>
      <c r="B183" s="288" t="s">
        <v>8966</v>
      </c>
      <c r="C183" s="288" t="s">
        <v>7611</v>
      </c>
      <c r="D183" s="288" t="s">
        <v>10355</v>
      </c>
      <c r="E183" s="289">
        <v>7347268</v>
      </c>
      <c r="F183" s="288">
        <v>0.18</v>
      </c>
      <c r="G183" s="289">
        <v>7347268</v>
      </c>
      <c r="H183" s="289">
        <v>23440</v>
      </c>
      <c r="I183" s="288">
        <v>313.45</v>
      </c>
      <c r="J183" s="288" t="s">
        <v>7602</v>
      </c>
      <c r="K183" s="288" t="s">
        <v>7625</v>
      </c>
      <c r="L183" s="288" t="s">
        <v>63</v>
      </c>
    </row>
    <row r="184" spans="1:12">
      <c r="A184" s="288" t="s">
        <v>8887</v>
      </c>
      <c r="B184" s="288" t="s">
        <v>8888</v>
      </c>
      <c r="C184" s="288" t="s">
        <v>7749</v>
      </c>
      <c r="D184" s="288" t="s">
        <v>10355</v>
      </c>
      <c r="E184" s="289">
        <v>8680048.1799999997</v>
      </c>
      <c r="F184" s="288">
        <v>0.22</v>
      </c>
      <c r="G184" s="289">
        <v>8680048.1799999997</v>
      </c>
      <c r="H184" s="289">
        <v>112334</v>
      </c>
      <c r="I184" s="288">
        <v>77.27</v>
      </c>
      <c r="J184" s="288" t="s">
        <v>7602</v>
      </c>
      <c r="K184" s="288" t="s">
        <v>7603</v>
      </c>
      <c r="L184" s="288" t="s">
        <v>63</v>
      </c>
    </row>
    <row r="185" spans="1:12">
      <c r="A185" s="288" t="s">
        <v>8674</v>
      </c>
      <c r="B185" s="288" t="s">
        <v>8675</v>
      </c>
      <c r="C185" s="288" t="s">
        <v>7749</v>
      </c>
      <c r="D185" s="288" t="s">
        <v>10355</v>
      </c>
      <c r="E185" s="289">
        <v>9248525</v>
      </c>
      <c r="F185" s="288">
        <v>0.23</v>
      </c>
      <c r="G185" s="289">
        <v>9248525</v>
      </c>
      <c r="H185" s="289">
        <v>124375</v>
      </c>
      <c r="I185" s="288">
        <v>74.36</v>
      </c>
      <c r="J185" s="288" t="s">
        <v>7602</v>
      </c>
      <c r="K185" s="288" t="s">
        <v>7625</v>
      </c>
      <c r="L185" s="288" t="s">
        <v>63</v>
      </c>
    </row>
    <row r="186" spans="1:12">
      <c r="A186" s="288" t="s">
        <v>8097</v>
      </c>
      <c r="B186" s="288" t="s">
        <v>933</v>
      </c>
      <c r="C186" s="288" t="s">
        <v>7749</v>
      </c>
      <c r="D186" s="288" t="s">
        <v>10355</v>
      </c>
      <c r="E186" s="289">
        <v>8490127.8000000007</v>
      </c>
      <c r="F186" s="288">
        <v>0.21</v>
      </c>
      <c r="G186" s="289">
        <v>8490127.8000000007</v>
      </c>
      <c r="H186" s="289">
        <v>183769</v>
      </c>
      <c r="I186" s="288">
        <v>46.2</v>
      </c>
      <c r="J186" s="288" t="s">
        <v>7602</v>
      </c>
      <c r="K186" s="288" t="s">
        <v>7603</v>
      </c>
      <c r="L186" s="288" t="s">
        <v>63</v>
      </c>
    </row>
    <row r="187" spans="1:12">
      <c r="A187" s="288" t="s">
        <v>9954</v>
      </c>
      <c r="B187" s="288" t="s">
        <v>9955</v>
      </c>
      <c r="C187" s="288" t="s">
        <v>7631</v>
      </c>
      <c r="D187" s="288" t="s">
        <v>10355</v>
      </c>
      <c r="E187" s="289">
        <v>9084902.4000000004</v>
      </c>
      <c r="F187" s="288">
        <v>0.23</v>
      </c>
      <c r="G187" s="289">
        <v>9084902.4000000004</v>
      </c>
      <c r="H187" s="289">
        <v>82530</v>
      </c>
      <c r="I187" s="288">
        <v>110.08</v>
      </c>
      <c r="J187" s="288" t="s">
        <v>7602</v>
      </c>
      <c r="K187" s="288" t="s">
        <v>7603</v>
      </c>
      <c r="L187" s="288" t="s">
        <v>63</v>
      </c>
    </row>
    <row r="188" spans="1:12">
      <c r="A188" s="288" t="s">
        <v>8825</v>
      </c>
      <c r="B188" s="288" t="s">
        <v>8826</v>
      </c>
      <c r="C188" s="288" t="s">
        <v>7607</v>
      </c>
      <c r="D188" s="288" t="s">
        <v>10355</v>
      </c>
      <c r="E188" s="289">
        <v>7980804.1500000004</v>
      </c>
      <c r="F188" s="288">
        <v>0.2</v>
      </c>
      <c r="G188" s="289">
        <v>7980804.1500000004</v>
      </c>
      <c r="H188" s="289">
        <v>37015</v>
      </c>
      <c r="I188" s="288">
        <v>215.61</v>
      </c>
      <c r="J188" s="288" t="s">
        <v>7602</v>
      </c>
      <c r="K188" s="288" t="s">
        <v>7603</v>
      </c>
      <c r="L188" s="288" t="s">
        <v>63</v>
      </c>
    </row>
    <row r="189" spans="1:12">
      <c r="A189" s="288" t="s">
        <v>8601</v>
      </c>
      <c r="B189" s="288" t="s">
        <v>8602</v>
      </c>
      <c r="C189" s="288" t="s">
        <v>7730</v>
      </c>
      <c r="D189" s="288" t="s">
        <v>10355</v>
      </c>
      <c r="E189" s="289">
        <v>8115056.8200000003</v>
      </c>
      <c r="F189" s="288">
        <v>0.2</v>
      </c>
      <c r="G189" s="289">
        <v>8115056.8200000003</v>
      </c>
      <c r="H189" s="289">
        <v>66267</v>
      </c>
      <c r="I189" s="288">
        <v>122.46</v>
      </c>
      <c r="J189" s="288" t="s">
        <v>7602</v>
      </c>
      <c r="K189" s="288" t="s">
        <v>7625</v>
      </c>
      <c r="L189" s="288" t="s">
        <v>63</v>
      </c>
    </row>
    <row r="190" spans="1:12">
      <c r="A190" s="288" t="s">
        <v>8353</v>
      </c>
      <c r="B190" s="288" t="s">
        <v>8354</v>
      </c>
      <c r="C190" s="288" t="s">
        <v>7787</v>
      </c>
      <c r="D190" s="288" t="s">
        <v>10355</v>
      </c>
      <c r="E190" s="289">
        <v>7209702.4000000004</v>
      </c>
      <c r="F190" s="288">
        <v>0.18</v>
      </c>
      <c r="G190" s="289">
        <v>7209702.4000000004</v>
      </c>
      <c r="H190" s="289">
        <v>54952</v>
      </c>
      <c r="I190" s="288">
        <v>131.19999999999999</v>
      </c>
      <c r="J190" s="288" t="s">
        <v>7602</v>
      </c>
      <c r="K190" s="288" t="s">
        <v>7625</v>
      </c>
      <c r="L190" s="288" t="s">
        <v>63</v>
      </c>
    </row>
    <row r="191" spans="1:12">
      <c r="A191" s="288" t="s">
        <v>7630</v>
      </c>
      <c r="B191" s="288" t="s">
        <v>66</v>
      </c>
      <c r="C191" s="288" t="s">
        <v>7631</v>
      </c>
      <c r="D191" s="288" t="s">
        <v>10355</v>
      </c>
      <c r="E191" s="289">
        <v>7896195.3600000003</v>
      </c>
      <c r="F191" s="288">
        <v>0.2</v>
      </c>
      <c r="G191" s="289">
        <v>7896195.3600000003</v>
      </c>
      <c r="H191" s="289">
        <v>69411</v>
      </c>
      <c r="I191" s="288">
        <v>113.76</v>
      </c>
      <c r="J191" s="288" t="s">
        <v>7602</v>
      </c>
      <c r="K191" s="288" t="s">
        <v>7625</v>
      </c>
      <c r="L191" s="288" t="s">
        <v>63</v>
      </c>
    </row>
    <row r="192" spans="1:12">
      <c r="A192" s="288" t="s">
        <v>9160</v>
      </c>
      <c r="B192" s="288" t="s">
        <v>9161</v>
      </c>
      <c r="C192" s="288" t="s">
        <v>7601</v>
      </c>
      <c r="D192" s="288" t="s">
        <v>10355</v>
      </c>
      <c r="E192" s="289">
        <v>6091269.3600000003</v>
      </c>
      <c r="F192" s="288">
        <v>0.15</v>
      </c>
      <c r="G192" s="289">
        <v>6091269.3600000003</v>
      </c>
      <c r="H192" s="289">
        <v>24459</v>
      </c>
      <c r="I192" s="288">
        <v>249.04</v>
      </c>
      <c r="J192" s="288" t="s">
        <v>7602</v>
      </c>
      <c r="K192" s="288" t="s">
        <v>7603</v>
      </c>
      <c r="L192" s="288" t="s">
        <v>63</v>
      </c>
    </row>
    <row r="193" spans="1:12">
      <c r="A193" s="288" t="s">
        <v>8944</v>
      </c>
      <c r="B193" s="288" t="s">
        <v>8945</v>
      </c>
      <c r="C193" s="288" t="s">
        <v>7611</v>
      </c>
      <c r="D193" s="288" t="s">
        <v>10355</v>
      </c>
      <c r="E193" s="289">
        <v>5828741.6699999999</v>
      </c>
      <c r="F193" s="288">
        <v>0.15</v>
      </c>
      <c r="G193" s="289">
        <v>5828741.6699999999</v>
      </c>
      <c r="H193" s="289">
        <v>22031</v>
      </c>
      <c r="I193" s="288">
        <v>264.57</v>
      </c>
      <c r="J193" s="288" t="s">
        <v>7602</v>
      </c>
      <c r="K193" s="288" t="s">
        <v>7625</v>
      </c>
      <c r="L193" s="288" t="s">
        <v>63</v>
      </c>
    </row>
    <row r="194" spans="1:12">
      <c r="A194" s="288" t="s">
        <v>8568</v>
      </c>
      <c r="B194" s="288" t="s">
        <v>8569</v>
      </c>
      <c r="C194" s="288" t="s">
        <v>7601</v>
      </c>
      <c r="D194" s="288" t="s">
        <v>10355</v>
      </c>
      <c r="E194" s="289">
        <v>8615662.1999999993</v>
      </c>
      <c r="F194" s="288">
        <v>0.22</v>
      </c>
      <c r="G194" s="289">
        <v>8615662.1999999993</v>
      </c>
      <c r="H194" s="289">
        <v>5220</v>
      </c>
      <c r="I194" s="289">
        <v>1650.51</v>
      </c>
      <c r="J194" s="288" t="s">
        <v>7602</v>
      </c>
      <c r="K194" s="288" t="s">
        <v>7625</v>
      </c>
      <c r="L194" s="288" t="s">
        <v>63</v>
      </c>
    </row>
    <row r="195" spans="1:12">
      <c r="A195" s="288" t="s">
        <v>8286</v>
      </c>
      <c r="B195" s="288" t="s">
        <v>8287</v>
      </c>
      <c r="C195" s="288" t="s">
        <v>7730</v>
      </c>
      <c r="D195" s="288" t="s">
        <v>10355</v>
      </c>
      <c r="E195" s="289">
        <v>6808700.1600000001</v>
      </c>
      <c r="F195" s="288">
        <v>0.17</v>
      </c>
      <c r="G195" s="289">
        <v>6808700.1600000001</v>
      </c>
      <c r="H195" s="289">
        <v>165904</v>
      </c>
      <c r="I195" s="288">
        <v>41.04</v>
      </c>
      <c r="J195" s="288" t="s">
        <v>7602</v>
      </c>
      <c r="K195" s="288" t="s">
        <v>7603</v>
      </c>
      <c r="L195" s="288" t="s">
        <v>63</v>
      </c>
    </row>
    <row r="196" spans="1:12">
      <c r="A196" s="288" t="s">
        <v>10400</v>
      </c>
      <c r="B196" s="288" t="s">
        <v>10401</v>
      </c>
      <c r="C196" s="288" t="s">
        <v>7787</v>
      </c>
      <c r="D196" s="288" t="s">
        <v>10355</v>
      </c>
      <c r="E196" s="289">
        <v>7531833.9199999999</v>
      </c>
      <c r="F196" s="288">
        <v>0.19</v>
      </c>
      <c r="G196" s="289">
        <v>7531833.9199999999</v>
      </c>
      <c r="H196" s="289">
        <v>78719</v>
      </c>
      <c r="I196" s="288">
        <v>95.68</v>
      </c>
      <c r="J196" s="288" t="s">
        <v>7602</v>
      </c>
      <c r="K196" s="288" t="s">
        <v>7625</v>
      </c>
      <c r="L196" s="288" t="s">
        <v>63</v>
      </c>
    </row>
    <row r="197" spans="1:12">
      <c r="A197" s="288" t="s">
        <v>7920</v>
      </c>
      <c r="B197" s="288" t="s">
        <v>894</v>
      </c>
      <c r="C197" s="288" t="s">
        <v>7730</v>
      </c>
      <c r="D197" s="288" t="s">
        <v>10355</v>
      </c>
      <c r="E197" s="289">
        <v>8929029.0600000005</v>
      </c>
      <c r="F197" s="288">
        <v>0.22</v>
      </c>
      <c r="G197" s="289">
        <v>8929029.0600000005</v>
      </c>
      <c r="H197" s="289">
        <v>35294</v>
      </c>
      <c r="I197" s="288">
        <v>252.99</v>
      </c>
      <c r="J197" s="288" t="s">
        <v>7602</v>
      </c>
      <c r="K197" s="288" t="s">
        <v>7625</v>
      </c>
      <c r="L197" s="288" t="s">
        <v>63</v>
      </c>
    </row>
    <row r="198" spans="1:12">
      <c r="A198" s="288" t="s">
        <v>8222</v>
      </c>
      <c r="B198" s="288" t="s">
        <v>8223</v>
      </c>
      <c r="C198" s="288" t="s">
        <v>7611</v>
      </c>
      <c r="D198" s="288" t="s">
        <v>10355</v>
      </c>
      <c r="E198" s="289">
        <v>7459024</v>
      </c>
      <c r="F198" s="288">
        <v>0.19</v>
      </c>
      <c r="G198" s="289">
        <v>7459024</v>
      </c>
      <c r="H198" s="289">
        <v>119920</v>
      </c>
      <c r="I198" s="288">
        <v>62.2</v>
      </c>
      <c r="J198" s="288" t="s">
        <v>7602</v>
      </c>
      <c r="K198" s="288" t="s">
        <v>7625</v>
      </c>
      <c r="L198" s="288" t="s">
        <v>63</v>
      </c>
    </row>
    <row r="199" spans="1:12">
      <c r="A199" s="288" t="s">
        <v>8567</v>
      </c>
      <c r="B199" s="288" t="s">
        <v>1780</v>
      </c>
      <c r="C199" s="288" t="s">
        <v>7611</v>
      </c>
      <c r="D199" s="288" t="s">
        <v>10355</v>
      </c>
      <c r="E199" s="289">
        <v>7263680.0599999996</v>
      </c>
      <c r="F199" s="288">
        <v>0.18</v>
      </c>
      <c r="G199" s="289">
        <v>7263680.0599999996</v>
      </c>
      <c r="H199" s="289">
        <v>174902</v>
      </c>
      <c r="I199" s="288">
        <v>41.53</v>
      </c>
      <c r="J199" s="288" t="s">
        <v>7602</v>
      </c>
      <c r="K199" s="288" t="s">
        <v>7603</v>
      </c>
      <c r="L199" s="288" t="s">
        <v>63</v>
      </c>
    </row>
    <row r="200" spans="1:12">
      <c r="A200" s="288" t="s">
        <v>8748</v>
      </c>
      <c r="B200" s="288" t="s">
        <v>6128</v>
      </c>
      <c r="C200" s="288" t="s">
        <v>7601</v>
      </c>
      <c r="D200" s="288" t="s">
        <v>10355</v>
      </c>
      <c r="E200" s="289">
        <v>10403413.57</v>
      </c>
      <c r="F200" s="288">
        <v>0.26</v>
      </c>
      <c r="G200" s="289">
        <v>10403413.57</v>
      </c>
      <c r="H200" s="289">
        <v>39154</v>
      </c>
      <c r="I200" s="288">
        <v>265.7</v>
      </c>
      <c r="J200" s="288" t="s">
        <v>7602</v>
      </c>
      <c r="K200" s="288" t="s">
        <v>7603</v>
      </c>
      <c r="L200" s="288" t="s">
        <v>63</v>
      </c>
    </row>
    <row r="201" spans="1:12">
      <c r="A201" s="288" t="s">
        <v>8692</v>
      </c>
      <c r="B201" s="288" t="s">
        <v>1233</v>
      </c>
      <c r="C201" s="288" t="s">
        <v>7749</v>
      </c>
      <c r="D201" s="288" t="s">
        <v>10355</v>
      </c>
      <c r="E201" s="289">
        <v>8715648.2400000002</v>
      </c>
      <c r="F201" s="288">
        <v>0.22</v>
      </c>
      <c r="G201" s="289">
        <v>8715648.2400000002</v>
      </c>
      <c r="H201" s="289">
        <v>189306</v>
      </c>
      <c r="I201" s="288">
        <v>46.04</v>
      </c>
      <c r="J201" s="288" t="s">
        <v>7602</v>
      </c>
      <c r="K201" s="288" t="s">
        <v>7625</v>
      </c>
      <c r="L201" s="288" t="s">
        <v>63</v>
      </c>
    </row>
    <row r="202" spans="1:12">
      <c r="A202" s="288" t="s">
        <v>7860</v>
      </c>
      <c r="B202" s="288" t="s">
        <v>2283</v>
      </c>
      <c r="C202" s="288" t="s">
        <v>7611</v>
      </c>
      <c r="D202" s="288" t="s">
        <v>10355</v>
      </c>
      <c r="E202" s="289">
        <v>3925140.98</v>
      </c>
      <c r="F202" s="288">
        <v>0.1</v>
      </c>
      <c r="G202" s="289">
        <v>3925140.98</v>
      </c>
      <c r="H202" s="289">
        <v>60257</v>
      </c>
      <c r="I202" s="288">
        <v>65.14</v>
      </c>
      <c r="J202" s="288" t="s">
        <v>7602</v>
      </c>
      <c r="K202" s="288" t="s">
        <v>7625</v>
      </c>
      <c r="L202" s="288" t="s">
        <v>63</v>
      </c>
    </row>
    <row r="203" spans="1:12">
      <c r="A203" s="288" t="s">
        <v>8057</v>
      </c>
      <c r="B203" s="288" t="s">
        <v>553</v>
      </c>
      <c r="C203" s="288" t="s">
        <v>7607</v>
      </c>
      <c r="D203" s="288" t="s">
        <v>10355</v>
      </c>
      <c r="E203" s="289">
        <v>9244554.7300000004</v>
      </c>
      <c r="F203" s="288">
        <v>0.23</v>
      </c>
      <c r="G203" s="289">
        <v>9244554.7300000004</v>
      </c>
      <c r="H203" s="289">
        <v>710573</v>
      </c>
      <c r="I203" s="288">
        <v>13.01</v>
      </c>
      <c r="J203" s="288" t="s">
        <v>7602</v>
      </c>
      <c r="K203" s="288" t="s">
        <v>7625</v>
      </c>
      <c r="L203" s="288" t="s">
        <v>63</v>
      </c>
    </row>
    <row r="204" spans="1:12">
      <c r="A204" s="288" t="s">
        <v>8070</v>
      </c>
      <c r="B204" s="288" t="s">
        <v>8071</v>
      </c>
      <c r="C204" s="288" t="s">
        <v>7601</v>
      </c>
      <c r="D204" s="288" t="s">
        <v>10355</v>
      </c>
      <c r="E204" s="289">
        <v>8766878.4000000004</v>
      </c>
      <c r="F204" s="288">
        <v>0.22</v>
      </c>
      <c r="G204" s="289">
        <v>8766878.4000000004</v>
      </c>
      <c r="H204" s="289">
        <v>100170</v>
      </c>
      <c r="I204" s="288">
        <v>87.52</v>
      </c>
      <c r="J204" s="288" t="s">
        <v>7602</v>
      </c>
      <c r="K204" s="288" t="s">
        <v>7603</v>
      </c>
      <c r="L204" s="288" t="s">
        <v>63</v>
      </c>
    </row>
    <row r="205" spans="1:12">
      <c r="A205" s="288" t="s">
        <v>8366</v>
      </c>
      <c r="B205" s="288" t="s">
        <v>8367</v>
      </c>
      <c r="C205" s="288" t="s">
        <v>7730</v>
      </c>
      <c r="D205" s="288" t="s">
        <v>10355</v>
      </c>
      <c r="E205" s="289">
        <v>8350617.9000000004</v>
      </c>
      <c r="F205" s="288">
        <v>0.21</v>
      </c>
      <c r="G205" s="289">
        <v>8350617.9000000004</v>
      </c>
      <c r="H205" s="289">
        <v>166679</v>
      </c>
      <c r="I205" s="288">
        <v>50.1</v>
      </c>
      <c r="J205" s="288" t="s">
        <v>7602</v>
      </c>
      <c r="K205" s="288" t="s">
        <v>7625</v>
      </c>
      <c r="L205" s="288" t="s">
        <v>63</v>
      </c>
    </row>
    <row r="206" spans="1:12">
      <c r="A206" s="288" t="s">
        <v>9074</v>
      </c>
      <c r="B206" s="288" t="s">
        <v>9075</v>
      </c>
      <c r="C206" s="288" t="s">
        <v>7616</v>
      </c>
      <c r="D206" s="288" t="s">
        <v>10355</v>
      </c>
      <c r="E206" s="289">
        <v>5744122.5599999996</v>
      </c>
      <c r="F206" s="288">
        <v>0.14000000000000001</v>
      </c>
      <c r="G206" s="289">
        <v>5744122.5599999996</v>
      </c>
      <c r="H206" s="289">
        <v>90288</v>
      </c>
      <c r="I206" s="288">
        <v>63.62</v>
      </c>
      <c r="J206" s="288" t="s">
        <v>7602</v>
      </c>
      <c r="K206" s="288" t="s">
        <v>7603</v>
      </c>
      <c r="L206" s="288" t="s">
        <v>63</v>
      </c>
    </row>
    <row r="207" spans="1:12">
      <c r="A207" s="288" t="s">
        <v>9549</v>
      </c>
      <c r="B207" s="288" t="s">
        <v>9550</v>
      </c>
      <c r="C207" s="288" t="s">
        <v>7616</v>
      </c>
      <c r="D207" s="288" t="s">
        <v>10355</v>
      </c>
      <c r="E207" s="289">
        <v>3217027.68</v>
      </c>
      <c r="F207" s="288">
        <v>0.08</v>
      </c>
      <c r="G207" s="289">
        <v>3217027.68</v>
      </c>
      <c r="H207" s="289">
        <v>56124</v>
      </c>
      <c r="I207" s="288">
        <v>57.32</v>
      </c>
      <c r="J207" s="288" t="s">
        <v>7602</v>
      </c>
      <c r="K207" s="288" t="s">
        <v>7603</v>
      </c>
      <c r="L207" s="288" t="s">
        <v>63</v>
      </c>
    </row>
    <row r="208" spans="1:12">
      <c r="A208" s="288" t="s">
        <v>10391</v>
      </c>
      <c r="B208" s="288" t="s">
        <v>1248</v>
      </c>
      <c r="C208" s="288" t="s">
        <v>7611</v>
      </c>
      <c r="D208" s="288" t="s">
        <v>10355</v>
      </c>
      <c r="E208" s="289">
        <v>7673783.2000000002</v>
      </c>
      <c r="F208" s="288">
        <v>0.19</v>
      </c>
      <c r="G208" s="289">
        <v>7673783.2000000002</v>
      </c>
      <c r="H208" s="289">
        <v>335980</v>
      </c>
      <c r="I208" s="288">
        <v>22.84</v>
      </c>
      <c r="J208" s="288" t="s">
        <v>7602</v>
      </c>
      <c r="K208" s="288" t="s">
        <v>7625</v>
      </c>
      <c r="L208" s="288" t="s">
        <v>63</v>
      </c>
    </row>
    <row r="209" spans="1:12">
      <c r="A209" s="288" t="s">
        <v>7953</v>
      </c>
      <c r="B209" s="288" t="s">
        <v>7954</v>
      </c>
      <c r="C209" s="288" t="s">
        <v>7708</v>
      </c>
      <c r="D209" s="288" t="s">
        <v>10355</v>
      </c>
      <c r="E209" s="289">
        <v>7302943.5599999996</v>
      </c>
      <c r="F209" s="288">
        <v>0.18</v>
      </c>
      <c r="G209" s="289">
        <v>7302943.5599999996</v>
      </c>
      <c r="H209" s="289">
        <v>177342</v>
      </c>
      <c r="I209" s="288">
        <v>41.18</v>
      </c>
      <c r="J209" s="288" t="s">
        <v>7602</v>
      </c>
      <c r="K209" s="288" t="s">
        <v>7625</v>
      </c>
      <c r="L209" s="288" t="s">
        <v>63</v>
      </c>
    </row>
    <row r="210" spans="1:12">
      <c r="A210" s="288" t="s">
        <v>8657</v>
      </c>
      <c r="B210" s="288" t="s">
        <v>3543</v>
      </c>
      <c r="C210" s="288" t="s">
        <v>7607</v>
      </c>
      <c r="D210" s="288" t="s">
        <v>10355</v>
      </c>
      <c r="E210" s="289">
        <v>7104672.2999999998</v>
      </c>
      <c r="F210" s="288">
        <v>0.18</v>
      </c>
      <c r="G210" s="289">
        <v>7104672.2999999998</v>
      </c>
      <c r="H210" s="289">
        <v>33745</v>
      </c>
      <c r="I210" s="288">
        <v>210.54</v>
      </c>
      <c r="J210" s="288" t="s">
        <v>7602</v>
      </c>
      <c r="K210" s="288" t="s">
        <v>7625</v>
      </c>
      <c r="L210" s="288" t="s">
        <v>63</v>
      </c>
    </row>
    <row r="211" spans="1:12">
      <c r="A211" s="288" t="s">
        <v>7601</v>
      </c>
      <c r="B211" s="288" t="s">
        <v>8247</v>
      </c>
      <c r="C211" s="288" t="s">
        <v>7601</v>
      </c>
      <c r="D211" s="288" t="s">
        <v>10355</v>
      </c>
      <c r="E211" s="289">
        <v>8431859.0399999991</v>
      </c>
      <c r="F211" s="288">
        <v>0.21</v>
      </c>
      <c r="G211" s="289">
        <v>8431859.0399999991</v>
      </c>
      <c r="H211" s="289">
        <v>34287</v>
      </c>
      <c r="I211" s="288">
        <v>245.92</v>
      </c>
      <c r="J211" s="288" t="s">
        <v>7602</v>
      </c>
      <c r="K211" s="288" t="s">
        <v>7625</v>
      </c>
      <c r="L211" s="288" t="s">
        <v>63</v>
      </c>
    </row>
    <row r="212" spans="1:12">
      <c r="A212" s="288" t="s">
        <v>7693</v>
      </c>
      <c r="B212" s="288" t="s">
        <v>10435</v>
      </c>
      <c r="C212" s="288" t="s">
        <v>10424</v>
      </c>
      <c r="D212" s="288" t="s">
        <v>10425</v>
      </c>
      <c r="E212" s="289">
        <v>317577.49</v>
      </c>
      <c r="F212" s="288">
        <v>0.01</v>
      </c>
      <c r="G212" s="289">
        <v>317577.49</v>
      </c>
      <c r="H212" s="289">
        <v>241568</v>
      </c>
      <c r="I212" s="288">
        <v>131.46</v>
      </c>
      <c r="J212" s="288" t="s">
        <v>7692</v>
      </c>
      <c r="K212" s="288" t="s">
        <v>7560</v>
      </c>
      <c r="L212" s="288" t="s">
        <v>7693</v>
      </c>
    </row>
    <row r="213" spans="1:12">
      <c r="A213" s="288" t="s">
        <v>7771</v>
      </c>
      <c r="B213" s="288" t="s">
        <v>9869</v>
      </c>
      <c r="C213" s="288" t="s">
        <v>7730</v>
      </c>
      <c r="D213" s="288" t="s">
        <v>10355</v>
      </c>
      <c r="E213" s="289">
        <v>8672530.6199999992</v>
      </c>
      <c r="F213" s="288">
        <v>0.22</v>
      </c>
      <c r="G213" s="289">
        <v>8672530.6199999992</v>
      </c>
      <c r="H213" s="289">
        <v>28101</v>
      </c>
      <c r="I213" s="288">
        <v>308.62</v>
      </c>
      <c r="J213" s="288" t="s">
        <v>7602</v>
      </c>
      <c r="K213" s="288" t="s">
        <v>7625</v>
      </c>
      <c r="L213" s="288" t="s">
        <v>63</v>
      </c>
    </row>
    <row r="214" spans="1:12">
      <c r="A214" s="288" t="s">
        <v>8437</v>
      </c>
      <c r="B214" s="288" t="s">
        <v>8438</v>
      </c>
      <c r="C214" s="288" t="s">
        <v>7628</v>
      </c>
      <c r="D214" s="288" t="s">
        <v>10355</v>
      </c>
      <c r="E214" s="289">
        <v>7697293.6699999999</v>
      </c>
      <c r="F214" s="288">
        <v>0.19</v>
      </c>
      <c r="G214" s="289">
        <v>7697293.6699999999</v>
      </c>
      <c r="H214" s="289">
        <v>103361</v>
      </c>
      <c r="I214" s="288">
        <v>74.47</v>
      </c>
      <c r="J214" s="288" t="s">
        <v>7602</v>
      </c>
      <c r="K214" s="288" t="s">
        <v>7603</v>
      </c>
      <c r="L214" s="288" t="s">
        <v>63</v>
      </c>
    </row>
    <row r="215" spans="1:12">
      <c r="A215" s="288" t="s">
        <v>9872</v>
      </c>
      <c r="B215" s="288" t="s">
        <v>9873</v>
      </c>
      <c r="C215" s="288" t="s">
        <v>7730</v>
      </c>
      <c r="D215" s="288" t="s">
        <v>10355</v>
      </c>
      <c r="E215" s="289">
        <v>7235524.4800000004</v>
      </c>
      <c r="F215" s="288">
        <v>0.18</v>
      </c>
      <c r="G215" s="289">
        <v>7235524.4800000004</v>
      </c>
      <c r="H215" s="289">
        <v>12448</v>
      </c>
      <c r="I215" s="288">
        <v>581.26</v>
      </c>
      <c r="J215" s="288" t="s">
        <v>7602</v>
      </c>
      <c r="K215" s="288" t="s">
        <v>7625</v>
      </c>
      <c r="L215" s="288" t="s">
        <v>63</v>
      </c>
    </row>
    <row r="216" spans="1:12">
      <c r="A216" s="288" t="s">
        <v>8889</v>
      </c>
      <c r="B216" s="288" t="s">
        <v>8890</v>
      </c>
      <c r="C216" s="288" t="s">
        <v>7601</v>
      </c>
      <c r="D216" s="288" t="s">
        <v>10355</v>
      </c>
      <c r="E216" s="289">
        <v>7149841.9199999999</v>
      </c>
      <c r="F216" s="288">
        <v>0.18</v>
      </c>
      <c r="G216" s="289">
        <v>7149841.9199999999</v>
      </c>
      <c r="H216" s="289">
        <v>272064</v>
      </c>
      <c r="I216" s="288">
        <v>26.28</v>
      </c>
      <c r="J216" s="288" t="s">
        <v>7602</v>
      </c>
      <c r="K216" s="288" t="s">
        <v>7603</v>
      </c>
      <c r="L216" s="288" t="s">
        <v>63</v>
      </c>
    </row>
    <row r="217" spans="1:12">
      <c r="A217" s="288" t="s">
        <v>10413</v>
      </c>
      <c r="B217" s="288" t="s">
        <v>10414</v>
      </c>
      <c r="C217" s="288" t="s">
        <v>7730</v>
      </c>
      <c r="D217" s="288" t="s">
        <v>10355</v>
      </c>
      <c r="E217" s="289">
        <v>7055987.5</v>
      </c>
      <c r="F217" s="288">
        <v>0.18</v>
      </c>
      <c r="G217" s="289">
        <v>7055987.5</v>
      </c>
      <c r="H217" s="289">
        <v>43090</v>
      </c>
      <c r="I217" s="288">
        <v>163.75</v>
      </c>
      <c r="J217" s="288" t="s">
        <v>7602</v>
      </c>
      <c r="K217" s="288" t="s">
        <v>7625</v>
      </c>
      <c r="L217" s="288" t="s">
        <v>63</v>
      </c>
    </row>
    <row r="218" spans="1:12">
      <c r="A218" s="288" t="s">
        <v>7989</v>
      </c>
      <c r="B218" s="288" t="s">
        <v>1040</v>
      </c>
      <c r="C218" s="288" t="s">
        <v>7730</v>
      </c>
      <c r="D218" s="288" t="s">
        <v>10355</v>
      </c>
      <c r="E218" s="289">
        <v>8427095.5</v>
      </c>
      <c r="F218" s="288">
        <v>0.21</v>
      </c>
      <c r="G218" s="289">
        <v>8427095.5</v>
      </c>
      <c r="H218" s="289">
        <v>24650</v>
      </c>
      <c r="I218" s="288">
        <v>341.87</v>
      </c>
      <c r="J218" s="288" t="s">
        <v>7602</v>
      </c>
      <c r="K218" s="288" t="s">
        <v>7625</v>
      </c>
      <c r="L218" s="288" t="s">
        <v>63</v>
      </c>
    </row>
    <row r="219" spans="1:12">
      <c r="A219" s="288" t="s">
        <v>8115</v>
      </c>
      <c r="B219" s="288" t="s">
        <v>969</v>
      </c>
      <c r="C219" s="288" t="s">
        <v>7645</v>
      </c>
      <c r="D219" s="288" t="s">
        <v>10355</v>
      </c>
      <c r="E219" s="289">
        <v>7388916.6299999999</v>
      </c>
      <c r="F219" s="288">
        <v>0.18</v>
      </c>
      <c r="G219" s="289">
        <v>7388916.6299999999</v>
      </c>
      <c r="H219" s="289">
        <v>159141</v>
      </c>
      <c r="I219" s="288">
        <v>46.43</v>
      </c>
      <c r="J219" s="288" t="s">
        <v>7602</v>
      </c>
      <c r="K219" s="288" t="s">
        <v>7625</v>
      </c>
      <c r="L219" s="288" t="s">
        <v>63</v>
      </c>
    </row>
    <row r="220" spans="1:12">
      <c r="A220" s="288" t="s">
        <v>8094</v>
      </c>
      <c r="B220" s="288" t="s">
        <v>8095</v>
      </c>
      <c r="C220" s="288" t="s">
        <v>7607</v>
      </c>
      <c r="D220" s="288" t="s">
        <v>10355</v>
      </c>
      <c r="E220" s="289">
        <v>9475621.5600000005</v>
      </c>
      <c r="F220" s="288">
        <v>0.24</v>
      </c>
      <c r="G220" s="289">
        <v>9475621.5600000005</v>
      </c>
      <c r="H220" s="289">
        <v>138898</v>
      </c>
      <c r="I220" s="288">
        <v>68.22</v>
      </c>
      <c r="J220" s="288" t="s">
        <v>7602</v>
      </c>
      <c r="K220" s="288" t="s">
        <v>7625</v>
      </c>
      <c r="L220" s="288" t="s">
        <v>63</v>
      </c>
    </row>
    <row r="221" spans="1:12">
      <c r="A221" s="288" t="s">
        <v>8402</v>
      </c>
      <c r="B221" s="288" t="s">
        <v>8403</v>
      </c>
      <c r="C221" s="288" t="s">
        <v>7607</v>
      </c>
      <c r="D221" s="288" t="s">
        <v>10355</v>
      </c>
      <c r="E221" s="289">
        <v>7059367.0999999996</v>
      </c>
      <c r="F221" s="288">
        <v>0.18</v>
      </c>
      <c r="G221" s="289">
        <v>7059367.0999999996</v>
      </c>
      <c r="H221" s="289">
        <v>57110</v>
      </c>
      <c r="I221" s="288">
        <v>123.61</v>
      </c>
      <c r="J221" s="288" t="s">
        <v>7602</v>
      </c>
      <c r="K221" s="288" t="s">
        <v>7625</v>
      </c>
      <c r="L221" s="288" t="s">
        <v>63</v>
      </c>
    </row>
    <row r="222" spans="1:12">
      <c r="A222" s="288" t="s">
        <v>7822</v>
      </c>
      <c r="B222" s="288" t="s">
        <v>693</v>
      </c>
      <c r="C222" s="288" t="s">
        <v>7628</v>
      </c>
      <c r="D222" s="288" t="s">
        <v>10355</v>
      </c>
      <c r="E222" s="289">
        <v>8472588.9499999993</v>
      </c>
      <c r="F222" s="288">
        <v>0.21</v>
      </c>
      <c r="G222" s="289">
        <v>8472588.9499999993</v>
      </c>
      <c r="H222" s="289">
        <v>69419</v>
      </c>
      <c r="I222" s="288">
        <v>122.05</v>
      </c>
      <c r="J222" s="288" t="s">
        <v>7602</v>
      </c>
      <c r="K222" s="288" t="s">
        <v>7603</v>
      </c>
      <c r="L222" s="288" t="s">
        <v>63</v>
      </c>
    </row>
    <row r="223" spans="1:12">
      <c r="A223" s="288" t="s">
        <v>8241</v>
      </c>
      <c r="B223" s="288" t="s">
        <v>8242</v>
      </c>
      <c r="C223" s="288" t="s">
        <v>7611</v>
      </c>
      <c r="D223" s="288" t="s">
        <v>10355</v>
      </c>
      <c r="E223" s="289">
        <v>7338609.2999999998</v>
      </c>
      <c r="F223" s="288">
        <v>0.18</v>
      </c>
      <c r="G223" s="289">
        <v>7338609.2999999998</v>
      </c>
      <c r="H223" s="289">
        <v>95183</v>
      </c>
      <c r="I223" s="288">
        <v>77.099999999999994</v>
      </c>
      <c r="J223" s="288" t="s">
        <v>7602</v>
      </c>
      <c r="K223" s="288" t="s">
        <v>7625</v>
      </c>
      <c r="L223" s="288" t="s">
        <v>63</v>
      </c>
    </row>
    <row r="224" spans="1:12">
      <c r="A224" s="288" t="s">
        <v>10402</v>
      </c>
      <c r="B224" s="288" t="s">
        <v>10403</v>
      </c>
      <c r="C224" s="288" t="s">
        <v>7611</v>
      </c>
      <c r="D224" s="288" t="s">
        <v>10355</v>
      </c>
      <c r="E224" s="289">
        <v>7484234.96</v>
      </c>
      <c r="F224" s="288">
        <v>0.19</v>
      </c>
      <c r="G224" s="289">
        <v>7484234.96</v>
      </c>
      <c r="H224" s="289">
        <v>57289</v>
      </c>
      <c r="I224" s="288">
        <v>130.63999999999999</v>
      </c>
      <c r="J224" s="288" t="s">
        <v>7602</v>
      </c>
      <c r="K224" s="288" t="s">
        <v>7625</v>
      </c>
      <c r="L224" s="288" t="s">
        <v>63</v>
      </c>
    </row>
    <row r="225" spans="1:12">
      <c r="A225" s="288" t="s">
        <v>8810</v>
      </c>
      <c r="B225" s="288" t="s">
        <v>8811</v>
      </c>
      <c r="C225" s="288" t="s">
        <v>7601</v>
      </c>
      <c r="D225" s="288" t="s">
        <v>10355</v>
      </c>
      <c r="E225" s="289">
        <v>7417728.7599999998</v>
      </c>
      <c r="F225" s="288">
        <v>0.19</v>
      </c>
      <c r="G225" s="289">
        <v>7417728.7599999998</v>
      </c>
      <c r="H225" s="289">
        <v>54938</v>
      </c>
      <c r="I225" s="288">
        <v>135.02000000000001</v>
      </c>
      <c r="J225" s="288" t="s">
        <v>7602</v>
      </c>
      <c r="K225" s="288" t="s">
        <v>7625</v>
      </c>
      <c r="L225" s="288" t="s">
        <v>63</v>
      </c>
    </row>
    <row r="226" spans="1:12">
      <c r="A226" s="288" t="s">
        <v>7801</v>
      </c>
      <c r="B226" s="288" t="s">
        <v>469</v>
      </c>
      <c r="C226" s="288" t="s">
        <v>7611</v>
      </c>
      <c r="D226" s="288" t="s">
        <v>10355</v>
      </c>
      <c r="E226" s="289">
        <v>8192188.0800000001</v>
      </c>
      <c r="F226" s="288">
        <v>0.2</v>
      </c>
      <c r="G226" s="289">
        <v>8192188.0800000001</v>
      </c>
      <c r="H226" s="289">
        <v>10429</v>
      </c>
      <c r="I226" s="288">
        <v>785.52</v>
      </c>
      <c r="J226" s="288" t="s">
        <v>7602</v>
      </c>
      <c r="K226" s="288" t="s">
        <v>7625</v>
      </c>
      <c r="L226" s="288" t="s">
        <v>63</v>
      </c>
    </row>
    <row r="227" spans="1:12">
      <c r="A227" s="288" t="s">
        <v>8172</v>
      </c>
      <c r="B227" s="288" t="s">
        <v>8173</v>
      </c>
      <c r="C227" s="288" t="s">
        <v>7631</v>
      </c>
      <c r="D227" s="288" t="s">
        <v>10355</v>
      </c>
      <c r="E227" s="289">
        <v>9571138.0199999996</v>
      </c>
      <c r="F227" s="288">
        <v>0.24</v>
      </c>
      <c r="G227" s="289">
        <v>9571138.0199999996</v>
      </c>
      <c r="H227" s="289">
        <v>352139</v>
      </c>
      <c r="I227" s="288">
        <v>27.18</v>
      </c>
      <c r="J227" s="288" t="s">
        <v>7602</v>
      </c>
      <c r="K227" s="288" t="s">
        <v>7625</v>
      </c>
      <c r="L227" s="288" t="s">
        <v>63</v>
      </c>
    </row>
    <row r="228" spans="1:12">
      <c r="A228" s="288" t="s">
        <v>8383</v>
      </c>
      <c r="B228" s="288" t="s">
        <v>9892</v>
      </c>
      <c r="C228" s="288" t="s">
        <v>7611</v>
      </c>
      <c r="D228" s="288" t="s">
        <v>10355</v>
      </c>
      <c r="E228" s="289">
        <v>7652173.79</v>
      </c>
      <c r="F228" s="288">
        <v>0.19</v>
      </c>
      <c r="G228" s="289">
        <v>7652173.79</v>
      </c>
      <c r="H228" s="289">
        <v>61577</v>
      </c>
      <c r="I228" s="288">
        <v>124.27</v>
      </c>
      <c r="J228" s="288" t="s">
        <v>7602</v>
      </c>
      <c r="K228" s="288" t="s">
        <v>7625</v>
      </c>
      <c r="L228" s="288" t="s">
        <v>63</v>
      </c>
    </row>
    <row r="229" spans="1:12">
      <c r="A229" s="288" t="s">
        <v>10389</v>
      </c>
      <c r="B229" s="288" t="s">
        <v>4193</v>
      </c>
      <c r="C229" s="288" t="s">
        <v>7607</v>
      </c>
      <c r="D229" s="288" t="s">
        <v>10355</v>
      </c>
      <c r="E229" s="289">
        <v>7773714.7999999998</v>
      </c>
      <c r="F229" s="288">
        <v>0.19</v>
      </c>
      <c r="G229" s="289">
        <v>7773714.7999999998</v>
      </c>
      <c r="H229" s="289">
        <v>102488</v>
      </c>
      <c r="I229" s="288">
        <v>75.849999999999994</v>
      </c>
      <c r="J229" s="288" t="s">
        <v>7602</v>
      </c>
      <c r="K229" s="288" t="s">
        <v>7603</v>
      </c>
      <c r="L229" s="288" t="s">
        <v>63</v>
      </c>
    </row>
    <row r="230" spans="1:12">
      <c r="A230" s="288" t="s">
        <v>7924</v>
      </c>
      <c r="B230" s="288" t="s">
        <v>7925</v>
      </c>
      <c r="C230" s="288" t="s">
        <v>7628</v>
      </c>
      <c r="D230" s="288" t="s">
        <v>10355</v>
      </c>
      <c r="E230" s="289">
        <v>9536752.7200000007</v>
      </c>
      <c r="F230" s="288">
        <v>0.24</v>
      </c>
      <c r="G230" s="289">
        <v>9536752.7200000007</v>
      </c>
      <c r="H230" s="289">
        <v>20662</v>
      </c>
      <c r="I230" s="288">
        <v>461.56</v>
      </c>
      <c r="J230" s="288" t="s">
        <v>7602</v>
      </c>
      <c r="K230" s="288" t="s">
        <v>7625</v>
      </c>
      <c r="L230" s="288" t="s">
        <v>63</v>
      </c>
    </row>
    <row r="231" spans="1:12">
      <c r="A231" s="288" t="s">
        <v>10074</v>
      </c>
      <c r="B231" s="288" t="s">
        <v>9145</v>
      </c>
      <c r="C231" s="288" t="s">
        <v>7787</v>
      </c>
      <c r="D231" s="288" t="s">
        <v>10355</v>
      </c>
      <c r="E231" s="289">
        <v>7649315.21</v>
      </c>
      <c r="F231" s="288">
        <v>0.19</v>
      </c>
      <c r="G231" s="289">
        <v>7649315.21</v>
      </c>
      <c r="H231" s="289">
        <v>432409</v>
      </c>
      <c r="I231" s="288">
        <v>17.690000000000001</v>
      </c>
      <c r="J231" s="288" t="s">
        <v>7602</v>
      </c>
      <c r="K231" s="288" t="s">
        <v>7625</v>
      </c>
      <c r="L231" s="288" t="s">
        <v>63</v>
      </c>
    </row>
    <row r="232" spans="1:12">
      <c r="A232" s="288" t="s">
        <v>10396</v>
      </c>
      <c r="B232" s="288" t="s">
        <v>3005</v>
      </c>
      <c r="C232" s="288" t="s">
        <v>7628</v>
      </c>
      <c r="D232" s="288" t="s">
        <v>10355</v>
      </c>
      <c r="E232" s="289">
        <v>7630493.4400000004</v>
      </c>
      <c r="F232" s="288">
        <v>0.19</v>
      </c>
      <c r="G232" s="289">
        <v>7630493.4400000004</v>
      </c>
      <c r="H232" s="289">
        <v>118046</v>
      </c>
      <c r="I232" s="288">
        <v>64.64</v>
      </c>
      <c r="J232" s="288" t="s">
        <v>7602</v>
      </c>
      <c r="K232" s="288" t="s">
        <v>7603</v>
      </c>
      <c r="L232" s="288" t="s">
        <v>63</v>
      </c>
    </row>
    <row r="233" spans="1:12">
      <c r="A233" s="288" t="s">
        <v>8266</v>
      </c>
      <c r="B233" s="288" t="s">
        <v>8267</v>
      </c>
      <c r="C233" s="288" t="s">
        <v>7645</v>
      </c>
      <c r="D233" s="288" t="s">
        <v>10355</v>
      </c>
      <c r="E233" s="289">
        <v>6965533.6500000004</v>
      </c>
      <c r="F233" s="288">
        <v>0.17</v>
      </c>
      <c r="G233" s="289">
        <v>6965533.6500000004</v>
      </c>
      <c r="H233" s="289">
        <v>42915</v>
      </c>
      <c r="I233" s="288">
        <v>162.31</v>
      </c>
      <c r="J233" s="288" t="s">
        <v>7602</v>
      </c>
      <c r="K233" s="288" t="s">
        <v>7625</v>
      </c>
      <c r="L233" s="288" t="s">
        <v>63</v>
      </c>
    </row>
    <row r="234" spans="1:12">
      <c r="A234" s="288" t="s">
        <v>8917</v>
      </c>
      <c r="B234" s="288" t="s">
        <v>8918</v>
      </c>
      <c r="C234" s="288" t="s">
        <v>7601</v>
      </c>
      <c r="D234" s="288" t="s">
        <v>10355</v>
      </c>
      <c r="E234" s="289">
        <v>7980703.5</v>
      </c>
      <c r="F234" s="288">
        <v>0.2</v>
      </c>
      <c r="G234" s="289">
        <v>7980703.5</v>
      </c>
      <c r="H234" s="289">
        <v>325743</v>
      </c>
      <c r="I234" s="288">
        <v>24.5</v>
      </c>
      <c r="J234" s="288" t="s">
        <v>7602</v>
      </c>
      <c r="K234" s="288" t="s">
        <v>7625</v>
      </c>
      <c r="L234" s="288" t="s">
        <v>63</v>
      </c>
    </row>
    <row r="235" spans="1:12">
      <c r="A235" s="288" t="s">
        <v>8108</v>
      </c>
      <c r="B235" s="288" t="s">
        <v>8109</v>
      </c>
      <c r="C235" s="288" t="s">
        <v>7607</v>
      </c>
      <c r="D235" s="288" t="s">
        <v>10355</v>
      </c>
      <c r="E235" s="289">
        <v>7777363.6200000001</v>
      </c>
      <c r="F235" s="288">
        <v>0.19</v>
      </c>
      <c r="G235" s="289">
        <v>7777363.6200000001</v>
      </c>
      <c r="H235" s="289">
        <v>30018</v>
      </c>
      <c r="I235" s="288">
        <v>259.08999999999997</v>
      </c>
      <c r="J235" s="288" t="s">
        <v>7602</v>
      </c>
      <c r="K235" s="288" t="s">
        <v>7625</v>
      </c>
      <c r="L235" s="288" t="s">
        <v>63</v>
      </c>
    </row>
    <row r="236" spans="1:12">
      <c r="A236" s="288" t="s">
        <v>8683</v>
      </c>
      <c r="B236" s="288" t="s">
        <v>3594</v>
      </c>
      <c r="C236" s="288" t="s">
        <v>7628</v>
      </c>
      <c r="D236" s="288" t="s">
        <v>10355</v>
      </c>
      <c r="E236" s="289">
        <v>8877942.5</v>
      </c>
      <c r="F236" s="288">
        <v>0.22</v>
      </c>
      <c r="G236" s="289">
        <v>8877942.5</v>
      </c>
      <c r="H236" s="289">
        <v>119875</v>
      </c>
      <c r="I236" s="288">
        <v>74.06</v>
      </c>
      <c r="J236" s="288" t="s">
        <v>7602</v>
      </c>
      <c r="K236" s="288" t="s">
        <v>7603</v>
      </c>
      <c r="L236" s="288" t="s">
        <v>63</v>
      </c>
    </row>
    <row r="237" spans="1:12">
      <c r="A237" s="288" t="s">
        <v>7650</v>
      </c>
      <c r="B237" s="288" t="s">
        <v>299</v>
      </c>
      <c r="C237" s="288" t="s">
        <v>7607</v>
      </c>
      <c r="D237" s="288" t="s">
        <v>10355</v>
      </c>
      <c r="E237" s="289">
        <v>7306695.2000000002</v>
      </c>
      <c r="F237" s="288">
        <v>0.18</v>
      </c>
      <c r="G237" s="289">
        <v>7306695.2000000002</v>
      </c>
      <c r="H237" s="289">
        <v>19312</v>
      </c>
      <c r="I237" s="288">
        <v>378.35</v>
      </c>
      <c r="J237" s="288" t="s">
        <v>7602</v>
      </c>
      <c r="K237" s="288" t="s">
        <v>7625</v>
      </c>
      <c r="L237" s="288" t="s">
        <v>63</v>
      </c>
    </row>
    <row r="238" spans="1:12">
      <c r="A238" s="288" t="s">
        <v>7761</v>
      </c>
      <c r="B238" s="288" t="s">
        <v>550</v>
      </c>
      <c r="C238" s="288" t="s">
        <v>7730</v>
      </c>
      <c r="D238" s="288" t="s">
        <v>10355</v>
      </c>
      <c r="E238" s="289">
        <v>8043503.6699999999</v>
      </c>
      <c r="F238" s="288">
        <v>0.2</v>
      </c>
      <c r="G238" s="289">
        <v>8043503.6699999999</v>
      </c>
      <c r="H238" s="289">
        <v>40671</v>
      </c>
      <c r="I238" s="288">
        <v>197.77</v>
      </c>
      <c r="J238" s="288" t="s">
        <v>7602</v>
      </c>
      <c r="K238" s="288" t="s">
        <v>7603</v>
      </c>
      <c r="L238" s="288" t="s">
        <v>63</v>
      </c>
    </row>
    <row r="239" spans="1:12">
      <c r="A239" s="288" t="s">
        <v>8881</v>
      </c>
      <c r="B239" s="288" t="s">
        <v>4256</v>
      </c>
      <c r="C239" s="288" t="s">
        <v>7645</v>
      </c>
      <c r="D239" s="288" t="s">
        <v>10355</v>
      </c>
      <c r="E239" s="289">
        <v>6844086.4800000004</v>
      </c>
      <c r="F239" s="288">
        <v>0.17</v>
      </c>
      <c r="G239" s="289">
        <v>6844086.4800000004</v>
      </c>
      <c r="H239" s="289">
        <v>318626</v>
      </c>
      <c r="I239" s="288">
        <v>21.48</v>
      </c>
      <c r="J239" s="288" t="s">
        <v>7602</v>
      </c>
      <c r="K239" s="288" t="s">
        <v>7625</v>
      </c>
      <c r="L239" s="288" t="s">
        <v>63</v>
      </c>
    </row>
    <row r="240" spans="1:12">
      <c r="A240" s="288" t="s">
        <v>10405</v>
      </c>
      <c r="B240" s="288" t="s">
        <v>10406</v>
      </c>
      <c r="C240" s="288" t="s">
        <v>7787</v>
      </c>
      <c r="D240" s="288" t="s">
        <v>10355</v>
      </c>
      <c r="E240" s="289">
        <v>7296389.3700000001</v>
      </c>
      <c r="F240" s="288">
        <v>0.18</v>
      </c>
      <c r="G240" s="289">
        <v>7296389.3700000001</v>
      </c>
      <c r="H240" s="289">
        <v>452349</v>
      </c>
      <c r="I240" s="288">
        <v>16.13</v>
      </c>
      <c r="J240" s="288" t="s">
        <v>7602</v>
      </c>
      <c r="K240" s="288" t="s">
        <v>7603</v>
      </c>
      <c r="L240" s="288" t="s">
        <v>63</v>
      </c>
    </row>
    <row r="241" spans="1:12">
      <c r="A241" s="288" t="s">
        <v>8453</v>
      </c>
      <c r="B241" s="288" t="s">
        <v>8454</v>
      </c>
      <c r="C241" s="288" t="s">
        <v>7730</v>
      </c>
      <c r="D241" s="288" t="s">
        <v>10355</v>
      </c>
      <c r="E241" s="289">
        <v>9192694.0999999996</v>
      </c>
      <c r="F241" s="288">
        <v>0.23</v>
      </c>
      <c r="G241" s="289">
        <v>9192694.0999999996</v>
      </c>
      <c r="H241" s="289">
        <v>44465</v>
      </c>
      <c r="I241" s="288">
        <v>206.74</v>
      </c>
      <c r="J241" s="288" t="s">
        <v>7602</v>
      </c>
      <c r="K241" s="288" t="s">
        <v>7625</v>
      </c>
      <c r="L241" s="288" t="s">
        <v>63</v>
      </c>
    </row>
    <row r="242" spans="1:12">
      <c r="A242" s="288" t="s">
        <v>8215</v>
      </c>
      <c r="B242" s="288" t="s">
        <v>8216</v>
      </c>
      <c r="C242" s="288" t="s">
        <v>7601</v>
      </c>
      <c r="D242" s="288" t="s">
        <v>10355</v>
      </c>
      <c r="E242" s="289">
        <v>7577115.2999999998</v>
      </c>
      <c r="F242" s="288">
        <v>0.19</v>
      </c>
      <c r="G242" s="289">
        <v>7577115.2999999998</v>
      </c>
      <c r="H242" s="289">
        <v>280530</v>
      </c>
      <c r="I242" s="288">
        <v>27.01</v>
      </c>
      <c r="J242" s="288" t="s">
        <v>7602</v>
      </c>
      <c r="K242" s="288" t="s">
        <v>7625</v>
      </c>
      <c r="L242" s="288" t="s">
        <v>63</v>
      </c>
    </row>
    <row r="243" spans="1:12">
      <c r="A243" s="288" t="s">
        <v>8695</v>
      </c>
      <c r="B243" s="288" t="s">
        <v>8696</v>
      </c>
      <c r="C243" s="288" t="s">
        <v>7730</v>
      </c>
      <c r="D243" s="288" t="s">
        <v>10355</v>
      </c>
      <c r="E243" s="289">
        <v>8447842.2599999998</v>
      </c>
      <c r="F243" s="288">
        <v>0.21</v>
      </c>
      <c r="G243" s="289">
        <v>8447842.2599999998</v>
      </c>
      <c r="H243" s="289">
        <v>18066</v>
      </c>
      <c r="I243" s="288">
        <v>467.61</v>
      </c>
      <c r="J243" s="288" t="s">
        <v>7602</v>
      </c>
      <c r="K243" s="288" t="s">
        <v>7625</v>
      </c>
      <c r="L243" s="288" t="s">
        <v>63</v>
      </c>
    </row>
    <row r="244" spans="1:12">
      <c r="A244" s="288" t="s">
        <v>7930</v>
      </c>
      <c r="B244" s="288" t="s">
        <v>1578</v>
      </c>
      <c r="C244" s="288" t="s">
        <v>7628</v>
      </c>
      <c r="D244" s="288" t="s">
        <v>10355</v>
      </c>
      <c r="E244" s="289">
        <v>8146231.8399999999</v>
      </c>
      <c r="F244" s="288">
        <v>0.2</v>
      </c>
      <c r="G244" s="289">
        <v>8146231.8399999999</v>
      </c>
      <c r="H244" s="289">
        <v>29102</v>
      </c>
      <c r="I244" s="288">
        <v>279.92</v>
      </c>
      <c r="J244" s="288" t="s">
        <v>7602</v>
      </c>
      <c r="K244" s="288" t="s">
        <v>7625</v>
      </c>
      <c r="L244" s="288" t="s">
        <v>63</v>
      </c>
    </row>
    <row r="245" spans="1:12">
      <c r="A245" s="288" t="s">
        <v>8746</v>
      </c>
      <c r="B245" s="288" t="s">
        <v>8747</v>
      </c>
      <c r="C245" s="288" t="s">
        <v>7611</v>
      </c>
      <c r="D245" s="288" t="s">
        <v>10355</v>
      </c>
      <c r="E245" s="289">
        <v>6925168.6799999997</v>
      </c>
      <c r="F245" s="288">
        <v>0.17</v>
      </c>
      <c r="G245" s="289">
        <v>6925168.6799999997</v>
      </c>
      <c r="H245" s="289">
        <v>450564</v>
      </c>
      <c r="I245" s="288">
        <v>15.37</v>
      </c>
      <c r="J245" s="288" t="s">
        <v>7602</v>
      </c>
      <c r="K245" s="288" t="s">
        <v>7603</v>
      </c>
      <c r="L245" s="288" t="s">
        <v>63</v>
      </c>
    </row>
    <row r="246" spans="1:12">
      <c r="A246" s="288" t="s">
        <v>10362</v>
      </c>
      <c r="B246" s="288" t="s">
        <v>10363</v>
      </c>
      <c r="C246" s="288" t="s">
        <v>7730</v>
      </c>
      <c r="D246" s="288" t="s">
        <v>10355</v>
      </c>
      <c r="E246" s="289">
        <v>9289315.1600000001</v>
      </c>
      <c r="F246" s="288">
        <v>0.23</v>
      </c>
      <c r="G246" s="289">
        <v>9289315.1600000001</v>
      </c>
      <c r="H246" s="289">
        <v>29254</v>
      </c>
      <c r="I246" s="288">
        <v>317.54000000000002</v>
      </c>
      <c r="J246" s="288" t="s">
        <v>7602</v>
      </c>
      <c r="K246" s="288" t="s">
        <v>7625</v>
      </c>
      <c r="L246" s="288" t="s">
        <v>63</v>
      </c>
    </row>
    <row r="247" spans="1:12">
      <c r="A247" s="288" t="s">
        <v>9310</v>
      </c>
      <c r="B247" s="288" t="s">
        <v>9311</v>
      </c>
      <c r="C247" s="288" t="s">
        <v>7730</v>
      </c>
      <c r="D247" s="288" t="s">
        <v>10355</v>
      </c>
      <c r="E247" s="289">
        <v>8364212.25</v>
      </c>
      <c r="F247" s="288">
        <v>0.21</v>
      </c>
      <c r="G247" s="289">
        <v>8364212.25</v>
      </c>
      <c r="H247" s="289">
        <v>49713</v>
      </c>
      <c r="I247" s="288">
        <v>168.25</v>
      </c>
      <c r="J247" s="288" t="s">
        <v>7602</v>
      </c>
      <c r="K247" s="288" t="s">
        <v>7625</v>
      </c>
      <c r="L247" s="288" t="s">
        <v>63</v>
      </c>
    </row>
    <row r="248" spans="1:12">
      <c r="A248" s="288" t="s">
        <v>8102</v>
      </c>
      <c r="B248" s="288" t="s">
        <v>8103</v>
      </c>
      <c r="C248" s="288" t="s">
        <v>7628</v>
      </c>
      <c r="D248" s="288" t="s">
        <v>10355</v>
      </c>
      <c r="E248" s="289">
        <v>9088078.7400000002</v>
      </c>
      <c r="F248" s="288">
        <v>0.23</v>
      </c>
      <c r="G248" s="289">
        <v>9088078.7400000002</v>
      </c>
      <c r="H248" s="289">
        <v>12571</v>
      </c>
      <c r="I248" s="288">
        <v>722.94</v>
      </c>
      <c r="J248" s="288" t="s">
        <v>7602</v>
      </c>
      <c r="K248" s="288" t="s">
        <v>7603</v>
      </c>
      <c r="L248" s="288" t="s">
        <v>63</v>
      </c>
    </row>
    <row r="249" spans="1:12">
      <c r="A249" s="288" t="s">
        <v>7884</v>
      </c>
      <c r="B249" s="288" t="s">
        <v>7885</v>
      </c>
      <c r="C249" s="288" t="s">
        <v>7730</v>
      </c>
      <c r="D249" s="288" t="s">
        <v>10355</v>
      </c>
      <c r="E249" s="289">
        <v>7465549.7800000003</v>
      </c>
      <c r="F249" s="288">
        <v>0.19</v>
      </c>
      <c r="G249" s="289">
        <v>7465549.7800000003</v>
      </c>
      <c r="H249" s="289">
        <v>30706</v>
      </c>
      <c r="I249" s="288">
        <v>243.13</v>
      </c>
      <c r="J249" s="288" t="s">
        <v>7602</v>
      </c>
      <c r="K249" s="288" t="s">
        <v>7625</v>
      </c>
      <c r="L249" s="288" t="s">
        <v>63</v>
      </c>
    </row>
    <row r="250" spans="1:12">
      <c r="A250" s="288" t="s">
        <v>8936</v>
      </c>
      <c r="B250" s="288" t="s">
        <v>8937</v>
      </c>
      <c r="C250" s="288" t="s">
        <v>7628</v>
      </c>
      <c r="D250" s="288" t="s">
        <v>10355</v>
      </c>
      <c r="E250" s="289">
        <v>9376637.6899999995</v>
      </c>
      <c r="F250" s="288">
        <v>0.23</v>
      </c>
      <c r="G250" s="289">
        <v>9376637.6899999995</v>
      </c>
      <c r="H250" s="289">
        <v>92317</v>
      </c>
      <c r="I250" s="288">
        <v>101.57</v>
      </c>
      <c r="J250" s="288" t="s">
        <v>7602</v>
      </c>
      <c r="K250" s="288" t="s">
        <v>7603</v>
      </c>
      <c r="L250" s="288" t="s">
        <v>63</v>
      </c>
    </row>
    <row r="251" spans="1:12">
      <c r="A251" s="288" t="s">
        <v>8404</v>
      </c>
      <c r="B251" s="288" t="s">
        <v>8405</v>
      </c>
      <c r="C251" s="288" t="s">
        <v>7730</v>
      </c>
      <c r="D251" s="288" t="s">
        <v>10355</v>
      </c>
      <c r="E251" s="289">
        <v>7539808</v>
      </c>
      <c r="F251" s="288">
        <v>0.19</v>
      </c>
      <c r="G251" s="289">
        <v>7539808</v>
      </c>
      <c r="H251" s="289">
        <v>99208</v>
      </c>
      <c r="I251" s="288">
        <v>76</v>
      </c>
      <c r="J251" s="288" t="s">
        <v>7602</v>
      </c>
      <c r="K251" s="288" t="s">
        <v>7625</v>
      </c>
      <c r="L251" s="288" t="s">
        <v>63</v>
      </c>
    </row>
    <row r="252" spans="1:12">
      <c r="A252" s="288" t="s">
        <v>9017</v>
      </c>
      <c r="B252" s="288" t="s">
        <v>9018</v>
      </c>
      <c r="C252" s="288" t="s">
        <v>7628</v>
      </c>
      <c r="D252" s="288" t="s">
        <v>10355</v>
      </c>
      <c r="E252" s="289">
        <v>7530941.25</v>
      </c>
      <c r="F252" s="288">
        <v>0.19</v>
      </c>
      <c r="G252" s="289">
        <v>7530941.25</v>
      </c>
      <c r="H252" s="289">
        <v>23625</v>
      </c>
      <c r="I252" s="288">
        <v>318.77</v>
      </c>
      <c r="J252" s="288" t="s">
        <v>7602</v>
      </c>
      <c r="K252" s="288" t="s">
        <v>7603</v>
      </c>
      <c r="L252" s="288" t="s">
        <v>63</v>
      </c>
    </row>
    <row r="253" spans="1:12">
      <c r="A253" s="288" t="s">
        <v>7721</v>
      </c>
      <c r="B253" s="288" t="s">
        <v>7722</v>
      </c>
      <c r="C253" s="288" t="s">
        <v>7601</v>
      </c>
      <c r="D253" s="288" t="s">
        <v>10355</v>
      </c>
      <c r="E253" s="289">
        <v>12701304</v>
      </c>
      <c r="F253" s="288">
        <v>0.32</v>
      </c>
      <c r="G253" s="289">
        <v>12701304</v>
      </c>
      <c r="H253" s="289">
        <v>321552</v>
      </c>
      <c r="I253" s="288">
        <v>39.5</v>
      </c>
      <c r="J253" s="288" t="s">
        <v>7602</v>
      </c>
      <c r="K253" s="288" t="s">
        <v>7603</v>
      </c>
      <c r="L253" s="288" t="s">
        <v>63</v>
      </c>
    </row>
    <row r="254" spans="1:12">
      <c r="A254" s="288" t="s">
        <v>9918</v>
      </c>
      <c r="B254" s="288" t="s">
        <v>9919</v>
      </c>
      <c r="C254" s="288" t="s">
        <v>7611</v>
      </c>
      <c r="D254" s="288" t="s">
        <v>10355</v>
      </c>
      <c r="E254" s="289">
        <v>9545636.5199999996</v>
      </c>
      <c r="F254" s="288">
        <v>0.24</v>
      </c>
      <c r="G254" s="289">
        <v>9545636.5199999996</v>
      </c>
      <c r="H254" s="289">
        <v>130619</v>
      </c>
      <c r="I254" s="288">
        <v>73.08</v>
      </c>
      <c r="J254" s="288" t="s">
        <v>7602</v>
      </c>
      <c r="K254" s="288" t="s">
        <v>7603</v>
      </c>
      <c r="L254" s="288" t="s">
        <v>63</v>
      </c>
    </row>
    <row r="255" spans="1:12">
      <c r="A255" s="288" t="s">
        <v>7914</v>
      </c>
      <c r="B255" s="288" t="s">
        <v>7915</v>
      </c>
      <c r="C255" s="288" t="s">
        <v>7611</v>
      </c>
      <c r="D255" s="288" t="s">
        <v>10355</v>
      </c>
      <c r="E255" s="289">
        <v>6742564.0800000001</v>
      </c>
      <c r="F255" s="288">
        <v>0.17</v>
      </c>
      <c r="G255" s="289">
        <v>6742564.0800000001</v>
      </c>
      <c r="H255" s="289">
        <v>46312</v>
      </c>
      <c r="I255" s="288">
        <v>145.59</v>
      </c>
      <c r="J255" s="288" t="s">
        <v>7602</v>
      </c>
      <c r="K255" s="288" t="s">
        <v>7625</v>
      </c>
      <c r="L255" s="288" t="s">
        <v>63</v>
      </c>
    </row>
    <row r="256" spans="1:12">
      <c r="A256" s="288" t="s">
        <v>7755</v>
      </c>
      <c r="B256" s="288" t="s">
        <v>7756</v>
      </c>
      <c r="C256" s="288" t="s">
        <v>7601</v>
      </c>
      <c r="D256" s="288" t="s">
        <v>10355</v>
      </c>
      <c r="E256" s="289">
        <v>9447239.4600000009</v>
      </c>
      <c r="F256" s="288">
        <v>0.24</v>
      </c>
      <c r="G256" s="289">
        <v>9447239.4600000009</v>
      </c>
      <c r="H256" s="289">
        <v>31002</v>
      </c>
      <c r="I256" s="288">
        <v>304.73</v>
      </c>
      <c r="J256" s="288" t="s">
        <v>7602</v>
      </c>
      <c r="K256" s="288" t="s">
        <v>7625</v>
      </c>
      <c r="L256" s="288" t="s">
        <v>63</v>
      </c>
    </row>
    <row r="257" spans="1:12">
      <c r="A257" s="288" t="s">
        <v>8739</v>
      </c>
      <c r="B257" s="288" t="s">
        <v>8740</v>
      </c>
      <c r="C257" s="288" t="s">
        <v>7708</v>
      </c>
      <c r="D257" s="288" t="s">
        <v>10355</v>
      </c>
      <c r="E257" s="289">
        <v>7662844.7999999998</v>
      </c>
      <c r="F257" s="288">
        <v>0.19</v>
      </c>
      <c r="G257" s="289">
        <v>7662844.7999999998</v>
      </c>
      <c r="H257" s="289">
        <v>123435</v>
      </c>
      <c r="I257" s="288">
        <v>62.08</v>
      </c>
      <c r="J257" s="288" t="s">
        <v>7602</v>
      </c>
      <c r="K257" s="288" t="s">
        <v>7625</v>
      </c>
      <c r="L257" s="288" t="s">
        <v>63</v>
      </c>
    </row>
    <row r="258" spans="1:12">
      <c r="A258" s="288" t="s">
        <v>9707</v>
      </c>
      <c r="B258" s="288" t="s">
        <v>9708</v>
      </c>
      <c r="C258" s="288" t="s">
        <v>7708</v>
      </c>
      <c r="D258" s="288" t="s">
        <v>10355</v>
      </c>
      <c r="E258" s="289">
        <v>6325407.3300000001</v>
      </c>
      <c r="F258" s="288">
        <v>0.16</v>
      </c>
      <c r="G258" s="289">
        <v>6325407.3300000001</v>
      </c>
      <c r="H258" s="289">
        <v>171281</v>
      </c>
      <c r="I258" s="288">
        <v>36.93</v>
      </c>
      <c r="J258" s="288" t="s">
        <v>7602</v>
      </c>
      <c r="K258" s="288" t="s">
        <v>7625</v>
      </c>
      <c r="L258" s="288" t="s">
        <v>63</v>
      </c>
    </row>
    <row r="259" spans="1:12">
      <c r="A259" s="288" t="s">
        <v>10392</v>
      </c>
      <c r="B259" s="288" t="s">
        <v>10393</v>
      </c>
      <c r="C259" s="288" t="s">
        <v>7616</v>
      </c>
      <c r="D259" s="288" t="s">
        <v>10355</v>
      </c>
      <c r="E259" s="289">
        <v>7667140.6299999999</v>
      </c>
      <c r="F259" s="288">
        <v>0.19</v>
      </c>
      <c r="G259" s="289">
        <v>7667140.6299999999</v>
      </c>
      <c r="H259" s="289">
        <v>306563</v>
      </c>
      <c r="I259" s="288">
        <v>25.01</v>
      </c>
      <c r="J259" s="288" t="s">
        <v>7602</v>
      </c>
      <c r="K259" s="288" t="s">
        <v>7625</v>
      </c>
      <c r="L259" s="288" t="s">
        <v>63</v>
      </c>
    </row>
    <row r="260" spans="1:12">
      <c r="A260" s="288" t="s">
        <v>7720</v>
      </c>
      <c r="B260" s="288" t="s">
        <v>1353</v>
      </c>
      <c r="C260" s="288" t="s">
        <v>7601</v>
      </c>
      <c r="D260" s="288" t="s">
        <v>10355</v>
      </c>
      <c r="E260" s="289">
        <v>8225851.3499999996</v>
      </c>
      <c r="F260" s="288">
        <v>0.21</v>
      </c>
      <c r="G260" s="289">
        <v>8225851.3499999996</v>
      </c>
      <c r="H260" s="289">
        <v>12165</v>
      </c>
      <c r="I260" s="288">
        <v>676.19</v>
      </c>
      <c r="J260" s="288" t="s">
        <v>7602</v>
      </c>
      <c r="K260" s="288" t="s">
        <v>7603</v>
      </c>
      <c r="L260" s="288" t="s">
        <v>63</v>
      </c>
    </row>
    <row r="261" spans="1:12">
      <c r="A261" s="288" t="s">
        <v>7803</v>
      </c>
      <c r="B261" s="288" t="s">
        <v>1169</v>
      </c>
      <c r="C261" s="288" t="s">
        <v>7628</v>
      </c>
      <c r="D261" s="288" t="s">
        <v>10355</v>
      </c>
      <c r="E261" s="289">
        <v>9637414.8900000006</v>
      </c>
      <c r="F261" s="288">
        <v>0.24</v>
      </c>
      <c r="G261" s="289">
        <v>9637414.8900000006</v>
      </c>
      <c r="H261" s="289">
        <v>17709</v>
      </c>
      <c r="I261" s="288">
        <v>544.21</v>
      </c>
      <c r="J261" s="288" t="s">
        <v>7602</v>
      </c>
      <c r="K261" s="288" t="s">
        <v>7603</v>
      </c>
      <c r="L261" s="288" t="s">
        <v>63</v>
      </c>
    </row>
    <row r="262" spans="1:12">
      <c r="A262" s="288" t="s">
        <v>10367</v>
      </c>
      <c r="B262" s="288" t="s">
        <v>1985</v>
      </c>
      <c r="C262" s="288" t="s">
        <v>7611</v>
      </c>
      <c r="D262" s="288" t="s">
        <v>10355</v>
      </c>
      <c r="E262" s="289">
        <v>8472411.9000000004</v>
      </c>
      <c r="F262" s="288">
        <v>0.21</v>
      </c>
      <c r="G262" s="289">
        <v>8472411.9000000004</v>
      </c>
      <c r="H262" s="289">
        <v>359305</v>
      </c>
      <c r="I262" s="288">
        <v>23.58</v>
      </c>
      <c r="J262" s="288" t="s">
        <v>7602</v>
      </c>
      <c r="K262" s="288" t="s">
        <v>7625</v>
      </c>
      <c r="L262" s="288" t="s">
        <v>63</v>
      </c>
    </row>
    <row r="263" spans="1:12">
      <c r="A263" s="288" t="s">
        <v>8588</v>
      </c>
      <c r="B263" s="288" t="s">
        <v>8589</v>
      </c>
      <c r="C263" s="288" t="s">
        <v>7787</v>
      </c>
      <c r="D263" s="288" t="s">
        <v>10355</v>
      </c>
      <c r="E263" s="289">
        <v>7519427.1200000001</v>
      </c>
      <c r="F263" s="288">
        <v>0.19</v>
      </c>
      <c r="G263" s="289">
        <v>7519427.1200000001</v>
      </c>
      <c r="H263" s="289">
        <v>265142</v>
      </c>
      <c r="I263" s="288">
        <v>28.36</v>
      </c>
      <c r="J263" s="288" t="s">
        <v>7602</v>
      </c>
      <c r="K263" s="288" t="s">
        <v>7625</v>
      </c>
      <c r="L263" s="288" t="s">
        <v>63</v>
      </c>
    </row>
    <row r="264" spans="1:12">
      <c r="A264" s="288" t="s">
        <v>8135</v>
      </c>
      <c r="B264" s="288" t="s">
        <v>8136</v>
      </c>
      <c r="C264" s="288" t="s">
        <v>7628</v>
      </c>
      <c r="D264" s="288" t="s">
        <v>10355</v>
      </c>
      <c r="E264" s="289">
        <v>9278542.1600000001</v>
      </c>
      <c r="F264" s="288">
        <v>0.23</v>
      </c>
      <c r="G264" s="289">
        <v>9278542.1600000001</v>
      </c>
      <c r="H264" s="289">
        <v>43382</v>
      </c>
      <c r="I264" s="288">
        <v>213.88</v>
      </c>
      <c r="J264" s="288" t="s">
        <v>7602</v>
      </c>
      <c r="K264" s="288" t="s">
        <v>7625</v>
      </c>
      <c r="L264" s="288" t="s">
        <v>63</v>
      </c>
    </row>
    <row r="265" spans="1:12">
      <c r="A265" s="288" t="s">
        <v>8509</v>
      </c>
      <c r="B265" s="288" t="s">
        <v>3492</v>
      </c>
      <c r="C265" s="288" t="s">
        <v>7787</v>
      </c>
      <c r="D265" s="288" t="s">
        <v>10355</v>
      </c>
      <c r="E265" s="289">
        <v>8480828.0199999996</v>
      </c>
      <c r="F265" s="288">
        <v>0.21</v>
      </c>
      <c r="G265" s="289">
        <v>8480828.0199999996</v>
      </c>
      <c r="H265" s="289">
        <v>81806</v>
      </c>
      <c r="I265" s="288">
        <v>103.67</v>
      </c>
      <c r="J265" s="288" t="s">
        <v>7602</v>
      </c>
      <c r="K265" s="288" t="s">
        <v>7625</v>
      </c>
      <c r="L265" s="288" t="s">
        <v>63</v>
      </c>
    </row>
    <row r="266" spans="1:12">
      <c r="A266" s="288" t="s">
        <v>8907</v>
      </c>
      <c r="B266" s="288" t="s">
        <v>8908</v>
      </c>
      <c r="C266" s="288" t="s">
        <v>7601</v>
      </c>
      <c r="D266" s="288" t="s">
        <v>10355</v>
      </c>
      <c r="E266" s="289">
        <v>8144860.7000000002</v>
      </c>
      <c r="F266" s="288">
        <v>0.2</v>
      </c>
      <c r="G266" s="289">
        <v>8144860.7000000002</v>
      </c>
      <c r="H266" s="289">
        <v>36970</v>
      </c>
      <c r="I266" s="288">
        <v>220.31</v>
      </c>
      <c r="J266" s="288" t="s">
        <v>7602</v>
      </c>
      <c r="K266" s="288" t="s">
        <v>7625</v>
      </c>
      <c r="L266" s="288" t="s">
        <v>63</v>
      </c>
    </row>
    <row r="267" spans="1:12">
      <c r="A267" s="288" t="s">
        <v>9288</v>
      </c>
      <c r="B267" s="288" t="s">
        <v>9289</v>
      </c>
      <c r="C267" s="288" t="s">
        <v>7611</v>
      </c>
      <c r="D267" s="288" t="s">
        <v>10355</v>
      </c>
      <c r="E267" s="289">
        <v>7540085.9100000001</v>
      </c>
      <c r="F267" s="288">
        <v>0.19</v>
      </c>
      <c r="G267" s="289">
        <v>7540085.9100000001</v>
      </c>
      <c r="H267" s="289">
        <v>50057</v>
      </c>
      <c r="I267" s="288">
        <v>150.63</v>
      </c>
      <c r="J267" s="288" t="s">
        <v>7602</v>
      </c>
      <c r="K267" s="288" t="s">
        <v>7603</v>
      </c>
      <c r="L267" s="288" t="s">
        <v>63</v>
      </c>
    </row>
    <row r="268" spans="1:12">
      <c r="A268" s="288" t="s">
        <v>8707</v>
      </c>
      <c r="B268" s="288" t="s">
        <v>8708</v>
      </c>
      <c r="C268" s="288" t="s">
        <v>7730</v>
      </c>
      <c r="D268" s="288" t="s">
        <v>10355</v>
      </c>
      <c r="E268" s="289">
        <v>8495473</v>
      </c>
      <c r="F268" s="288">
        <v>0.21</v>
      </c>
      <c r="G268" s="289">
        <v>8495473</v>
      </c>
      <c r="H268" s="289">
        <v>55076</v>
      </c>
      <c r="I268" s="288">
        <v>154.25</v>
      </c>
      <c r="J268" s="288" t="s">
        <v>7602</v>
      </c>
      <c r="K268" s="288" t="s">
        <v>7625</v>
      </c>
      <c r="L268" s="288" t="s">
        <v>63</v>
      </c>
    </row>
    <row r="269" spans="1:12">
      <c r="A269" s="288" t="s">
        <v>8735</v>
      </c>
      <c r="B269" s="288" t="s">
        <v>8736</v>
      </c>
      <c r="C269" s="288" t="s">
        <v>7730</v>
      </c>
      <c r="D269" s="288" t="s">
        <v>10355</v>
      </c>
      <c r="E269" s="289">
        <v>9884203</v>
      </c>
      <c r="F269" s="288">
        <v>0.25</v>
      </c>
      <c r="G269" s="289">
        <v>9884203</v>
      </c>
      <c r="H269" s="289">
        <v>58228</v>
      </c>
      <c r="I269" s="288">
        <v>169.75</v>
      </c>
      <c r="J269" s="288" t="s">
        <v>7602</v>
      </c>
      <c r="K269" s="288" t="s">
        <v>7603</v>
      </c>
      <c r="L269" s="288" t="s">
        <v>63</v>
      </c>
    </row>
    <row r="270" spans="1:12">
      <c r="A270" s="288" t="s">
        <v>8655</v>
      </c>
      <c r="B270" s="288" t="s">
        <v>8656</v>
      </c>
      <c r="C270" s="288" t="s">
        <v>7645</v>
      </c>
      <c r="D270" s="288" t="s">
        <v>10355</v>
      </c>
      <c r="E270" s="289">
        <v>7505401.5199999996</v>
      </c>
      <c r="F270" s="288">
        <v>0.19</v>
      </c>
      <c r="G270" s="289">
        <v>7505401.5199999996</v>
      </c>
      <c r="H270" s="289">
        <v>72418</v>
      </c>
      <c r="I270" s="288">
        <v>103.64</v>
      </c>
      <c r="J270" s="288" t="s">
        <v>7602</v>
      </c>
      <c r="K270" s="288" t="s">
        <v>7625</v>
      </c>
      <c r="L270" s="288" t="s">
        <v>63</v>
      </c>
    </row>
    <row r="271" spans="1:12">
      <c r="A271" s="288" t="s">
        <v>7638</v>
      </c>
      <c r="B271" s="288" t="s">
        <v>111</v>
      </c>
      <c r="C271" s="288" t="s">
        <v>7628</v>
      </c>
      <c r="D271" s="288" t="s">
        <v>10355</v>
      </c>
      <c r="E271" s="289">
        <v>8434597.8399999999</v>
      </c>
      <c r="F271" s="288">
        <v>0.21</v>
      </c>
      <c r="G271" s="289">
        <v>8434597.8399999999</v>
      </c>
      <c r="H271" s="289">
        <v>45284</v>
      </c>
      <c r="I271" s="288">
        <v>186.26</v>
      </c>
      <c r="J271" s="288" t="s">
        <v>7602</v>
      </c>
      <c r="K271" s="288" t="s">
        <v>7625</v>
      </c>
      <c r="L271" s="288" t="s">
        <v>63</v>
      </c>
    </row>
    <row r="272" spans="1:12">
      <c r="A272" s="288" t="s">
        <v>8156</v>
      </c>
      <c r="B272" s="288" t="s">
        <v>8157</v>
      </c>
      <c r="C272" s="288" t="s">
        <v>7730</v>
      </c>
      <c r="D272" s="288" t="s">
        <v>10355</v>
      </c>
      <c r="E272" s="289">
        <v>8315674.1399999997</v>
      </c>
      <c r="F272" s="288">
        <v>0.21</v>
      </c>
      <c r="G272" s="289">
        <v>8315674.1399999997</v>
      </c>
      <c r="H272" s="289">
        <v>73473</v>
      </c>
      <c r="I272" s="288">
        <v>113.18</v>
      </c>
      <c r="J272" s="288" t="s">
        <v>7602</v>
      </c>
      <c r="K272" s="288" t="s">
        <v>7625</v>
      </c>
      <c r="L272" s="288" t="s">
        <v>63</v>
      </c>
    </row>
    <row r="273" spans="1:12">
      <c r="A273" s="288" t="s">
        <v>7632</v>
      </c>
      <c r="B273" s="288" t="s">
        <v>135</v>
      </c>
      <c r="C273" s="288" t="s">
        <v>7611</v>
      </c>
      <c r="D273" s="288" t="s">
        <v>10355</v>
      </c>
      <c r="E273" s="289">
        <v>8188494.5</v>
      </c>
      <c r="F273" s="288">
        <v>0.2</v>
      </c>
      <c r="G273" s="289">
        <v>8188494.5</v>
      </c>
      <c r="H273" s="289">
        <v>26470</v>
      </c>
      <c r="I273" s="288">
        <v>309.35000000000002</v>
      </c>
      <c r="J273" s="288" t="s">
        <v>7602</v>
      </c>
      <c r="K273" s="288" t="s">
        <v>7625</v>
      </c>
      <c r="L273" s="288" t="s">
        <v>63</v>
      </c>
    </row>
    <row r="274" spans="1:12">
      <c r="A274" s="288" t="s">
        <v>8599</v>
      </c>
      <c r="B274" s="288" t="s">
        <v>9921</v>
      </c>
      <c r="C274" s="288" t="s">
        <v>7645</v>
      </c>
      <c r="D274" s="288" t="s">
        <v>10355</v>
      </c>
      <c r="E274" s="289">
        <v>8369125.5999999996</v>
      </c>
      <c r="F274" s="288">
        <v>0.21</v>
      </c>
      <c r="G274" s="289">
        <v>8369125.5999999996</v>
      </c>
      <c r="H274" s="289">
        <v>100760</v>
      </c>
      <c r="I274" s="288">
        <v>83.06</v>
      </c>
      <c r="J274" s="288" t="s">
        <v>7602</v>
      </c>
      <c r="K274" s="288" t="s">
        <v>7625</v>
      </c>
      <c r="L274" s="288" t="s">
        <v>63</v>
      </c>
    </row>
    <row r="275" spans="1:12">
      <c r="A275" s="288" t="s">
        <v>8395</v>
      </c>
      <c r="B275" s="288" t="s">
        <v>8396</v>
      </c>
      <c r="C275" s="288" t="s">
        <v>7645</v>
      </c>
      <c r="D275" s="288" t="s">
        <v>10355</v>
      </c>
      <c r="E275" s="289">
        <v>6949496.6399999997</v>
      </c>
      <c r="F275" s="288">
        <v>0.17</v>
      </c>
      <c r="G275" s="289">
        <v>6949496.6399999997</v>
      </c>
      <c r="H275" s="289">
        <v>430576</v>
      </c>
      <c r="I275" s="288">
        <v>16.14</v>
      </c>
      <c r="J275" s="288" t="s">
        <v>7602</v>
      </c>
      <c r="K275" s="288" t="s">
        <v>7625</v>
      </c>
      <c r="L275" s="288" t="s">
        <v>63</v>
      </c>
    </row>
    <row r="276" spans="1:12">
      <c r="A276" s="288" t="s">
        <v>8700</v>
      </c>
      <c r="B276" s="288" t="s">
        <v>8701</v>
      </c>
      <c r="C276" s="288" t="s">
        <v>7645</v>
      </c>
      <c r="D276" s="288" t="s">
        <v>10355</v>
      </c>
      <c r="E276" s="289">
        <v>7724587.6799999997</v>
      </c>
      <c r="F276" s="288">
        <v>0.19</v>
      </c>
      <c r="G276" s="289">
        <v>7724587.6799999997</v>
      </c>
      <c r="H276" s="289">
        <v>289962</v>
      </c>
      <c r="I276" s="288">
        <v>26.64</v>
      </c>
      <c r="J276" s="288" t="s">
        <v>7602</v>
      </c>
      <c r="K276" s="288" t="s">
        <v>7603</v>
      </c>
      <c r="L276" s="288" t="s">
        <v>63</v>
      </c>
    </row>
    <row r="277" spans="1:12">
      <c r="A277" s="288" t="s">
        <v>8964</v>
      </c>
      <c r="B277" s="288" t="s">
        <v>2729</v>
      </c>
      <c r="C277" s="288" t="s">
        <v>7611</v>
      </c>
      <c r="D277" s="288" t="s">
        <v>10355</v>
      </c>
      <c r="E277" s="289">
        <v>7258157.2400000002</v>
      </c>
      <c r="F277" s="288">
        <v>0.18</v>
      </c>
      <c r="G277" s="289">
        <v>7258157.2400000002</v>
      </c>
      <c r="H277" s="289">
        <v>413806</v>
      </c>
      <c r="I277" s="288">
        <v>17.54</v>
      </c>
      <c r="J277" s="288" t="s">
        <v>7602</v>
      </c>
      <c r="K277" s="288" t="s">
        <v>7625</v>
      </c>
      <c r="L277" s="288" t="s">
        <v>63</v>
      </c>
    </row>
    <row r="278" spans="1:12">
      <c r="A278" s="288" t="s">
        <v>8451</v>
      </c>
      <c r="B278" s="288" t="s">
        <v>8452</v>
      </c>
      <c r="C278" s="288" t="s">
        <v>7601</v>
      </c>
      <c r="D278" s="288" t="s">
        <v>10355</v>
      </c>
      <c r="E278" s="289">
        <v>8897914.5600000005</v>
      </c>
      <c r="F278" s="288">
        <v>0.22</v>
      </c>
      <c r="G278" s="289">
        <v>8897914.5600000005</v>
      </c>
      <c r="H278" s="289">
        <v>47792</v>
      </c>
      <c r="I278" s="288">
        <v>186.18</v>
      </c>
      <c r="J278" s="288" t="s">
        <v>7602</v>
      </c>
      <c r="K278" s="288" t="s">
        <v>7625</v>
      </c>
      <c r="L278" s="288" t="s">
        <v>63</v>
      </c>
    </row>
    <row r="279" spans="1:12">
      <c r="A279" s="288" t="s">
        <v>8067</v>
      </c>
      <c r="B279" s="288" t="s">
        <v>8068</v>
      </c>
      <c r="C279" s="288" t="s">
        <v>7645</v>
      </c>
      <c r="D279" s="288" t="s">
        <v>10355</v>
      </c>
      <c r="E279" s="289">
        <v>6366614.3099999996</v>
      </c>
      <c r="F279" s="288">
        <v>0.16</v>
      </c>
      <c r="G279" s="289">
        <v>6366614.3099999996</v>
      </c>
      <c r="H279" s="289">
        <v>62253</v>
      </c>
      <c r="I279" s="288">
        <v>102.27</v>
      </c>
      <c r="J279" s="288" t="s">
        <v>7602</v>
      </c>
      <c r="K279" s="288" t="s">
        <v>7603</v>
      </c>
      <c r="L279" s="288" t="s">
        <v>63</v>
      </c>
    </row>
    <row r="280" spans="1:12">
      <c r="A280" s="288" t="s">
        <v>9975</v>
      </c>
      <c r="B280" s="288" t="s">
        <v>9976</v>
      </c>
      <c r="C280" s="288" t="s">
        <v>7787</v>
      </c>
      <c r="D280" s="288" t="s">
        <v>10355</v>
      </c>
      <c r="E280" s="289">
        <v>7347784.9199999999</v>
      </c>
      <c r="F280" s="288">
        <v>0.18</v>
      </c>
      <c r="G280" s="289">
        <v>7347784.9199999999</v>
      </c>
      <c r="H280" s="289">
        <v>360716</v>
      </c>
      <c r="I280" s="288">
        <v>20.37</v>
      </c>
      <c r="J280" s="288" t="s">
        <v>7602</v>
      </c>
      <c r="K280" s="288" t="s">
        <v>7625</v>
      </c>
      <c r="L280" s="288" t="s">
        <v>63</v>
      </c>
    </row>
    <row r="281" spans="1:12">
      <c r="A281" s="288" t="s">
        <v>8226</v>
      </c>
      <c r="B281" s="288" t="s">
        <v>4448</v>
      </c>
      <c r="C281" s="288" t="s">
        <v>7631</v>
      </c>
      <c r="D281" s="288" t="s">
        <v>10355</v>
      </c>
      <c r="E281" s="289">
        <v>7579943.3600000003</v>
      </c>
      <c r="F281" s="288">
        <v>0.19</v>
      </c>
      <c r="G281" s="289">
        <v>7579943.3600000003</v>
      </c>
      <c r="H281" s="289">
        <v>290642</v>
      </c>
      <c r="I281" s="288">
        <v>26.08</v>
      </c>
      <c r="J281" s="288" t="s">
        <v>7602</v>
      </c>
      <c r="K281" s="288" t="s">
        <v>7625</v>
      </c>
      <c r="L281" s="288" t="s">
        <v>63</v>
      </c>
    </row>
    <row r="282" spans="1:12">
      <c r="A282" s="288" t="s">
        <v>8196</v>
      </c>
      <c r="B282" s="288" t="s">
        <v>8197</v>
      </c>
      <c r="C282" s="288" t="s">
        <v>7611</v>
      </c>
      <c r="D282" s="288" t="s">
        <v>10355</v>
      </c>
      <c r="E282" s="289">
        <v>6723495.54</v>
      </c>
      <c r="F282" s="288">
        <v>0.17</v>
      </c>
      <c r="G282" s="289">
        <v>6723495.54</v>
      </c>
      <c r="H282" s="289">
        <v>57158</v>
      </c>
      <c r="I282" s="288">
        <v>117.63</v>
      </c>
      <c r="J282" s="288" t="s">
        <v>7602</v>
      </c>
      <c r="K282" s="288" t="s">
        <v>7625</v>
      </c>
      <c r="L282" s="288" t="s">
        <v>63</v>
      </c>
    </row>
    <row r="283" spans="1:12">
      <c r="A283" s="288" t="s">
        <v>7849</v>
      </c>
      <c r="B283" s="288" t="s">
        <v>7850</v>
      </c>
      <c r="C283" s="288" t="s">
        <v>7601</v>
      </c>
      <c r="D283" s="288" t="s">
        <v>10355</v>
      </c>
      <c r="E283" s="289">
        <v>10628462.52</v>
      </c>
      <c r="F283" s="288">
        <v>0.27</v>
      </c>
      <c r="G283" s="289">
        <v>10628462.52</v>
      </c>
      <c r="H283" s="289">
        <v>8718</v>
      </c>
      <c r="I283" s="289">
        <v>1219.1400000000001</v>
      </c>
      <c r="J283" s="288" t="s">
        <v>7602</v>
      </c>
      <c r="K283" s="288" t="s">
        <v>7603</v>
      </c>
      <c r="L283" s="288" t="s">
        <v>63</v>
      </c>
    </row>
    <row r="284" spans="1:12">
      <c r="A284" s="288" t="s">
        <v>8428</v>
      </c>
      <c r="B284" s="288" t="s">
        <v>8429</v>
      </c>
      <c r="C284" s="288" t="s">
        <v>7645</v>
      </c>
      <c r="D284" s="288" t="s">
        <v>10355</v>
      </c>
      <c r="E284" s="289">
        <v>7266324.8099999996</v>
      </c>
      <c r="F284" s="288">
        <v>0.18</v>
      </c>
      <c r="G284" s="289">
        <v>7266324.8099999996</v>
      </c>
      <c r="H284" s="289">
        <v>298657</v>
      </c>
      <c r="I284" s="288">
        <v>24.33</v>
      </c>
      <c r="J284" s="288" t="s">
        <v>7602</v>
      </c>
      <c r="K284" s="288" t="s">
        <v>7603</v>
      </c>
      <c r="L284" s="288" t="s">
        <v>63</v>
      </c>
    </row>
    <row r="285" spans="1:12">
      <c r="A285" s="288" t="s">
        <v>8220</v>
      </c>
      <c r="B285" s="288" t="s">
        <v>8221</v>
      </c>
      <c r="C285" s="288" t="s">
        <v>7645</v>
      </c>
      <c r="D285" s="288" t="s">
        <v>10355</v>
      </c>
      <c r="E285" s="289">
        <v>7437007.7599999998</v>
      </c>
      <c r="F285" s="288">
        <v>0.19</v>
      </c>
      <c r="G285" s="289">
        <v>7437007.7599999998</v>
      </c>
      <c r="H285" s="289">
        <v>117229</v>
      </c>
      <c r="I285" s="288">
        <v>63.44</v>
      </c>
      <c r="J285" s="288" t="s">
        <v>7602</v>
      </c>
      <c r="K285" s="288" t="s">
        <v>7625</v>
      </c>
      <c r="L285" s="288" t="s">
        <v>63</v>
      </c>
    </row>
    <row r="286" spans="1:12">
      <c r="A286" s="288" t="s">
        <v>8256</v>
      </c>
      <c r="B286" s="288" t="s">
        <v>8257</v>
      </c>
      <c r="C286" s="288" t="s">
        <v>7730</v>
      </c>
      <c r="D286" s="288" t="s">
        <v>10355</v>
      </c>
      <c r="E286" s="289">
        <v>8366512.6900000004</v>
      </c>
      <c r="F286" s="288">
        <v>0.21</v>
      </c>
      <c r="G286" s="289">
        <v>8366512.6900000004</v>
      </c>
      <c r="H286" s="289">
        <v>28991</v>
      </c>
      <c r="I286" s="288">
        <v>288.58999999999997</v>
      </c>
      <c r="J286" s="288" t="s">
        <v>7602</v>
      </c>
      <c r="K286" s="288" t="s">
        <v>7625</v>
      </c>
      <c r="L286" s="288" t="s">
        <v>63</v>
      </c>
    </row>
    <row r="287" spans="1:12">
      <c r="A287" s="288" t="s">
        <v>8515</v>
      </c>
      <c r="B287" s="288" t="s">
        <v>9942</v>
      </c>
      <c r="C287" s="288" t="s">
        <v>7628</v>
      </c>
      <c r="D287" s="288" t="s">
        <v>10355</v>
      </c>
      <c r="E287" s="289">
        <v>7511394.8799999999</v>
      </c>
      <c r="F287" s="288">
        <v>0.19</v>
      </c>
      <c r="G287" s="289">
        <v>7511394.8799999999</v>
      </c>
      <c r="H287" s="289">
        <v>29132</v>
      </c>
      <c r="I287" s="288">
        <v>257.83999999999997</v>
      </c>
      <c r="J287" s="288" t="s">
        <v>7602</v>
      </c>
      <c r="K287" s="288" t="s">
        <v>7625</v>
      </c>
      <c r="L287" s="288" t="s">
        <v>63</v>
      </c>
    </row>
    <row r="288" spans="1:12">
      <c r="A288" s="288" t="s">
        <v>7819</v>
      </c>
      <c r="B288" s="288" t="s">
        <v>3709</v>
      </c>
      <c r="C288" s="288" t="s">
        <v>7601</v>
      </c>
      <c r="D288" s="288" t="s">
        <v>10355</v>
      </c>
      <c r="E288" s="289">
        <v>11971102.560000001</v>
      </c>
      <c r="F288" s="288">
        <v>0.3</v>
      </c>
      <c r="G288" s="289">
        <v>11971102.560000001</v>
      </c>
      <c r="H288" s="289">
        <v>74244</v>
      </c>
      <c r="I288" s="288">
        <v>161.24</v>
      </c>
      <c r="J288" s="288" t="s">
        <v>7602</v>
      </c>
      <c r="K288" s="288" t="s">
        <v>7603</v>
      </c>
      <c r="L288" s="288" t="s">
        <v>63</v>
      </c>
    </row>
    <row r="289" spans="1:12">
      <c r="A289" s="288" t="s">
        <v>10364</v>
      </c>
      <c r="B289" s="288" t="s">
        <v>10365</v>
      </c>
      <c r="C289" s="288" t="s">
        <v>7645</v>
      </c>
      <c r="D289" s="288" t="s">
        <v>10355</v>
      </c>
      <c r="E289" s="289">
        <v>8942609.6400000006</v>
      </c>
      <c r="F289" s="288">
        <v>0.22</v>
      </c>
      <c r="G289" s="289">
        <v>8942609.6400000006</v>
      </c>
      <c r="H289" s="289">
        <v>142489</v>
      </c>
      <c r="I289" s="288">
        <v>62.76</v>
      </c>
      <c r="J289" s="288" t="s">
        <v>7602</v>
      </c>
      <c r="K289" s="288" t="s">
        <v>7625</v>
      </c>
      <c r="L289" s="288" t="s">
        <v>63</v>
      </c>
    </row>
    <row r="290" spans="1:12">
      <c r="A290" s="288" t="s">
        <v>8573</v>
      </c>
      <c r="B290" s="288" t="s">
        <v>1154</v>
      </c>
      <c r="C290" s="288" t="s">
        <v>7607</v>
      </c>
      <c r="D290" s="288" t="s">
        <v>10355</v>
      </c>
      <c r="E290" s="289">
        <v>9017518.4000000004</v>
      </c>
      <c r="F290" s="288">
        <v>0.23</v>
      </c>
      <c r="G290" s="289">
        <v>9017518.4000000004</v>
      </c>
      <c r="H290" s="289">
        <v>146080</v>
      </c>
      <c r="I290" s="288">
        <v>61.73</v>
      </c>
      <c r="J290" s="288" t="s">
        <v>7602</v>
      </c>
      <c r="K290" s="288" t="s">
        <v>7625</v>
      </c>
      <c r="L290" s="288" t="s">
        <v>63</v>
      </c>
    </row>
    <row r="291" spans="1:12">
      <c r="A291" s="288" t="s">
        <v>8754</v>
      </c>
      <c r="B291" s="288" t="s">
        <v>8755</v>
      </c>
      <c r="C291" s="288" t="s">
        <v>7730</v>
      </c>
      <c r="D291" s="288" t="s">
        <v>10355</v>
      </c>
      <c r="E291" s="289">
        <v>8521806.1500000004</v>
      </c>
      <c r="F291" s="288">
        <v>0.21</v>
      </c>
      <c r="G291" s="289">
        <v>8521806.1500000004</v>
      </c>
      <c r="H291" s="289">
        <v>44143</v>
      </c>
      <c r="I291" s="288">
        <v>193.05</v>
      </c>
      <c r="J291" s="288" t="s">
        <v>7602</v>
      </c>
      <c r="K291" s="288" t="s">
        <v>7625</v>
      </c>
      <c r="L291" s="288" t="s">
        <v>63</v>
      </c>
    </row>
    <row r="292" spans="1:12">
      <c r="A292" s="288" t="s">
        <v>8255</v>
      </c>
      <c r="B292" s="288" t="s">
        <v>9910</v>
      </c>
      <c r="C292" s="288" t="s">
        <v>7607</v>
      </c>
      <c r="D292" s="288" t="s">
        <v>10355</v>
      </c>
      <c r="E292" s="289">
        <v>7029794.0499999998</v>
      </c>
      <c r="F292" s="288">
        <v>0.18</v>
      </c>
      <c r="G292" s="289">
        <v>7029794.0499999998</v>
      </c>
      <c r="H292" s="289">
        <v>58295</v>
      </c>
      <c r="I292" s="288">
        <v>120.59</v>
      </c>
      <c r="J292" s="288" t="s">
        <v>7602</v>
      </c>
      <c r="K292" s="288" t="s">
        <v>7625</v>
      </c>
      <c r="L292" s="288" t="s">
        <v>63</v>
      </c>
    </row>
    <row r="293" spans="1:12">
      <c r="A293" s="288" t="s">
        <v>8808</v>
      </c>
      <c r="B293" s="288" t="s">
        <v>8809</v>
      </c>
      <c r="C293" s="288" t="s">
        <v>7730</v>
      </c>
      <c r="D293" s="288" t="s">
        <v>10355</v>
      </c>
      <c r="E293" s="289">
        <v>7018528.6799999997</v>
      </c>
      <c r="F293" s="288">
        <v>0.18</v>
      </c>
      <c r="G293" s="289">
        <v>7018528.6799999997</v>
      </c>
      <c r="H293" s="289">
        <v>14211</v>
      </c>
      <c r="I293" s="288">
        <v>493.88</v>
      </c>
      <c r="J293" s="288" t="s">
        <v>7602</v>
      </c>
      <c r="K293" s="288" t="s">
        <v>7625</v>
      </c>
      <c r="L293" s="288" t="s">
        <v>63</v>
      </c>
    </row>
    <row r="294" spans="1:12">
      <c r="A294" s="288" t="s">
        <v>7706</v>
      </c>
      <c r="B294" s="288" t="s">
        <v>7707</v>
      </c>
      <c r="C294" s="288" t="s">
        <v>7708</v>
      </c>
      <c r="D294" s="288" t="s">
        <v>10355</v>
      </c>
      <c r="E294" s="289">
        <v>6980268.2999999998</v>
      </c>
      <c r="F294" s="288">
        <v>0.17</v>
      </c>
      <c r="G294" s="289">
        <v>6980268.2999999998</v>
      </c>
      <c r="H294" s="289">
        <v>16935</v>
      </c>
      <c r="I294" s="288">
        <v>412.18</v>
      </c>
      <c r="J294" s="288" t="s">
        <v>7602</v>
      </c>
      <c r="K294" s="288" t="s">
        <v>7603</v>
      </c>
      <c r="L294" s="288" t="s">
        <v>63</v>
      </c>
    </row>
    <row r="295" spans="1:12">
      <c r="A295" s="288" t="s">
        <v>8650</v>
      </c>
      <c r="B295" s="288" t="s">
        <v>8651</v>
      </c>
      <c r="C295" s="288" t="s">
        <v>7616</v>
      </c>
      <c r="D295" s="288" t="s">
        <v>10355</v>
      </c>
      <c r="E295" s="289">
        <v>6984941.4400000004</v>
      </c>
      <c r="F295" s="288">
        <v>0.17</v>
      </c>
      <c r="G295" s="289">
        <v>6984941.4400000004</v>
      </c>
      <c r="H295" s="289">
        <v>46616</v>
      </c>
      <c r="I295" s="288">
        <v>149.84</v>
      </c>
      <c r="J295" s="288" t="s">
        <v>7602</v>
      </c>
      <c r="K295" s="288" t="s">
        <v>7625</v>
      </c>
      <c r="L295" s="288" t="s">
        <v>63</v>
      </c>
    </row>
    <row r="296" spans="1:12">
      <c r="A296" s="288" t="s">
        <v>10398</v>
      </c>
      <c r="B296" s="288" t="s">
        <v>10399</v>
      </c>
      <c r="C296" s="288" t="s">
        <v>7607</v>
      </c>
      <c r="D296" s="288" t="s">
        <v>10355</v>
      </c>
      <c r="E296" s="289">
        <v>7541657.7300000004</v>
      </c>
      <c r="F296" s="288">
        <v>0.19</v>
      </c>
      <c r="G296" s="289">
        <v>7541657.7300000004</v>
      </c>
      <c r="H296" s="289">
        <v>247877</v>
      </c>
      <c r="I296" s="288">
        <v>30.43</v>
      </c>
      <c r="J296" s="288" t="s">
        <v>7602</v>
      </c>
      <c r="K296" s="288" t="s">
        <v>7603</v>
      </c>
      <c r="L296" s="288" t="s">
        <v>63</v>
      </c>
    </row>
    <row r="297" spans="1:12">
      <c r="A297" s="288" t="s">
        <v>7804</v>
      </c>
      <c r="B297" s="288" t="s">
        <v>954</v>
      </c>
      <c r="C297" s="288" t="s">
        <v>7730</v>
      </c>
      <c r="D297" s="288" t="s">
        <v>10355</v>
      </c>
      <c r="E297" s="289">
        <v>8343286.0599999996</v>
      </c>
      <c r="F297" s="288">
        <v>0.21</v>
      </c>
      <c r="G297" s="289">
        <v>8343286.0599999996</v>
      </c>
      <c r="H297" s="289">
        <v>17099</v>
      </c>
      <c r="I297" s="288">
        <v>487.94</v>
      </c>
      <c r="J297" s="288" t="s">
        <v>7602</v>
      </c>
      <c r="K297" s="288" t="s">
        <v>7625</v>
      </c>
      <c r="L297" s="288" t="s">
        <v>63</v>
      </c>
    </row>
    <row r="298" spans="1:12">
      <c r="A298" s="288" t="s">
        <v>9217</v>
      </c>
      <c r="B298" s="288" t="s">
        <v>1768</v>
      </c>
      <c r="C298" s="288" t="s">
        <v>7611</v>
      </c>
      <c r="D298" s="288" t="s">
        <v>10355</v>
      </c>
      <c r="E298" s="289">
        <v>8242017.4199999999</v>
      </c>
      <c r="F298" s="288">
        <v>0.21</v>
      </c>
      <c r="G298" s="289">
        <v>8242017.4199999999</v>
      </c>
      <c r="H298" s="289">
        <v>82901</v>
      </c>
      <c r="I298" s="288">
        <v>99.42</v>
      </c>
      <c r="J298" s="288" t="s">
        <v>7602</v>
      </c>
      <c r="K298" s="288" t="s">
        <v>7625</v>
      </c>
      <c r="L298" s="288" t="s">
        <v>63</v>
      </c>
    </row>
    <row r="299" spans="1:12">
      <c r="A299" s="288" t="s">
        <v>7727</v>
      </c>
      <c r="B299" s="288" t="s">
        <v>7728</v>
      </c>
      <c r="C299" s="288" t="s">
        <v>7607</v>
      </c>
      <c r="D299" s="288" t="s">
        <v>10355</v>
      </c>
      <c r="E299" s="289">
        <v>7054354.6799999997</v>
      </c>
      <c r="F299" s="288">
        <v>0.18</v>
      </c>
      <c r="G299" s="289">
        <v>7054354.6799999997</v>
      </c>
      <c r="H299" s="289">
        <v>29937</v>
      </c>
      <c r="I299" s="288">
        <v>235.64</v>
      </c>
      <c r="J299" s="288" t="s">
        <v>7602</v>
      </c>
      <c r="K299" s="288" t="s">
        <v>7625</v>
      </c>
      <c r="L299" s="288" t="s">
        <v>63</v>
      </c>
    </row>
    <row r="300" spans="1:12">
      <c r="A300" s="288" t="s">
        <v>8073</v>
      </c>
      <c r="B300" s="288" t="s">
        <v>3038</v>
      </c>
      <c r="C300" s="288" t="s">
        <v>7607</v>
      </c>
      <c r="D300" s="288" t="s">
        <v>10355</v>
      </c>
      <c r="E300" s="289">
        <v>8036546.96</v>
      </c>
      <c r="F300" s="288">
        <v>0.2</v>
      </c>
      <c r="G300" s="289">
        <v>8036546.96</v>
      </c>
      <c r="H300" s="289">
        <v>48568</v>
      </c>
      <c r="I300" s="288">
        <v>165.47</v>
      </c>
      <c r="J300" s="288" t="s">
        <v>7602</v>
      </c>
      <c r="K300" s="288" t="s">
        <v>7603</v>
      </c>
      <c r="L300" s="288" t="s">
        <v>63</v>
      </c>
    </row>
    <row r="301" spans="1:12">
      <c r="A301" s="288" t="s">
        <v>8426</v>
      </c>
      <c r="B301" s="288" t="s">
        <v>8427</v>
      </c>
      <c r="C301" s="288" t="s">
        <v>7708</v>
      </c>
      <c r="D301" s="288" t="s">
        <v>10355</v>
      </c>
      <c r="E301" s="289">
        <v>6766802.4199999999</v>
      </c>
      <c r="F301" s="288">
        <v>0.17</v>
      </c>
      <c r="G301" s="289">
        <v>6766802.4199999999</v>
      </c>
      <c r="H301" s="289">
        <v>146246</v>
      </c>
      <c r="I301" s="288">
        <v>46.27</v>
      </c>
      <c r="J301" s="288" t="s">
        <v>7602</v>
      </c>
      <c r="K301" s="288" t="s">
        <v>7625</v>
      </c>
      <c r="L301" s="288" t="s">
        <v>63</v>
      </c>
    </row>
    <row r="302" spans="1:12">
      <c r="A302" s="288" t="s">
        <v>8693</v>
      </c>
      <c r="B302" s="288" t="s">
        <v>8694</v>
      </c>
      <c r="C302" s="288" t="s">
        <v>7611</v>
      </c>
      <c r="D302" s="288" t="s">
        <v>10355</v>
      </c>
      <c r="E302" s="289">
        <v>7347573.2999999998</v>
      </c>
      <c r="F302" s="288">
        <v>0.18</v>
      </c>
      <c r="G302" s="289">
        <v>7347573.2999999998</v>
      </c>
      <c r="H302" s="289">
        <v>40210</v>
      </c>
      <c r="I302" s="288">
        <v>182.73</v>
      </c>
      <c r="J302" s="288" t="s">
        <v>7602</v>
      </c>
      <c r="K302" s="288" t="s">
        <v>7625</v>
      </c>
      <c r="L302" s="288" t="s">
        <v>63</v>
      </c>
    </row>
    <row r="303" spans="1:12">
      <c r="A303" s="288" t="s">
        <v>7886</v>
      </c>
      <c r="B303" s="288" t="s">
        <v>1546</v>
      </c>
      <c r="C303" s="288" t="s">
        <v>7631</v>
      </c>
      <c r="D303" s="288" t="s">
        <v>10355</v>
      </c>
      <c r="E303" s="289">
        <v>8580300.9600000009</v>
      </c>
      <c r="F303" s="288">
        <v>0.21</v>
      </c>
      <c r="G303" s="289">
        <v>8580300.9600000009</v>
      </c>
      <c r="H303" s="289">
        <v>43824</v>
      </c>
      <c r="I303" s="288">
        <v>195.79</v>
      </c>
      <c r="J303" s="288" t="s">
        <v>7602</v>
      </c>
      <c r="K303" s="288" t="s">
        <v>7625</v>
      </c>
      <c r="L303" s="288" t="s">
        <v>63</v>
      </c>
    </row>
    <row r="304" spans="1:12">
      <c r="A304" s="288" t="s">
        <v>7947</v>
      </c>
      <c r="B304" s="288" t="s">
        <v>7948</v>
      </c>
      <c r="C304" s="288" t="s">
        <v>7607</v>
      </c>
      <c r="D304" s="288" t="s">
        <v>10355</v>
      </c>
      <c r="E304" s="289">
        <v>8037297.7300000004</v>
      </c>
      <c r="F304" s="288">
        <v>0.2</v>
      </c>
      <c r="G304" s="289">
        <v>8037297.7300000004</v>
      </c>
      <c r="H304" s="289">
        <v>30457</v>
      </c>
      <c r="I304" s="288">
        <v>263.89</v>
      </c>
      <c r="J304" s="288" t="s">
        <v>7602</v>
      </c>
      <c r="K304" s="288" t="s">
        <v>7603</v>
      </c>
      <c r="L304" s="288" t="s">
        <v>63</v>
      </c>
    </row>
    <row r="305" spans="1:12">
      <c r="A305" s="288" t="s">
        <v>7814</v>
      </c>
      <c r="B305" s="288" t="s">
        <v>7815</v>
      </c>
      <c r="C305" s="288" t="s">
        <v>7611</v>
      </c>
      <c r="D305" s="288" t="s">
        <v>10355</v>
      </c>
      <c r="E305" s="289">
        <v>7096359.1900000004</v>
      </c>
      <c r="F305" s="288">
        <v>0.18</v>
      </c>
      <c r="G305" s="289">
        <v>7096359.1900000004</v>
      </c>
      <c r="H305" s="289">
        <v>40063</v>
      </c>
      <c r="I305" s="288">
        <v>177.13</v>
      </c>
      <c r="J305" s="288" t="s">
        <v>7602</v>
      </c>
      <c r="K305" s="288" t="s">
        <v>7625</v>
      </c>
      <c r="L305" s="288" t="s">
        <v>63</v>
      </c>
    </row>
    <row r="306" spans="1:12">
      <c r="A306" s="288" t="s">
        <v>8301</v>
      </c>
      <c r="B306" s="288" t="s">
        <v>8302</v>
      </c>
      <c r="C306" s="288" t="s">
        <v>7708</v>
      </c>
      <c r="D306" s="288" t="s">
        <v>10355</v>
      </c>
      <c r="E306" s="289">
        <v>7966675.2000000002</v>
      </c>
      <c r="F306" s="288">
        <v>0.2</v>
      </c>
      <c r="G306" s="289">
        <v>7966675.2000000002</v>
      </c>
      <c r="H306" s="289">
        <v>12864</v>
      </c>
      <c r="I306" s="288">
        <v>619.29999999999995</v>
      </c>
      <c r="J306" s="288" t="s">
        <v>7602</v>
      </c>
      <c r="K306" s="288" t="s">
        <v>7625</v>
      </c>
      <c r="L306" s="288" t="s">
        <v>63</v>
      </c>
    </row>
    <row r="307" spans="1:12">
      <c r="A307" s="288" t="s">
        <v>8829</v>
      </c>
      <c r="B307" s="288" t="s">
        <v>4196</v>
      </c>
      <c r="C307" s="288" t="s">
        <v>7730</v>
      </c>
      <c r="D307" s="288" t="s">
        <v>10355</v>
      </c>
      <c r="E307" s="289">
        <v>6932343.5999999996</v>
      </c>
      <c r="F307" s="288">
        <v>0.17</v>
      </c>
      <c r="G307" s="289">
        <v>6932343.5999999996</v>
      </c>
      <c r="H307" s="289">
        <v>108828</v>
      </c>
      <c r="I307" s="288">
        <v>63.7</v>
      </c>
      <c r="J307" s="288" t="s">
        <v>7602</v>
      </c>
      <c r="K307" s="288" t="s">
        <v>7625</v>
      </c>
      <c r="L307" s="288" t="s">
        <v>63</v>
      </c>
    </row>
    <row r="308" spans="1:12">
      <c r="A308" s="288" t="s">
        <v>7646</v>
      </c>
      <c r="B308" s="288" t="s">
        <v>7647</v>
      </c>
      <c r="C308" s="288" t="s">
        <v>7611</v>
      </c>
      <c r="D308" s="288" t="s">
        <v>10355</v>
      </c>
      <c r="E308" s="289">
        <v>7511430.4199999999</v>
      </c>
      <c r="F308" s="288">
        <v>0.19</v>
      </c>
      <c r="G308" s="289">
        <v>7511430.4199999999</v>
      </c>
      <c r="H308" s="289">
        <v>13806</v>
      </c>
      <c r="I308" s="288">
        <v>544.07000000000005</v>
      </c>
      <c r="J308" s="288" t="s">
        <v>7602</v>
      </c>
      <c r="K308" s="288" t="s">
        <v>7625</v>
      </c>
      <c r="L308" s="288" t="s">
        <v>63</v>
      </c>
    </row>
    <row r="309" spans="1:12">
      <c r="A309" s="288" t="s">
        <v>10418</v>
      </c>
      <c r="B309" s="288" t="s">
        <v>10419</v>
      </c>
      <c r="C309" s="288" t="s">
        <v>7616</v>
      </c>
      <c r="D309" s="288" t="s">
        <v>10355</v>
      </c>
      <c r="E309" s="289">
        <v>6824480</v>
      </c>
      <c r="F309" s="288">
        <v>0.17</v>
      </c>
      <c r="G309" s="289">
        <v>6824480</v>
      </c>
      <c r="H309" s="289">
        <v>209984</v>
      </c>
      <c r="I309" s="288">
        <v>32.5</v>
      </c>
      <c r="J309" s="288" t="s">
        <v>7602</v>
      </c>
      <c r="K309" s="288" t="s">
        <v>7603</v>
      </c>
      <c r="L309" s="288" t="s">
        <v>63</v>
      </c>
    </row>
    <row r="310" spans="1:12">
      <c r="A310" s="288" t="s">
        <v>8492</v>
      </c>
      <c r="B310" s="288" t="s">
        <v>8493</v>
      </c>
      <c r="C310" s="288" t="s">
        <v>7645</v>
      </c>
      <c r="D310" s="288" t="s">
        <v>10355</v>
      </c>
      <c r="E310" s="289">
        <v>7410036.4800000004</v>
      </c>
      <c r="F310" s="288">
        <v>0.19</v>
      </c>
      <c r="G310" s="289">
        <v>7410036.4800000004</v>
      </c>
      <c r="H310" s="289">
        <v>116072</v>
      </c>
      <c r="I310" s="288">
        <v>63.84</v>
      </c>
      <c r="J310" s="288" t="s">
        <v>7602</v>
      </c>
      <c r="K310" s="288" t="s">
        <v>7625</v>
      </c>
      <c r="L310" s="288" t="s">
        <v>63</v>
      </c>
    </row>
    <row r="311" spans="1:12">
      <c r="A311" s="288" t="s">
        <v>7703</v>
      </c>
      <c r="B311" s="288" t="s">
        <v>7704</v>
      </c>
      <c r="C311" s="288" t="s">
        <v>7607</v>
      </c>
      <c r="D311" s="288" t="s">
        <v>10355</v>
      </c>
      <c r="E311" s="289">
        <v>7710361.9199999999</v>
      </c>
      <c r="F311" s="288">
        <v>0.19</v>
      </c>
      <c r="G311" s="289">
        <v>7710361.9199999999</v>
      </c>
      <c r="H311" s="289">
        <v>26016</v>
      </c>
      <c r="I311" s="288">
        <v>296.37</v>
      </c>
      <c r="J311" s="288" t="s">
        <v>7602</v>
      </c>
      <c r="K311" s="288" t="s">
        <v>7625</v>
      </c>
      <c r="L311" s="288" t="s">
        <v>63</v>
      </c>
    </row>
    <row r="312" spans="1:12">
      <c r="A312" s="288" t="s">
        <v>7939</v>
      </c>
      <c r="B312" s="288" t="s">
        <v>1130</v>
      </c>
      <c r="C312" s="288" t="s">
        <v>7628</v>
      </c>
      <c r="D312" s="288" t="s">
        <v>10355</v>
      </c>
      <c r="E312" s="289">
        <v>9238105.9800000004</v>
      </c>
      <c r="F312" s="288">
        <v>0.23</v>
      </c>
      <c r="G312" s="289">
        <v>9238105.9800000004</v>
      </c>
      <c r="H312" s="289">
        <v>11262</v>
      </c>
      <c r="I312" s="288">
        <v>820.29</v>
      </c>
      <c r="J312" s="288" t="s">
        <v>7602</v>
      </c>
      <c r="K312" s="288" t="s">
        <v>7625</v>
      </c>
      <c r="L312" s="288" t="s">
        <v>63</v>
      </c>
    </row>
    <row r="313" spans="1:12">
      <c r="A313" s="288" t="s">
        <v>7805</v>
      </c>
      <c r="B313" s="288" t="s">
        <v>7806</v>
      </c>
      <c r="C313" s="288" t="s">
        <v>7628</v>
      </c>
      <c r="D313" s="288" t="s">
        <v>10355</v>
      </c>
      <c r="E313" s="289">
        <v>7767122</v>
      </c>
      <c r="F313" s="288">
        <v>0.19</v>
      </c>
      <c r="G313" s="289">
        <v>7767122</v>
      </c>
      <c r="H313" s="289">
        <v>86110</v>
      </c>
      <c r="I313" s="288">
        <v>90.2</v>
      </c>
      <c r="J313" s="288" t="s">
        <v>7602</v>
      </c>
      <c r="K313" s="288" t="s">
        <v>7625</v>
      </c>
      <c r="L313" s="288" t="s">
        <v>63</v>
      </c>
    </row>
    <row r="314" spans="1:12">
      <c r="A314" s="288" t="s">
        <v>7663</v>
      </c>
      <c r="B314" s="288" t="s">
        <v>7664</v>
      </c>
      <c r="C314" s="288" t="s">
        <v>7628</v>
      </c>
      <c r="D314" s="288" t="s">
        <v>10355</v>
      </c>
      <c r="E314" s="289">
        <v>7787963.3899999997</v>
      </c>
      <c r="F314" s="288">
        <v>0.19</v>
      </c>
      <c r="G314" s="289">
        <v>7787963.3899999997</v>
      </c>
      <c r="H314" s="289">
        <v>94411</v>
      </c>
      <c r="I314" s="288">
        <v>82.49</v>
      </c>
      <c r="J314" s="288" t="s">
        <v>7602</v>
      </c>
      <c r="K314" s="288" t="s">
        <v>7625</v>
      </c>
      <c r="L314" s="288" t="s">
        <v>63</v>
      </c>
    </row>
    <row r="315" spans="1:12">
      <c r="A315" s="288" t="s">
        <v>7621</v>
      </c>
      <c r="B315" s="288" t="s">
        <v>7622</v>
      </c>
      <c r="C315" s="288" t="s">
        <v>7616</v>
      </c>
      <c r="D315" s="288" t="s">
        <v>10355</v>
      </c>
      <c r="E315" s="289">
        <v>6762276.8399999999</v>
      </c>
      <c r="F315" s="288">
        <v>0.17</v>
      </c>
      <c r="G315" s="289">
        <v>6762276.8399999999</v>
      </c>
      <c r="H315" s="289">
        <v>10604</v>
      </c>
      <c r="I315" s="288">
        <v>637.71</v>
      </c>
      <c r="J315" s="288" t="s">
        <v>7602</v>
      </c>
      <c r="K315" s="288" t="s">
        <v>7603</v>
      </c>
      <c r="L315" s="288" t="s">
        <v>63</v>
      </c>
    </row>
    <row r="316" spans="1:12">
      <c r="A316" s="288" t="s">
        <v>8160</v>
      </c>
      <c r="B316" s="288" t="s">
        <v>598</v>
      </c>
      <c r="C316" s="288" t="s">
        <v>7611</v>
      </c>
      <c r="D316" s="288" t="s">
        <v>10355</v>
      </c>
      <c r="E316" s="289">
        <v>7964644.71</v>
      </c>
      <c r="F316" s="288">
        <v>0.2</v>
      </c>
      <c r="G316" s="289">
        <v>7964644.71</v>
      </c>
      <c r="H316" s="289">
        <v>100551</v>
      </c>
      <c r="I316" s="288">
        <v>79.209999999999994</v>
      </c>
      <c r="J316" s="288" t="s">
        <v>7602</v>
      </c>
      <c r="K316" s="288" t="s">
        <v>7625</v>
      </c>
      <c r="L316" s="288" t="s">
        <v>63</v>
      </c>
    </row>
    <row r="317" spans="1:12">
      <c r="A317" s="288" t="s">
        <v>8355</v>
      </c>
      <c r="B317" s="288" t="s">
        <v>8356</v>
      </c>
      <c r="C317" s="288" t="s">
        <v>7628</v>
      </c>
      <c r="D317" s="288" t="s">
        <v>10355</v>
      </c>
      <c r="E317" s="289">
        <v>9033576.4800000004</v>
      </c>
      <c r="F317" s="288">
        <v>0.23</v>
      </c>
      <c r="G317" s="289">
        <v>9033576.4800000004</v>
      </c>
      <c r="H317" s="289">
        <v>6421</v>
      </c>
      <c r="I317" s="289">
        <v>1406.88</v>
      </c>
      <c r="J317" s="288" t="s">
        <v>7602</v>
      </c>
      <c r="K317" s="288" t="s">
        <v>7625</v>
      </c>
      <c r="L317" s="288" t="s">
        <v>63</v>
      </c>
    </row>
    <row r="318" spans="1:12">
      <c r="A318" s="288" t="s">
        <v>10404</v>
      </c>
      <c r="B318" s="288" t="s">
        <v>3962</v>
      </c>
      <c r="C318" s="288" t="s">
        <v>7607</v>
      </c>
      <c r="D318" s="288" t="s">
        <v>10355</v>
      </c>
      <c r="E318" s="289">
        <v>7323005.3399999999</v>
      </c>
      <c r="F318" s="288">
        <v>0.18</v>
      </c>
      <c r="G318" s="289">
        <v>7323005.3399999999</v>
      </c>
      <c r="H318" s="289">
        <v>227918</v>
      </c>
      <c r="I318" s="288">
        <v>32.130000000000003</v>
      </c>
      <c r="J318" s="288" t="s">
        <v>7602</v>
      </c>
      <c r="K318" s="288" t="s">
        <v>7625</v>
      </c>
      <c r="L318" s="288" t="s">
        <v>63</v>
      </c>
    </row>
    <row r="319" spans="1:12">
      <c r="A319" s="288" t="s">
        <v>8106</v>
      </c>
      <c r="B319" s="288" t="s">
        <v>2987</v>
      </c>
      <c r="C319" s="288" t="s">
        <v>7601</v>
      </c>
      <c r="D319" s="288" t="s">
        <v>10355</v>
      </c>
      <c r="E319" s="289">
        <v>7673621.5499999998</v>
      </c>
      <c r="F319" s="288">
        <v>0.19</v>
      </c>
      <c r="G319" s="289">
        <v>7673621.5499999998</v>
      </c>
      <c r="H319" s="289">
        <v>122955</v>
      </c>
      <c r="I319" s="288">
        <v>62.41</v>
      </c>
      <c r="J319" s="288" t="s">
        <v>7602</v>
      </c>
      <c r="K319" s="288" t="s">
        <v>7603</v>
      </c>
      <c r="L319" s="288" t="s">
        <v>63</v>
      </c>
    </row>
    <row r="320" spans="1:12">
      <c r="A320" s="288" t="s">
        <v>7855</v>
      </c>
      <c r="B320" s="288" t="s">
        <v>2720</v>
      </c>
      <c r="C320" s="288" t="s">
        <v>7601</v>
      </c>
      <c r="D320" s="288" t="s">
        <v>10355</v>
      </c>
      <c r="E320" s="289">
        <v>13376726.5</v>
      </c>
      <c r="F320" s="288">
        <v>0.33</v>
      </c>
      <c r="G320" s="289">
        <v>13376726.5</v>
      </c>
      <c r="H320" s="289">
        <v>56995</v>
      </c>
      <c r="I320" s="288">
        <v>234.7</v>
      </c>
      <c r="J320" s="288" t="s">
        <v>7602</v>
      </c>
      <c r="K320" s="288" t="s">
        <v>7603</v>
      </c>
      <c r="L320" s="288" t="s">
        <v>63</v>
      </c>
    </row>
    <row r="321" spans="1:12">
      <c r="A321" s="288" t="s">
        <v>7604</v>
      </c>
      <c r="B321" s="288" t="s">
        <v>71</v>
      </c>
      <c r="C321" s="288" t="s">
        <v>7601</v>
      </c>
      <c r="D321" s="288" t="s">
        <v>10355</v>
      </c>
      <c r="E321" s="289">
        <v>8275582.1799999997</v>
      </c>
      <c r="F321" s="288">
        <v>0.21</v>
      </c>
      <c r="G321" s="289">
        <v>8275582.1799999997</v>
      </c>
      <c r="H321" s="289">
        <v>16006</v>
      </c>
      <c r="I321" s="288">
        <v>517.03</v>
      </c>
      <c r="J321" s="288" t="s">
        <v>7602</v>
      </c>
      <c r="K321" s="288" t="s">
        <v>7603</v>
      </c>
      <c r="L321" s="288" t="s">
        <v>63</v>
      </c>
    </row>
    <row r="322" spans="1:12">
      <c r="A322" s="288" t="s">
        <v>8686</v>
      </c>
      <c r="B322" s="288" t="s">
        <v>8687</v>
      </c>
      <c r="C322" s="288" t="s">
        <v>7787</v>
      </c>
      <c r="D322" s="288" t="s">
        <v>10355</v>
      </c>
      <c r="E322" s="289">
        <v>7183444.5899999999</v>
      </c>
      <c r="F322" s="288">
        <v>0.18</v>
      </c>
      <c r="G322" s="289">
        <v>7183444.5899999999</v>
      </c>
      <c r="H322" s="289">
        <v>56301</v>
      </c>
      <c r="I322" s="288">
        <v>127.59</v>
      </c>
      <c r="J322" s="288" t="s">
        <v>7602</v>
      </c>
      <c r="K322" s="288" t="s">
        <v>7625</v>
      </c>
      <c r="L322" s="288" t="s">
        <v>63</v>
      </c>
    </row>
    <row r="323" spans="1:12">
      <c r="A323" s="288" t="s">
        <v>10375</v>
      </c>
      <c r="B323" s="288" t="s">
        <v>10376</v>
      </c>
      <c r="C323" s="288" t="s">
        <v>7628</v>
      </c>
      <c r="D323" s="288" t="s">
        <v>10355</v>
      </c>
      <c r="E323" s="289">
        <v>8153416.6500000004</v>
      </c>
      <c r="F323" s="288">
        <v>0.2</v>
      </c>
      <c r="G323" s="289">
        <v>8153416.6500000004</v>
      </c>
      <c r="H323" s="289">
        <v>327315</v>
      </c>
      <c r="I323" s="288">
        <v>24.91</v>
      </c>
      <c r="J323" s="288" t="s">
        <v>7602</v>
      </c>
      <c r="K323" s="288" t="s">
        <v>7603</v>
      </c>
      <c r="L323" s="288" t="s">
        <v>63</v>
      </c>
    </row>
    <row r="324" spans="1:12">
      <c r="A324" s="288" t="s">
        <v>10420</v>
      </c>
      <c r="B324" s="288" t="s">
        <v>4595</v>
      </c>
      <c r="C324" s="288" t="s">
        <v>7607</v>
      </c>
      <c r="D324" s="288" t="s">
        <v>10355</v>
      </c>
      <c r="E324" s="289">
        <v>6545676.7999999998</v>
      </c>
      <c r="F324" s="288">
        <v>0.16</v>
      </c>
      <c r="G324" s="289">
        <v>6545676.7999999998</v>
      </c>
      <c r="H324" s="289">
        <v>58864</v>
      </c>
      <c r="I324" s="288">
        <v>111.2</v>
      </c>
      <c r="J324" s="288" t="s">
        <v>7602</v>
      </c>
      <c r="K324" s="288" t="s">
        <v>7625</v>
      </c>
      <c r="L324" s="288" t="s">
        <v>63</v>
      </c>
    </row>
    <row r="325" spans="1:12">
      <c r="A325" s="288" t="s">
        <v>8840</v>
      </c>
      <c r="B325" s="288" t="s">
        <v>8841</v>
      </c>
      <c r="C325" s="288" t="s">
        <v>7628</v>
      </c>
      <c r="D325" s="288" t="s">
        <v>10355</v>
      </c>
      <c r="E325" s="289">
        <v>6535483.5</v>
      </c>
      <c r="F325" s="288">
        <v>0.16</v>
      </c>
      <c r="G325" s="289">
        <v>6535483.5</v>
      </c>
      <c r="H325" s="289">
        <v>44450</v>
      </c>
      <c r="I325" s="288">
        <v>147.03</v>
      </c>
      <c r="J325" s="288" t="s">
        <v>7602</v>
      </c>
      <c r="K325" s="288" t="s">
        <v>7625</v>
      </c>
      <c r="L325" s="288" t="s">
        <v>63</v>
      </c>
    </row>
    <row r="326" spans="1:12">
      <c r="A326" s="288" t="s">
        <v>8900</v>
      </c>
      <c r="B326" s="288" t="s">
        <v>8901</v>
      </c>
      <c r="C326" s="288" t="s">
        <v>7645</v>
      </c>
      <c r="D326" s="288" t="s">
        <v>10355</v>
      </c>
      <c r="E326" s="289">
        <v>7012056.0199999996</v>
      </c>
      <c r="F326" s="288">
        <v>0.18</v>
      </c>
      <c r="G326" s="289">
        <v>7012056.0199999996</v>
      </c>
      <c r="H326" s="289">
        <v>162241</v>
      </c>
      <c r="I326" s="288">
        <v>43.22</v>
      </c>
      <c r="J326" s="288" t="s">
        <v>7602</v>
      </c>
      <c r="K326" s="288" t="s">
        <v>7625</v>
      </c>
      <c r="L326" s="288" t="s">
        <v>63</v>
      </c>
    </row>
    <row r="327" spans="1:12">
      <c r="A327" s="288" t="s">
        <v>7834</v>
      </c>
      <c r="B327" s="288" t="s">
        <v>7835</v>
      </c>
      <c r="C327" s="288" t="s">
        <v>7645</v>
      </c>
      <c r="D327" s="288" t="s">
        <v>10355</v>
      </c>
      <c r="E327" s="289">
        <v>7242759.1500000004</v>
      </c>
      <c r="F327" s="288">
        <v>0.18</v>
      </c>
      <c r="G327" s="289">
        <v>7242759.1500000004</v>
      </c>
      <c r="H327" s="289">
        <v>127851</v>
      </c>
      <c r="I327" s="288">
        <v>56.65</v>
      </c>
      <c r="J327" s="288" t="s">
        <v>7602</v>
      </c>
      <c r="K327" s="288" t="s">
        <v>7603</v>
      </c>
      <c r="L327" s="288" t="s">
        <v>63</v>
      </c>
    </row>
    <row r="328" spans="1:12">
      <c r="A328" s="288" t="s">
        <v>8253</v>
      </c>
      <c r="B328" s="288" t="s">
        <v>8254</v>
      </c>
      <c r="C328" s="288" t="s">
        <v>7601</v>
      </c>
      <c r="D328" s="288" t="s">
        <v>10355</v>
      </c>
      <c r="E328" s="289">
        <v>9385741.5700000003</v>
      </c>
      <c r="F328" s="288">
        <v>0.23</v>
      </c>
      <c r="G328" s="289">
        <v>9385741.5700000003</v>
      </c>
      <c r="H328" s="289">
        <v>9349</v>
      </c>
      <c r="I328" s="289">
        <v>1003.93</v>
      </c>
      <c r="J328" s="288" t="s">
        <v>7602</v>
      </c>
      <c r="K328" s="288" t="s">
        <v>7603</v>
      </c>
      <c r="L328" s="288" t="s">
        <v>63</v>
      </c>
    </row>
    <row r="329" spans="1:12">
      <c r="A329" s="288" t="s">
        <v>8001</v>
      </c>
      <c r="B329" s="288" t="s">
        <v>2479</v>
      </c>
      <c r="C329" s="288" t="s">
        <v>7645</v>
      </c>
      <c r="D329" s="288" t="s">
        <v>10355</v>
      </c>
      <c r="E329" s="289">
        <v>8429011.8300000001</v>
      </c>
      <c r="F329" s="288">
        <v>0.21</v>
      </c>
      <c r="G329" s="289">
        <v>8429011.8300000001</v>
      </c>
      <c r="H329" s="289">
        <v>126733</v>
      </c>
      <c r="I329" s="288">
        <v>66.510000000000005</v>
      </c>
      <c r="J329" s="288" t="s">
        <v>7602</v>
      </c>
      <c r="K329" s="288" t="s">
        <v>7603</v>
      </c>
      <c r="L329" s="288" t="s">
        <v>63</v>
      </c>
    </row>
    <row r="330" spans="1:12">
      <c r="A330" s="288" t="s">
        <v>7937</v>
      </c>
      <c r="B330" s="288" t="s">
        <v>7938</v>
      </c>
      <c r="C330" s="288" t="s">
        <v>7611</v>
      </c>
      <c r="D330" s="288" t="s">
        <v>10355</v>
      </c>
      <c r="E330" s="289">
        <v>7770340.5</v>
      </c>
      <c r="F330" s="288">
        <v>0.19</v>
      </c>
      <c r="G330" s="289">
        <v>7770340.5</v>
      </c>
      <c r="H330" s="289">
        <v>15990</v>
      </c>
      <c r="I330" s="288">
        <v>485.95</v>
      </c>
      <c r="J330" s="288" t="s">
        <v>7602</v>
      </c>
      <c r="K330" s="288" t="s">
        <v>7625</v>
      </c>
      <c r="L330" s="288" t="s">
        <v>63</v>
      </c>
    </row>
    <row r="331" spans="1:12">
      <c r="A331" s="288" t="s">
        <v>7783</v>
      </c>
      <c r="B331" s="288" t="s">
        <v>903</v>
      </c>
      <c r="C331" s="288" t="s">
        <v>7611</v>
      </c>
      <c r="D331" s="288" t="s">
        <v>10355</v>
      </c>
      <c r="E331" s="289">
        <v>8464141.6500000004</v>
      </c>
      <c r="F331" s="288">
        <v>0.21</v>
      </c>
      <c r="G331" s="289">
        <v>8464141.6500000004</v>
      </c>
      <c r="H331" s="289">
        <v>51721</v>
      </c>
      <c r="I331" s="288">
        <v>163.65</v>
      </c>
      <c r="J331" s="288" t="s">
        <v>7602</v>
      </c>
      <c r="K331" s="288" t="s">
        <v>7625</v>
      </c>
      <c r="L331" s="288" t="s">
        <v>63</v>
      </c>
    </row>
    <row r="332" spans="1:12">
      <c r="A332" s="288" t="s">
        <v>10421</v>
      </c>
      <c r="B332" s="288" t="s">
        <v>10422</v>
      </c>
      <c r="C332" s="288" t="s">
        <v>7708</v>
      </c>
      <c r="D332" s="288" t="s">
        <v>10355</v>
      </c>
      <c r="E332" s="289">
        <v>6492595.9800000004</v>
      </c>
      <c r="F332" s="288">
        <v>0.16</v>
      </c>
      <c r="G332" s="289">
        <v>6492595.9800000004</v>
      </c>
      <c r="H332" s="289">
        <v>238173</v>
      </c>
      <c r="I332" s="288">
        <v>27.26</v>
      </c>
      <c r="J332" s="288" t="s">
        <v>7602</v>
      </c>
      <c r="K332" s="288" t="s">
        <v>7625</v>
      </c>
      <c r="L332" s="288" t="s">
        <v>63</v>
      </c>
    </row>
    <row r="333" spans="1:12">
      <c r="A333" s="288" t="s">
        <v>8027</v>
      </c>
      <c r="B333" s="288" t="s">
        <v>1503</v>
      </c>
      <c r="C333" s="288" t="s">
        <v>7601</v>
      </c>
      <c r="D333" s="288" t="s">
        <v>10355</v>
      </c>
      <c r="E333" s="289">
        <v>6494593.5</v>
      </c>
      <c r="F333" s="288">
        <v>0.16</v>
      </c>
      <c r="G333" s="289">
        <v>6494593.5</v>
      </c>
      <c r="H333" s="289">
        <v>16589</v>
      </c>
      <c r="I333" s="288">
        <v>391.5</v>
      </c>
      <c r="J333" s="288" t="s">
        <v>7602</v>
      </c>
      <c r="K333" s="288" t="s">
        <v>7625</v>
      </c>
      <c r="L333" s="288" t="s">
        <v>63</v>
      </c>
    </row>
    <row r="334" spans="1:12">
      <c r="A334" s="288" t="s">
        <v>8032</v>
      </c>
      <c r="B334" s="288" t="s">
        <v>8033</v>
      </c>
      <c r="C334" s="288" t="s">
        <v>7611</v>
      </c>
      <c r="D334" s="288" t="s">
        <v>10355</v>
      </c>
      <c r="E334" s="289">
        <v>8061019.2000000002</v>
      </c>
      <c r="F334" s="288">
        <v>0.2</v>
      </c>
      <c r="G334" s="289">
        <v>8061019.2000000002</v>
      </c>
      <c r="H334" s="289">
        <v>13872</v>
      </c>
      <c r="I334" s="288">
        <v>581.1</v>
      </c>
      <c r="J334" s="288" t="s">
        <v>7602</v>
      </c>
      <c r="K334" s="288" t="s">
        <v>7625</v>
      </c>
      <c r="L334" s="288" t="s">
        <v>63</v>
      </c>
    </row>
    <row r="335" spans="1:12">
      <c r="A335" s="288" t="s">
        <v>8487</v>
      </c>
      <c r="B335" s="288" t="s">
        <v>8488</v>
      </c>
      <c r="C335" s="288" t="s">
        <v>7611</v>
      </c>
      <c r="D335" s="288" t="s">
        <v>10355</v>
      </c>
      <c r="E335" s="289">
        <v>7269200.1600000001</v>
      </c>
      <c r="F335" s="288">
        <v>0.18</v>
      </c>
      <c r="G335" s="289">
        <v>7269200.1600000001</v>
      </c>
      <c r="H335" s="289">
        <v>84144</v>
      </c>
      <c r="I335" s="288">
        <v>86.39</v>
      </c>
      <c r="J335" s="288" t="s">
        <v>7602</v>
      </c>
      <c r="K335" s="288" t="s">
        <v>7603</v>
      </c>
      <c r="L335" s="288" t="s">
        <v>63</v>
      </c>
    </row>
    <row r="336" spans="1:12">
      <c r="A336" s="288" t="s">
        <v>8476</v>
      </c>
      <c r="B336" s="288" t="s">
        <v>1444</v>
      </c>
      <c r="C336" s="288" t="s">
        <v>7601</v>
      </c>
      <c r="D336" s="288" t="s">
        <v>10355</v>
      </c>
      <c r="E336" s="289">
        <v>7534210.3200000003</v>
      </c>
      <c r="F336" s="288">
        <v>0.19</v>
      </c>
      <c r="G336" s="289">
        <v>7534210.3200000003</v>
      </c>
      <c r="H336" s="289">
        <v>64428</v>
      </c>
      <c r="I336" s="288">
        <v>116.94</v>
      </c>
      <c r="J336" s="288" t="s">
        <v>7602</v>
      </c>
      <c r="K336" s="288" t="s">
        <v>7603</v>
      </c>
      <c r="L336" s="288" t="s">
        <v>63</v>
      </c>
    </row>
    <row r="337" spans="1:12">
      <c r="A337" s="288" t="s">
        <v>7710</v>
      </c>
      <c r="B337" s="288" t="s">
        <v>3414</v>
      </c>
      <c r="C337" s="288" t="s">
        <v>7616</v>
      </c>
      <c r="D337" s="288" t="s">
        <v>10355</v>
      </c>
      <c r="E337" s="289">
        <v>6862361.4199999999</v>
      </c>
      <c r="F337" s="288">
        <v>0.17</v>
      </c>
      <c r="G337" s="289">
        <v>6862361.4199999999</v>
      </c>
      <c r="H337" s="289">
        <v>6238</v>
      </c>
      <c r="I337" s="289">
        <v>1100.0899999999999</v>
      </c>
      <c r="J337" s="288" t="s">
        <v>7602</v>
      </c>
      <c r="K337" s="288" t="s">
        <v>7603</v>
      </c>
      <c r="L337" s="288" t="s">
        <v>63</v>
      </c>
    </row>
    <row r="338" spans="1:12">
      <c r="A338" s="288" t="s">
        <v>8263</v>
      </c>
      <c r="B338" s="288" t="s">
        <v>8264</v>
      </c>
      <c r="C338" s="288" t="s">
        <v>7708</v>
      </c>
      <c r="D338" s="288" t="s">
        <v>10355</v>
      </c>
      <c r="E338" s="289">
        <v>8291857.4199999999</v>
      </c>
      <c r="F338" s="288">
        <v>0.21</v>
      </c>
      <c r="G338" s="289">
        <v>8291857.4199999999</v>
      </c>
      <c r="H338" s="289">
        <v>101591</v>
      </c>
      <c r="I338" s="288">
        <v>81.62</v>
      </c>
      <c r="J338" s="288" t="s">
        <v>7602</v>
      </c>
      <c r="K338" s="288" t="s">
        <v>7625</v>
      </c>
      <c r="L338" s="288" t="s">
        <v>63</v>
      </c>
    </row>
    <row r="339" spans="1:12">
      <c r="A339" s="288" t="s">
        <v>10004</v>
      </c>
      <c r="B339" s="288" t="s">
        <v>10005</v>
      </c>
      <c r="C339" s="288" t="s">
        <v>7616</v>
      </c>
      <c r="D339" s="288" t="s">
        <v>10355</v>
      </c>
      <c r="E339" s="289">
        <v>5284026.9000000004</v>
      </c>
      <c r="F339" s="288">
        <v>0.13</v>
      </c>
      <c r="G339" s="289">
        <v>5284026.9000000004</v>
      </c>
      <c r="H339" s="289">
        <v>203310</v>
      </c>
      <c r="I339" s="288">
        <v>25.99</v>
      </c>
      <c r="J339" s="288" t="s">
        <v>7602</v>
      </c>
      <c r="K339" s="288" t="s">
        <v>7603</v>
      </c>
      <c r="L339" s="288" t="s">
        <v>63</v>
      </c>
    </row>
    <row r="340" spans="1:12">
      <c r="A340" s="288" t="s">
        <v>10430</v>
      </c>
      <c r="B340" s="288" t="s">
        <v>10431</v>
      </c>
      <c r="C340" s="288" t="s">
        <v>7616</v>
      </c>
      <c r="D340" s="288" t="s">
        <v>10355</v>
      </c>
      <c r="E340" s="289">
        <v>1881244.98</v>
      </c>
      <c r="F340" s="288">
        <v>0.05</v>
      </c>
      <c r="G340" s="289">
        <v>1881244.98</v>
      </c>
      <c r="H340" s="289">
        <v>62583</v>
      </c>
      <c r="I340" s="288">
        <v>30.06</v>
      </c>
      <c r="J340" s="288" t="s">
        <v>7602</v>
      </c>
      <c r="K340" s="288" t="s">
        <v>7603</v>
      </c>
      <c r="L340" s="288" t="s">
        <v>63</v>
      </c>
    </row>
    <row r="341" spans="1:12">
      <c r="A341" s="288" t="s">
        <v>7748</v>
      </c>
      <c r="B341" s="288" t="s">
        <v>1005</v>
      </c>
      <c r="C341" s="288" t="s">
        <v>7749</v>
      </c>
      <c r="D341" s="288" t="s">
        <v>10355</v>
      </c>
      <c r="E341" s="289">
        <v>9167210.8800000008</v>
      </c>
      <c r="F341" s="288">
        <v>0.23</v>
      </c>
      <c r="G341" s="289">
        <v>9167210.8800000008</v>
      </c>
      <c r="H341" s="289">
        <v>112096</v>
      </c>
      <c r="I341" s="288">
        <v>81.78</v>
      </c>
      <c r="J341" s="288" t="s">
        <v>7602</v>
      </c>
      <c r="K341" s="288" t="s">
        <v>7625</v>
      </c>
      <c r="L341" s="288" t="s">
        <v>63</v>
      </c>
    </row>
    <row r="342" spans="1:12">
      <c r="A342" s="288" t="s">
        <v>7767</v>
      </c>
      <c r="B342" s="288" t="s">
        <v>7768</v>
      </c>
      <c r="C342" s="288" t="s">
        <v>7607</v>
      </c>
      <c r="D342" s="288" t="s">
        <v>10355</v>
      </c>
      <c r="E342" s="289">
        <v>6719901.6500000004</v>
      </c>
      <c r="F342" s="288">
        <v>0.17</v>
      </c>
      <c r="G342" s="289">
        <v>6719901.6500000004</v>
      </c>
      <c r="H342" s="289">
        <v>107261</v>
      </c>
      <c r="I342" s="288">
        <v>62.65</v>
      </c>
      <c r="J342" s="288" t="s">
        <v>7602</v>
      </c>
      <c r="K342" s="288" t="s">
        <v>7625</v>
      </c>
      <c r="L342" s="288" t="s">
        <v>63</v>
      </c>
    </row>
    <row r="343" spans="1:12">
      <c r="A343" s="288" t="s">
        <v>8790</v>
      </c>
      <c r="B343" s="288" t="s">
        <v>3041</v>
      </c>
      <c r="C343" s="288" t="s">
        <v>7749</v>
      </c>
      <c r="D343" s="288" t="s">
        <v>10355</v>
      </c>
      <c r="E343" s="289">
        <v>8195117.1200000001</v>
      </c>
      <c r="F343" s="288">
        <v>0.2</v>
      </c>
      <c r="G343" s="289">
        <v>8195117.1200000001</v>
      </c>
      <c r="H343" s="289">
        <v>192464</v>
      </c>
      <c r="I343" s="288">
        <v>42.58</v>
      </c>
      <c r="J343" s="288" t="s">
        <v>7602</v>
      </c>
      <c r="K343" s="288" t="s">
        <v>7625</v>
      </c>
      <c r="L343" s="288" t="s">
        <v>63</v>
      </c>
    </row>
    <row r="344" spans="1:12">
      <c r="A344" s="288" t="s">
        <v>9348</v>
      </c>
      <c r="B344" s="288" t="s">
        <v>9349</v>
      </c>
      <c r="C344" s="288" t="s">
        <v>7730</v>
      </c>
      <c r="D344" s="288" t="s">
        <v>10355</v>
      </c>
      <c r="E344" s="289">
        <v>7968513.0199999996</v>
      </c>
      <c r="F344" s="288">
        <v>0.2</v>
      </c>
      <c r="G344" s="289">
        <v>7968513.0199999996</v>
      </c>
      <c r="H344" s="289">
        <v>34697</v>
      </c>
      <c r="I344" s="288">
        <v>229.66</v>
      </c>
      <c r="J344" s="288" t="s">
        <v>7602</v>
      </c>
      <c r="K344" s="288" t="s">
        <v>7603</v>
      </c>
      <c r="L344" s="288" t="s">
        <v>63</v>
      </c>
    </row>
    <row r="345" spans="1:12">
      <c r="A345" s="288" t="s">
        <v>8014</v>
      </c>
      <c r="B345" s="288" t="s">
        <v>1002</v>
      </c>
      <c r="C345" s="288" t="s">
        <v>7730</v>
      </c>
      <c r="D345" s="288" t="s">
        <v>10355</v>
      </c>
      <c r="E345" s="289">
        <v>8237953.1500000004</v>
      </c>
      <c r="F345" s="288">
        <v>0.21</v>
      </c>
      <c r="G345" s="289">
        <v>8237953.1500000004</v>
      </c>
      <c r="H345" s="289">
        <v>29195</v>
      </c>
      <c r="I345" s="288">
        <v>282.17</v>
      </c>
      <c r="J345" s="288" t="s">
        <v>7602</v>
      </c>
      <c r="K345" s="288" t="s">
        <v>7625</v>
      </c>
      <c r="L345" s="288" t="s">
        <v>63</v>
      </c>
    </row>
    <row r="346" spans="1:12">
      <c r="A346" s="288" t="s">
        <v>8880</v>
      </c>
      <c r="B346" s="288" t="s">
        <v>2237</v>
      </c>
      <c r="C346" s="288" t="s">
        <v>7611</v>
      </c>
      <c r="D346" s="288" t="s">
        <v>10355</v>
      </c>
      <c r="E346" s="289">
        <v>8008472.6399999997</v>
      </c>
      <c r="F346" s="288">
        <v>0.2</v>
      </c>
      <c r="G346" s="289">
        <v>8008472.6399999997</v>
      </c>
      <c r="H346" s="289">
        <v>62723</v>
      </c>
      <c r="I346" s="288">
        <v>127.68</v>
      </c>
      <c r="J346" s="288" t="s">
        <v>7602</v>
      </c>
      <c r="K346" s="288" t="s">
        <v>7603</v>
      </c>
      <c r="L346" s="288" t="s">
        <v>63</v>
      </c>
    </row>
    <row r="347" spans="1:12">
      <c r="A347" s="288" t="s">
        <v>7950</v>
      </c>
      <c r="B347" s="288" t="s">
        <v>1450</v>
      </c>
      <c r="C347" s="288" t="s">
        <v>7730</v>
      </c>
      <c r="D347" s="288" t="s">
        <v>10355</v>
      </c>
      <c r="E347" s="289">
        <v>7938356.3600000003</v>
      </c>
      <c r="F347" s="288">
        <v>0.2</v>
      </c>
      <c r="G347" s="289">
        <v>7938356.3600000003</v>
      </c>
      <c r="H347" s="289">
        <v>13796</v>
      </c>
      <c r="I347" s="288">
        <v>575.41</v>
      </c>
      <c r="J347" s="288" t="s">
        <v>7602</v>
      </c>
      <c r="K347" s="288" t="s">
        <v>7625</v>
      </c>
      <c r="L347" s="288" t="s">
        <v>63</v>
      </c>
    </row>
    <row r="348" spans="1:12">
      <c r="A348" s="288" t="s">
        <v>10415</v>
      </c>
      <c r="B348" s="288" t="s">
        <v>10416</v>
      </c>
      <c r="C348" s="288" t="s">
        <v>7607</v>
      </c>
      <c r="D348" s="288" t="s">
        <v>10355</v>
      </c>
      <c r="E348" s="289">
        <v>6942694.8799999999</v>
      </c>
      <c r="F348" s="288">
        <v>0.17</v>
      </c>
      <c r="G348" s="289">
        <v>6942694.8799999999</v>
      </c>
      <c r="H348" s="289">
        <v>313016</v>
      </c>
      <c r="I348" s="288">
        <v>22.18</v>
      </c>
      <c r="J348" s="288" t="s">
        <v>7602</v>
      </c>
      <c r="K348" s="288" t="s">
        <v>7625</v>
      </c>
      <c r="L348" s="288" t="s">
        <v>63</v>
      </c>
    </row>
    <row r="349" spans="1:12">
      <c r="A349" s="288" t="s">
        <v>9034</v>
      </c>
      <c r="B349" s="288" t="s">
        <v>4292</v>
      </c>
      <c r="C349" s="288" t="s">
        <v>7749</v>
      </c>
      <c r="D349" s="288" t="s">
        <v>10355</v>
      </c>
      <c r="E349" s="289">
        <v>8636062.0800000001</v>
      </c>
      <c r="F349" s="288">
        <v>0.22</v>
      </c>
      <c r="G349" s="289">
        <v>8636062.0800000001</v>
      </c>
      <c r="H349" s="289">
        <v>49496</v>
      </c>
      <c r="I349" s="288">
        <v>174.48</v>
      </c>
      <c r="J349" s="288" t="s">
        <v>7602</v>
      </c>
      <c r="K349" s="288" t="s">
        <v>7625</v>
      </c>
      <c r="L349" s="288" t="s">
        <v>63</v>
      </c>
    </row>
    <row r="350" spans="1:12">
      <c r="A350" s="288" t="s">
        <v>8013</v>
      </c>
      <c r="B350" s="288" t="s">
        <v>1641</v>
      </c>
      <c r="C350" s="288" t="s">
        <v>7708</v>
      </c>
      <c r="D350" s="288" t="s">
        <v>10355</v>
      </c>
      <c r="E350" s="289">
        <v>8319900.4000000004</v>
      </c>
      <c r="F350" s="288">
        <v>0.21</v>
      </c>
      <c r="G350" s="289">
        <v>8319900.4000000004</v>
      </c>
      <c r="H350" s="289">
        <v>56170</v>
      </c>
      <c r="I350" s="288">
        <v>148.12</v>
      </c>
      <c r="J350" s="288" t="s">
        <v>7602</v>
      </c>
      <c r="K350" s="288" t="s">
        <v>7625</v>
      </c>
      <c r="L350" s="288" t="s">
        <v>63</v>
      </c>
    </row>
    <row r="351" spans="1:12">
      <c r="A351" s="288" t="s">
        <v>7608</v>
      </c>
      <c r="B351" s="288" t="s">
        <v>2346</v>
      </c>
      <c r="C351" s="288" t="s">
        <v>7601</v>
      </c>
      <c r="D351" s="288" t="s">
        <v>10355</v>
      </c>
      <c r="E351" s="289">
        <v>9312082.5600000005</v>
      </c>
      <c r="F351" s="288">
        <v>0.23</v>
      </c>
      <c r="G351" s="289">
        <v>9312082.5600000005</v>
      </c>
      <c r="H351" s="289">
        <v>45012</v>
      </c>
      <c r="I351" s="288">
        <v>206.88</v>
      </c>
      <c r="J351" s="288" t="s">
        <v>7602</v>
      </c>
      <c r="K351" s="288" t="s">
        <v>7603</v>
      </c>
      <c r="L351" s="288" t="s">
        <v>63</v>
      </c>
    </row>
    <row r="352" spans="1:12">
      <c r="A352" s="288" t="s">
        <v>9675</v>
      </c>
      <c r="B352" s="288" t="s">
        <v>9676</v>
      </c>
      <c r="C352" s="288" t="s">
        <v>7607</v>
      </c>
      <c r="D352" s="288" t="s">
        <v>10355</v>
      </c>
      <c r="E352" s="289">
        <v>6761137.9199999999</v>
      </c>
      <c r="F352" s="288">
        <v>0.17</v>
      </c>
      <c r="G352" s="289">
        <v>6761137.9199999999</v>
      </c>
      <c r="H352" s="288">
        <v>956</v>
      </c>
      <c r="I352" s="289">
        <v>7072.32</v>
      </c>
      <c r="J352" s="288" t="s">
        <v>7602</v>
      </c>
      <c r="K352" s="288" t="s">
        <v>7625</v>
      </c>
      <c r="L352" s="288" t="s">
        <v>63</v>
      </c>
    </row>
    <row r="353" spans="1:12">
      <c r="A353" s="288" t="s">
        <v>7962</v>
      </c>
      <c r="B353" s="288" t="s">
        <v>7963</v>
      </c>
      <c r="C353" s="288" t="s">
        <v>7601</v>
      </c>
      <c r="D353" s="288" t="s">
        <v>10355</v>
      </c>
      <c r="E353" s="289">
        <v>7657144.0499999998</v>
      </c>
      <c r="F353" s="288">
        <v>0.19</v>
      </c>
      <c r="G353" s="289">
        <v>7657144.0499999998</v>
      </c>
      <c r="H353" s="289">
        <v>36395</v>
      </c>
      <c r="I353" s="288">
        <v>210.39</v>
      </c>
      <c r="J353" s="288" t="s">
        <v>7602</v>
      </c>
      <c r="K353" s="288" t="s">
        <v>7603</v>
      </c>
      <c r="L353" s="288" t="s">
        <v>63</v>
      </c>
    </row>
    <row r="354" spans="1:12">
      <c r="A354" s="288" t="s">
        <v>8028</v>
      </c>
      <c r="B354" s="288" t="s">
        <v>268</v>
      </c>
      <c r="C354" s="288" t="s">
        <v>7631</v>
      </c>
      <c r="D354" s="288" t="s">
        <v>10355</v>
      </c>
      <c r="E354" s="289">
        <v>6909464.7599999998</v>
      </c>
      <c r="F354" s="288">
        <v>0.17</v>
      </c>
      <c r="G354" s="289">
        <v>6909464.7599999998</v>
      </c>
      <c r="H354" s="289">
        <v>168853</v>
      </c>
      <c r="I354" s="288">
        <v>40.92</v>
      </c>
      <c r="J354" s="288" t="s">
        <v>7602</v>
      </c>
      <c r="K354" s="288" t="s">
        <v>7625</v>
      </c>
      <c r="L354" s="288" t="s">
        <v>63</v>
      </c>
    </row>
    <row r="355" spans="1:12">
      <c r="A355" s="288" t="s">
        <v>8059</v>
      </c>
      <c r="B355" s="288" t="s">
        <v>8060</v>
      </c>
      <c r="C355" s="288" t="s">
        <v>7730</v>
      </c>
      <c r="D355" s="288" t="s">
        <v>10355</v>
      </c>
      <c r="E355" s="289">
        <v>7482606.6500000004</v>
      </c>
      <c r="F355" s="288">
        <v>0.19</v>
      </c>
      <c r="G355" s="289">
        <v>7482606.6500000004</v>
      </c>
      <c r="H355" s="289">
        <v>54415</v>
      </c>
      <c r="I355" s="288">
        <v>137.51</v>
      </c>
      <c r="J355" s="288" t="s">
        <v>7602</v>
      </c>
      <c r="K355" s="288" t="s">
        <v>7603</v>
      </c>
      <c r="L355" s="288" t="s">
        <v>63</v>
      </c>
    </row>
    <row r="356" spans="1:12">
      <c r="A356" s="288" t="s">
        <v>8563</v>
      </c>
      <c r="B356" s="288" t="s">
        <v>8564</v>
      </c>
      <c r="C356" s="288" t="s">
        <v>7616</v>
      </c>
      <c r="D356" s="288" t="s">
        <v>10355</v>
      </c>
      <c r="E356" s="289">
        <v>7557509.5499999998</v>
      </c>
      <c r="F356" s="288">
        <v>0.19</v>
      </c>
      <c r="G356" s="289">
        <v>7557509.5499999998</v>
      </c>
      <c r="H356" s="289">
        <v>103485</v>
      </c>
      <c r="I356" s="288">
        <v>73.03</v>
      </c>
      <c r="J356" s="288" t="s">
        <v>7602</v>
      </c>
      <c r="K356" s="288" t="s">
        <v>7625</v>
      </c>
      <c r="L356" s="288" t="s">
        <v>63</v>
      </c>
    </row>
    <row r="357" spans="1:12">
      <c r="A357" s="288" t="s">
        <v>8083</v>
      </c>
      <c r="B357" s="288" t="s">
        <v>8084</v>
      </c>
      <c r="C357" s="288" t="s">
        <v>7601</v>
      </c>
      <c r="D357" s="288" t="s">
        <v>10355</v>
      </c>
      <c r="E357" s="289">
        <v>8345478.4800000004</v>
      </c>
      <c r="F357" s="288">
        <v>0.21</v>
      </c>
      <c r="G357" s="289">
        <v>8345478.4800000004</v>
      </c>
      <c r="H357" s="289">
        <v>165388</v>
      </c>
      <c r="I357" s="288">
        <v>50.46</v>
      </c>
      <c r="J357" s="288" t="s">
        <v>7602</v>
      </c>
      <c r="K357" s="288" t="s">
        <v>7603</v>
      </c>
      <c r="L357" s="288" t="s">
        <v>63</v>
      </c>
    </row>
    <row r="358" spans="1:12">
      <c r="A358" s="288" t="s">
        <v>8315</v>
      </c>
      <c r="B358" s="288" t="s">
        <v>2590</v>
      </c>
      <c r="C358" s="288" t="s">
        <v>7631</v>
      </c>
      <c r="D358" s="288" t="s">
        <v>10355</v>
      </c>
      <c r="E358" s="289">
        <v>7092997.9199999999</v>
      </c>
      <c r="F358" s="288">
        <v>0.18</v>
      </c>
      <c r="G358" s="289">
        <v>7092997.9199999999</v>
      </c>
      <c r="H358" s="289">
        <v>108522</v>
      </c>
      <c r="I358" s="288">
        <v>65.36</v>
      </c>
      <c r="J358" s="288" t="s">
        <v>7602</v>
      </c>
      <c r="K358" s="288" t="s">
        <v>7625</v>
      </c>
      <c r="L358" s="288" t="s">
        <v>63</v>
      </c>
    </row>
    <row r="359" spans="1:12">
      <c r="A359" s="288" t="s">
        <v>7699</v>
      </c>
      <c r="B359" s="288" t="s">
        <v>192</v>
      </c>
      <c r="C359" s="288" t="s">
        <v>7601</v>
      </c>
      <c r="D359" s="288" t="s">
        <v>10355</v>
      </c>
      <c r="E359" s="289">
        <v>6275811.1500000004</v>
      </c>
      <c r="F359" s="288">
        <v>0.16</v>
      </c>
      <c r="G359" s="289">
        <v>6275811.1500000004</v>
      </c>
      <c r="H359" s="289">
        <v>24339</v>
      </c>
      <c r="I359" s="288">
        <v>257.85000000000002</v>
      </c>
      <c r="J359" s="288" t="s">
        <v>7602</v>
      </c>
      <c r="K359" s="288" t="s">
        <v>7625</v>
      </c>
      <c r="L359" s="288" t="s">
        <v>63</v>
      </c>
    </row>
    <row r="360" spans="1:12">
      <c r="A360" s="288" t="s">
        <v>7918</v>
      </c>
      <c r="B360" s="288" t="s">
        <v>7919</v>
      </c>
      <c r="C360" s="288" t="s">
        <v>7607</v>
      </c>
      <c r="D360" s="288" t="s">
        <v>10355</v>
      </c>
      <c r="E360" s="289">
        <v>6948934.2999999998</v>
      </c>
      <c r="F360" s="288">
        <v>0.17</v>
      </c>
      <c r="G360" s="289">
        <v>6948934.2999999998</v>
      </c>
      <c r="H360" s="289">
        <v>75779</v>
      </c>
      <c r="I360" s="288">
        <v>91.7</v>
      </c>
      <c r="J360" s="288" t="s">
        <v>7602</v>
      </c>
      <c r="K360" s="288" t="s">
        <v>7603</v>
      </c>
      <c r="L360" s="288" t="s">
        <v>63</v>
      </c>
    </row>
    <row r="361" spans="1:12">
      <c r="A361" s="288" t="s">
        <v>8205</v>
      </c>
      <c r="B361" s="288" t="s">
        <v>8206</v>
      </c>
      <c r="C361" s="288" t="s">
        <v>7730</v>
      </c>
      <c r="D361" s="288" t="s">
        <v>10355</v>
      </c>
      <c r="E361" s="289">
        <v>8194198.75</v>
      </c>
      <c r="F361" s="288">
        <v>0.2</v>
      </c>
      <c r="G361" s="289">
        <v>8194198.75</v>
      </c>
      <c r="H361" s="289">
        <v>90875</v>
      </c>
      <c r="I361" s="288">
        <v>90.17</v>
      </c>
      <c r="J361" s="288" t="s">
        <v>7602</v>
      </c>
      <c r="K361" s="288" t="s">
        <v>7625</v>
      </c>
      <c r="L361" s="288" t="s">
        <v>63</v>
      </c>
    </row>
    <row r="362" spans="1:12">
      <c r="A362" s="288" t="s">
        <v>8082</v>
      </c>
      <c r="B362" s="288" t="s">
        <v>1519</v>
      </c>
      <c r="C362" s="288" t="s">
        <v>7730</v>
      </c>
      <c r="D362" s="288" t="s">
        <v>10355</v>
      </c>
      <c r="E362" s="289">
        <v>7868433.0999999996</v>
      </c>
      <c r="F362" s="288">
        <v>0.2</v>
      </c>
      <c r="G362" s="289">
        <v>7868433.0999999996</v>
      </c>
      <c r="H362" s="289">
        <v>80735</v>
      </c>
      <c r="I362" s="288">
        <v>97.46</v>
      </c>
      <c r="J362" s="288" t="s">
        <v>7602</v>
      </c>
      <c r="K362" s="288" t="s">
        <v>7603</v>
      </c>
      <c r="L362" s="288" t="s">
        <v>63</v>
      </c>
    </row>
    <row r="363" spans="1:12">
      <c r="A363" s="288" t="s">
        <v>8643</v>
      </c>
      <c r="B363" s="288" t="s">
        <v>8644</v>
      </c>
      <c r="C363" s="288" t="s">
        <v>7708</v>
      </c>
      <c r="D363" s="288" t="s">
        <v>10355</v>
      </c>
      <c r="E363" s="289">
        <v>7316630.7199999997</v>
      </c>
      <c r="F363" s="288">
        <v>0.18</v>
      </c>
      <c r="G363" s="289">
        <v>7316630.7199999997</v>
      </c>
      <c r="H363" s="289">
        <v>37408</v>
      </c>
      <c r="I363" s="288">
        <v>195.59</v>
      </c>
      <c r="J363" s="288" t="s">
        <v>7602</v>
      </c>
      <c r="K363" s="288" t="s">
        <v>7625</v>
      </c>
      <c r="L363" s="288" t="s">
        <v>63</v>
      </c>
    </row>
    <row r="364" spans="1:12">
      <c r="A364" s="288" t="s">
        <v>8430</v>
      </c>
      <c r="B364" s="288" t="s">
        <v>8431</v>
      </c>
      <c r="C364" s="288" t="s">
        <v>7601</v>
      </c>
      <c r="D364" s="288" t="s">
        <v>10355</v>
      </c>
      <c r="E364" s="289">
        <v>9915220.4399999995</v>
      </c>
      <c r="F364" s="288">
        <v>0.25</v>
      </c>
      <c r="G364" s="289">
        <v>9915220.4399999995</v>
      </c>
      <c r="H364" s="289">
        <v>47858</v>
      </c>
      <c r="I364" s="288">
        <v>207.18</v>
      </c>
      <c r="J364" s="288" t="s">
        <v>7602</v>
      </c>
      <c r="K364" s="288" t="s">
        <v>7603</v>
      </c>
      <c r="L364" s="288" t="s">
        <v>63</v>
      </c>
    </row>
    <row r="365" spans="1:12">
      <c r="A365" s="288" t="s">
        <v>7856</v>
      </c>
      <c r="B365" s="288" t="s">
        <v>7857</v>
      </c>
      <c r="C365" s="288" t="s">
        <v>7601</v>
      </c>
      <c r="D365" s="288" t="s">
        <v>10355</v>
      </c>
      <c r="E365" s="289">
        <v>8654981.1699999999</v>
      </c>
      <c r="F365" s="288">
        <v>0.22</v>
      </c>
      <c r="G365" s="289">
        <v>8654981.1699999999</v>
      </c>
      <c r="H365" s="289">
        <v>39479</v>
      </c>
      <c r="I365" s="288">
        <v>219.23</v>
      </c>
      <c r="J365" s="288" t="s">
        <v>7602</v>
      </c>
      <c r="K365" s="288" t="s">
        <v>7603</v>
      </c>
      <c r="L365" s="288" t="s">
        <v>63</v>
      </c>
    </row>
    <row r="366" spans="1:12">
      <c r="A366" s="288" t="s">
        <v>10381</v>
      </c>
      <c r="B366" s="288" t="s">
        <v>10382</v>
      </c>
      <c r="C366" s="288" t="s">
        <v>7616</v>
      </c>
      <c r="D366" s="288" t="s">
        <v>10355</v>
      </c>
      <c r="E366" s="289">
        <v>8124566.7000000002</v>
      </c>
      <c r="F366" s="288">
        <v>0.2</v>
      </c>
      <c r="G366" s="289">
        <v>8124566.7000000002</v>
      </c>
      <c r="H366" s="289">
        <v>526885</v>
      </c>
      <c r="I366" s="288">
        <v>15.42</v>
      </c>
      <c r="J366" s="288" t="s">
        <v>7602</v>
      </c>
      <c r="K366" s="288" t="s">
        <v>7603</v>
      </c>
      <c r="L366" s="288" t="s">
        <v>63</v>
      </c>
    </row>
    <row r="367" spans="1:12">
      <c r="A367" s="288" t="s">
        <v>7967</v>
      </c>
      <c r="B367" s="288" t="s">
        <v>7968</v>
      </c>
      <c r="C367" s="288" t="s">
        <v>7730</v>
      </c>
      <c r="D367" s="288" t="s">
        <v>10355</v>
      </c>
      <c r="E367" s="289">
        <v>8020605.0800000001</v>
      </c>
      <c r="F367" s="288">
        <v>0.2</v>
      </c>
      <c r="G367" s="289">
        <v>8020605.0800000001</v>
      </c>
      <c r="H367" s="289">
        <v>10391</v>
      </c>
      <c r="I367" s="288">
        <v>771.88</v>
      </c>
      <c r="J367" s="288" t="s">
        <v>7602</v>
      </c>
      <c r="K367" s="288" t="s">
        <v>7625</v>
      </c>
      <c r="L367" s="288" t="s">
        <v>63</v>
      </c>
    </row>
    <row r="368" spans="1:12">
      <c r="A368" s="288" t="s">
        <v>8107</v>
      </c>
      <c r="B368" s="288" t="s">
        <v>2153</v>
      </c>
      <c r="C368" s="288" t="s">
        <v>7730</v>
      </c>
      <c r="D368" s="288" t="s">
        <v>10355</v>
      </c>
      <c r="E368" s="289">
        <v>6886455.75</v>
      </c>
      <c r="F368" s="288">
        <v>0.17</v>
      </c>
      <c r="G368" s="289">
        <v>6886455.75</v>
      </c>
      <c r="H368" s="289">
        <v>59825</v>
      </c>
      <c r="I368" s="288">
        <v>115.11</v>
      </c>
      <c r="J368" s="288" t="s">
        <v>7602</v>
      </c>
      <c r="K368" s="288" t="s">
        <v>7603</v>
      </c>
      <c r="L368" s="288" t="s">
        <v>63</v>
      </c>
    </row>
    <row r="369" spans="1:12">
      <c r="A369" s="288" t="s">
        <v>8773</v>
      </c>
      <c r="B369" s="288" t="s">
        <v>8774</v>
      </c>
      <c r="C369" s="288" t="s">
        <v>7730</v>
      </c>
      <c r="D369" s="288" t="s">
        <v>10355</v>
      </c>
      <c r="E369" s="289">
        <v>6670681.9500000002</v>
      </c>
      <c r="F369" s="288">
        <v>0.17</v>
      </c>
      <c r="G369" s="289">
        <v>6670681.9500000002</v>
      </c>
      <c r="H369" s="289">
        <v>36087</v>
      </c>
      <c r="I369" s="288">
        <v>184.85</v>
      </c>
      <c r="J369" s="288" t="s">
        <v>7602</v>
      </c>
      <c r="K369" s="288" t="s">
        <v>7625</v>
      </c>
      <c r="L369" s="288" t="s">
        <v>63</v>
      </c>
    </row>
    <row r="370" spans="1:12">
      <c r="A370" s="288" t="s">
        <v>7896</v>
      </c>
      <c r="B370" s="288" t="s">
        <v>7897</v>
      </c>
      <c r="C370" s="288" t="s">
        <v>7611</v>
      </c>
      <c r="D370" s="288" t="s">
        <v>10355</v>
      </c>
      <c r="E370" s="289">
        <v>8289026.9400000004</v>
      </c>
      <c r="F370" s="288">
        <v>0.21</v>
      </c>
      <c r="G370" s="289">
        <v>8289026.9400000004</v>
      </c>
      <c r="H370" s="289">
        <v>121291</v>
      </c>
      <c r="I370" s="288">
        <v>68.34</v>
      </c>
      <c r="J370" s="288" t="s">
        <v>7602</v>
      </c>
      <c r="K370" s="288" t="s">
        <v>7603</v>
      </c>
      <c r="L370" s="288" t="s">
        <v>63</v>
      </c>
    </row>
    <row r="371" spans="1:12">
      <c r="A371" s="288" t="s">
        <v>8838</v>
      </c>
      <c r="B371" s="288" t="s">
        <v>8839</v>
      </c>
      <c r="C371" s="288" t="s">
        <v>7730</v>
      </c>
      <c r="D371" s="288" t="s">
        <v>10355</v>
      </c>
      <c r="E371" s="289">
        <v>7791093.3200000003</v>
      </c>
      <c r="F371" s="288">
        <v>0.19</v>
      </c>
      <c r="G371" s="289">
        <v>7791093.3200000003</v>
      </c>
      <c r="H371" s="289">
        <v>72923</v>
      </c>
      <c r="I371" s="288">
        <v>106.84</v>
      </c>
      <c r="J371" s="288" t="s">
        <v>7602</v>
      </c>
      <c r="K371" s="288" t="s">
        <v>7625</v>
      </c>
      <c r="L371" s="288" t="s">
        <v>63</v>
      </c>
    </row>
    <row r="372" spans="1:12">
      <c r="A372" s="288" t="s">
        <v>7677</v>
      </c>
      <c r="B372" s="288" t="s">
        <v>252</v>
      </c>
      <c r="C372" s="288" t="s">
        <v>7645</v>
      </c>
      <c r="D372" s="288" t="s">
        <v>10355</v>
      </c>
      <c r="E372" s="289">
        <v>8015321.2000000002</v>
      </c>
      <c r="F372" s="288">
        <v>0.2</v>
      </c>
      <c r="G372" s="289">
        <v>8015321.2000000002</v>
      </c>
      <c r="H372" s="289">
        <v>55817</v>
      </c>
      <c r="I372" s="288">
        <v>143.6</v>
      </c>
      <c r="J372" s="288" t="s">
        <v>7602</v>
      </c>
      <c r="K372" s="288" t="s">
        <v>7603</v>
      </c>
      <c r="L372" s="288" t="s">
        <v>63</v>
      </c>
    </row>
    <row r="373" spans="1:12">
      <c r="A373" s="288" t="s">
        <v>7715</v>
      </c>
      <c r="B373" s="288" t="s">
        <v>117</v>
      </c>
      <c r="C373" s="288" t="s">
        <v>7628</v>
      </c>
      <c r="D373" s="288" t="s">
        <v>10355</v>
      </c>
      <c r="E373" s="289">
        <v>7986831.4800000004</v>
      </c>
      <c r="F373" s="288">
        <v>0.2</v>
      </c>
      <c r="G373" s="289">
        <v>7986831.4800000004</v>
      </c>
      <c r="H373" s="289">
        <v>323878</v>
      </c>
      <c r="I373" s="288">
        <v>24.66</v>
      </c>
      <c r="J373" s="288" t="s">
        <v>7602</v>
      </c>
      <c r="K373" s="288" t="s">
        <v>7625</v>
      </c>
      <c r="L373" s="288" t="s">
        <v>63</v>
      </c>
    </row>
    <row r="374" spans="1:12">
      <c r="A374" s="288" t="s">
        <v>8374</v>
      </c>
      <c r="B374" s="288" t="s">
        <v>8375</v>
      </c>
      <c r="C374" s="288" t="s">
        <v>7749</v>
      </c>
      <c r="D374" s="288" t="s">
        <v>10355</v>
      </c>
      <c r="E374" s="289">
        <v>8297399.1100000003</v>
      </c>
      <c r="F374" s="288">
        <v>0.21</v>
      </c>
      <c r="G374" s="289">
        <v>8297399.1100000003</v>
      </c>
      <c r="H374" s="289">
        <v>521521</v>
      </c>
      <c r="I374" s="288">
        <v>15.91</v>
      </c>
      <c r="J374" s="288" t="s">
        <v>7602</v>
      </c>
      <c r="K374" s="288" t="s">
        <v>7625</v>
      </c>
      <c r="L374" s="288" t="s">
        <v>63</v>
      </c>
    </row>
    <row r="375" spans="1:12">
      <c r="A375" s="288" t="s">
        <v>7738</v>
      </c>
      <c r="B375" s="288" t="s">
        <v>7739</v>
      </c>
      <c r="C375" s="288" t="s">
        <v>7645</v>
      </c>
      <c r="D375" s="288" t="s">
        <v>10355</v>
      </c>
      <c r="E375" s="289">
        <v>6961911.5999999996</v>
      </c>
      <c r="F375" s="288">
        <v>0.17</v>
      </c>
      <c r="G375" s="289">
        <v>6961911.5999999996</v>
      </c>
      <c r="H375" s="289">
        <v>48146</v>
      </c>
      <c r="I375" s="288">
        <v>144.6</v>
      </c>
      <c r="J375" s="288" t="s">
        <v>7602</v>
      </c>
      <c r="K375" s="288" t="s">
        <v>7625</v>
      </c>
      <c r="L375" s="288" t="s">
        <v>63</v>
      </c>
    </row>
    <row r="376" spans="1:12">
      <c r="A376" s="288" t="s">
        <v>7969</v>
      </c>
      <c r="B376" s="288" t="s">
        <v>7970</v>
      </c>
      <c r="C376" s="288" t="s">
        <v>7631</v>
      </c>
      <c r="D376" s="288" t="s">
        <v>10355</v>
      </c>
      <c r="E376" s="289">
        <v>8360710.4000000004</v>
      </c>
      <c r="F376" s="288">
        <v>0.21</v>
      </c>
      <c r="G376" s="289">
        <v>8360710.4000000004</v>
      </c>
      <c r="H376" s="289">
        <v>60620</v>
      </c>
      <c r="I376" s="288">
        <v>137.91999999999999</v>
      </c>
      <c r="J376" s="288" t="s">
        <v>7602</v>
      </c>
      <c r="K376" s="288" t="s">
        <v>7625</v>
      </c>
      <c r="L376" s="288" t="s">
        <v>63</v>
      </c>
    </row>
    <row r="377" spans="1:12">
      <c r="A377" s="288" t="s">
        <v>10379</v>
      </c>
      <c r="B377" s="288" t="s">
        <v>10380</v>
      </c>
      <c r="C377" s="288" t="s">
        <v>7749</v>
      </c>
      <c r="D377" s="288" t="s">
        <v>10355</v>
      </c>
      <c r="E377" s="289">
        <v>8127069.2000000002</v>
      </c>
      <c r="F377" s="288">
        <v>0.2</v>
      </c>
      <c r="G377" s="289">
        <v>8127069.2000000002</v>
      </c>
      <c r="H377" s="289">
        <v>90856</v>
      </c>
      <c r="I377" s="288">
        <v>89.45</v>
      </c>
      <c r="J377" s="288" t="s">
        <v>7602</v>
      </c>
      <c r="K377" s="288" t="s">
        <v>7625</v>
      </c>
      <c r="L377" s="288" t="s">
        <v>63</v>
      </c>
    </row>
    <row r="378" spans="1:12">
      <c r="A378" s="288" t="s">
        <v>8022</v>
      </c>
      <c r="B378" s="288" t="s">
        <v>8023</v>
      </c>
      <c r="C378" s="288" t="s">
        <v>7611</v>
      </c>
      <c r="D378" s="288" t="s">
        <v>10355</v>
      </c>
      <c r="E378" s="289">
        <v>7208179.2999999998</v>
      </c>
      <c r="F378" s="288">
        <v>0.18</v>
      </c>
      <c r="G378" s="289">
        <v>7208179.2999999998</v>
      </c>
      <c r="H378" s="289">
        <v>39445</v>
      </c>
      <c r="I378" s="288">
        <v>182.74</v>
      </c>
      <c r="J378" s="288" t="s">
        <v>7602</v>
      </c>
      <c r="K378" s="288" t="s">
        <v>7625</v>
      </c>
      <c r="L378" s="288" t="s">
        <v>63</v>
      </c>
    </row>
    <row r="379" spans="1:12">
      <c r="A379" s="288" t="s">
        <v>8716</v>
      </c>
      <c r="B379" s="288" t="s">
        <v>8717</v>
      </c>
      <c r="C379" s="288" t="s">
        <v>7607</v>
      </c>
      <c r="D379" s="288" t="s">
        <v>10355</v>
      </c>
      <c r="E379" s="289">
        <v>6568476.7199999997</v>
      </c>
      <c r="F379" s="288">
        <v>0.16</v>
      </c>
      <c r="G379" s="289">
        <v>6568476.7199999997</v>
      </c>
      <c r="H379" s="289">
        <v>25314</v>
      </c>
      <c r="I379" s="288">
        <v>259.48</v>
      </c>
      <c r="J379" s="288" t="s">
        <v>7602</v>
      </c>
      <c r="K379" s="288" t="s">
        <v>7603</v>
      </c>
      <c r="L379" s="288" t="s">
        <v>63</v>
      </c>
    </row>
    <row r="380" spans="1:12">
      <c r="A380" s="288" t="s">
        <v>8279</v>
      </c>
      <c r="B380" s="288" t="s">
        <v>1581</v>
      </c>
      <c r="C380" s="288" t="s">
        <v>7708</v>
      </c>
      <c r="D380" s="288" t="s">
        <v>10355</v>
      </c>
      <c r="E380" s="289">
        <v>6951356.8799999999</v>
      </c>
      <c r="F380" s="288">
        <v>0.17</v>
      </c>
      <c r="G380" s="289">
        <v>6951356.8799999999</v>
      </c>
      <c r="H380" s="289">
        <v>73203</v>
      </c>
      <c r="I380" s="288">
        <v>94.96</v>
      </c>
      <c r="J380" s="288" t="s">
        <v>7602</v>
      </c>
      <c r="K380" s="288" t="s">
        <v>7625</v>
      </c>
      <c r="L380" s="288" t="s">
        <v>63</v>
      </c>
    </row>
    <row r="381" spans="1:12">
      <c r="A381" s="288" t="s">
        <v>8571</v>
      </c>
      <c r="B381" s="288" t="s">
        <v>8572</v>
      </c>
      <c r="C381" s="288" t="s">
        <v>7749</v>
      </c>
      <c r="D381" s="288" t="s">
        <v>10355</v>
      </c>
      <c r="E381" s="289">
        <v>8173571.6699999999</v>
      </c>
      <c r="F381" s="288">
        <v>0.2</v>
      </c>
      <c r="G381" s="289">
        <v>8173571.6699999999</v>
      </c>
      <c r="H381" s="289">
        <v>224487</v>
      </c>
      <c r="I381" s="288">
        <v>36.409999999999997</v>
      </c>
      <c r="J381" s="288" t="s">
        <v>7602</v>
      </c>
      <c r="K381" s="288" t="s">
        <v>7625</v>
      </c>
      <c r="L381" s="288" t="s">
        <v>63</v>
      </c>
    </row>
    <row r="382" spans="1:12">
      <c r="A382" s="288" t="s">
        <v>8639</v>
      </c>
      <c r="B382" s="288" t="s">
        <v>8640</v>
      </c>
      <c r="C382" s="288" t="s">
        <v>7611</v>
      </c>
      <c r="D382" s="288" t="s">
        <v>10355</v>
      </c>
      <c r="E382" s="289">
        <v>8237825.54</v>
      </c>
      <c r="F382" s="288">
        <v>0.21</v>
      </c>
      <c r="G382" s="289">
        <v>8237825.54</v>
      </c>
      <c r="H382" s="289">
        <v>99227</v>
      </c>
      <c r="I382" s="288">
        <v>83.02</v>
      </c>
      <c r="J382" s="288" t="s">
        <v>7602</v>
      </c>
      <c r="K382" s="288" t="s">
        <v>7603</v>
      </c>
      <c r="L382" s="288" t="s">
        <v>63</v>
      </c>
    </row>
    <row r="383" spans="1:12">
      <c r="A383" s="288" t="s">
        <v>7643</v>
      </c>
      <c r="B383" s="288" t="s">
        <v>7644</v>
      </c>
      <c r="C383" s="288" t="s">
        <v>7645</v>
      </c>
      <c r="D383" s="288" t="s">
        <v>10355</v>
      </c>
      <c r="E383" s="289">
        <v>7500321.4199999999</v>
      </c>
      <c r="F383" s="288">
        <v>0.19</v>
      </c>
      <c r="G383" s="289">
        <v>7500321.4199999999</v>
      </c>
      <c r="H383" s="289">
        <v>50671</v>
      </c>
      <c r="I383" s="288">
        <v>148.02000000000001</v>
      </c>
      <c r="J383" s="288" t="s">
        <v>7602</v>
      </c>
      <c r="K383" s="288" t="s">
        <v>7625</v>
      </c>
      <c r="L383" s="288" t="s">
        <v>63</v>
      </c>
    </row>
    <row r="384" spans="1:12">
      <c r="A384" s="288" t="s">
        <v>7851</v>
      </c>
      <c r="B384" s="288" t="s">
        <v>1732</v>
      </c>
      <c r="C384" s="288" t="s">
        <v>7611</v>
      </c>
      <c r="D384" s="288" t="s">
        <v>10355</v>
      </c>
      <c r="E384" s="289">
        <v>6580324.7999999998</v>
      </c>
      <c r="F384" s="288">
        <v>0.16</v>
      </c>
      <c r="G384" s="289">
        <v>6580324.7999999998</v>
      </c>
      <c r="H384" s="289">
        <v>32304</v>
      </c>
      <c r="I384" s="288">
        <v>203.7</v>
      </c>
      <c r="J384" s="288" t="s">
        <v>7602</v>
      </c>
      <c r="K384" s="288" t="s">
        <v>7625</v>
      </c>
      <c r="L384" s="288" t="s">
        <v>63</v>
      </c>
    </row>
    <row r="385" spans="1:12">
      <c r="A385" s="288" t="s">
        <v>7785</v>
      </c>
      <c r="B385" s="288" t="s">
        <v>7786</v>
      </c>
      <c r="C385" s="288" t="s">
        <v>7787</v>
      </c>
      <c r="D385" s="288" t="s">
        <v>10355</v>
      </c>
      <c r="E385" s="289">
        <v>8697014.8599999994</v>
      </c>
      <c r="F385" s="288">
        <v>0.22</v>
      </c>
      <c r="G385" s="289">
        <v>8697014.8599999994</v>
      </c>
      <c r="H385" s="289">
        <v>70013</v>
      </c>
      <c r="I385" s="288">
        <v>124.22</v>
      </c>
      <c r="J385" s="288" t="s">
        <v>7602</v>
      </c>
      <c r="K385" s="288" t="s">
        <v>7625</v>
      </c>
      <c r="L385" s="288" t="s">
        <v>63</v>
      </c>
    </row>
    <row r="386" spans="1:12">
      <c r="A386" s="288" t="s">
        <v>8184</v>
      </c>
      <c r="B386" s="288" t="s">
        <v>827</v>
      </c>
      <c r="C386" s="288" t="s">
        <v>7611</v>
      </c>
      <c r="D386" s="288" t="s">
        <v>10355</v>
      </c>
      <c r="E386" s="289">
        <v>7887009.4000000004</v>
      </c>
      <c r="F386" s="288">
        <v>0.2</v>
      </c>
      <c r="G386" s="289">
        <v>7887009.4000000004</v>
      </c>
      <c r="H386" s="289">
        <v>75380</v>
      </c>
      <c r="I386" s="288">
        <v>104.63</v>
      </c>
      <c r="J386" s="288" t="s">
        <v>7602</v>
      </c>
      <c r="K386" s="288" t="s">
        <v>7625</v>
      </c>
      <c r="L386" s="288" t="s">
        <v>63</v>
      </c>
    </row>
    <row r="387" spans="1:12">
      <c r="A387" s="288" t="s">
        <v>8472</v>
      </c>
      <c r="B387" s="288" t="s">
        <v>8473</v>
      </c>
      <c r="C387" s="288" t="s">
        <v>7601</v>
      </c>
      <c r="D387" s="288" t="s">
        <v>10355</v>
      </c>
      <c r="E387" s="289">
        <v>7657647.2800000003</v>
      </c>
      <c r="F387" s="288">
        <v>0.19</v>
      </c>
      <c r="G387" s="289">
        <v>7657647.2800000003</v>
      </c>
      <c r="H387" s="289">
        <v>38998</v>
      </c>
      <c r="I387" s="288">
        <v>196.36</v>
      </c>
      <c r="J387" s="288" t="s">
        <v>7602</v>
      </c>
      <c r="K387" s="288" t="s">
        <v>7603</v>
      </c>
      <c r="L387" s="288" t="s">
        <v>63</v>
      </c>
    </row>
    <row r="388" spans="1:12">
      <c r="A388" s="288" t="s">
        <v>8322</v>
      </c>
      <c r="B388" s="288" t="s">
        <v>8323</v>
      </c>
      <c r="C388" s="288" t="s">
        <v>7749</v>
      </c>
      <c r="D388" s="288" t="s">
        <v>10355</v>
      </c>
      <c r="E388" s="289">
        <v>7929915.1200000001</v>
      </c>
      <c r="F388" s="288">
        <v>0.2</v>
      </c>
      <c r="G388" s="289">
        <v>7929915.1200000001</v>
      </c>
      <c r="H388" s="289">
        <v>97467</v>
      </c>
      <c r="I388" s="288">
        <v>81.36</v>
      </c>
      <c r="J388" s="288" t="s">
        <v>7602</v>
      </c>
      <c r="K388" s="288" t="s">
        <v>7625</v>
      </c>
      <c r="L388" s="288" t="s">
        <v>63</v>
      </c>
    </row>
    <row r="389" spans="1:12">
      <c r="A389" s="288" t="s">
        <v>8112</v>
      </c>
      <c r="B389" s="288" t="s">
        <v>8113</v>
      </c>
      <c r="C389" s="288" t="s">
        <v>7787</v>
      </c>
      <c r="D389" s="288" t="s">
        <v>10355</v>
      </c>
      <c r="E389" s="289">
        <v>7656204.3600000003</v>
      </c>
      <c r="F389" s="288">
        <v>0.19</v>
      </c>
      <c r="G389" s="289">
        <v>7656204.3600000003</v>
      </c>
      <c r="H389" s="289">
        <v>27578</v>
      </c>
      <c r="I389" s="288">
        <v>277.62</v>
      </c>
      <c r="J389" s="288" t="s">
        <v>7602</v>
      </c>
      <c r="K389" s="288" t="s">
        <v>7625</v>
      </c>
      <c r="L389" s="288" t="s">
        <v>63</v>
      </c>
    </row>
    <row r="390" spans="1:12">
      <c r="A390" s="288" t="s">
        <v>8653</v>
      </c>
      <c r="B390" s="288" t="s">
        <v>8654</v>
      </c>
      <c r="C390" s="288" t="s">
        <v>7607</v>
      </c>
      <c r="D390" s="288" t="s">
        <v>10355</v>
      </c>
      <c r="E390" s="289">
        <v>6987600.8799999999</v>
      </c>
      <c r="F390" s="288">
        <v>0.17</v>
      </c>
      <c r="G390" s="289">
        <v>6987600.8799999999</v>
      </c>
      <c r="H390" s="289">
        <v>58838</v>
      </c>
      <c r="I390" s="288">
        <v>118.76</v>
      </c>
      <c r="J390" s="288" t="s">
        <v>7602</v>
      </c>
      <c r="K390" s="288" t="s">
        <v>7625</v>
      </c>
      <c r="L390" s="288" t="s">
        <v>63</v>
      </c>
    </row>
    <row r="391" spans="1:12">
      <c r="A391" s="288" t="s">
        <v>40</v>
      </c>
      <c r="B391" s="288" t="s">
        <v>10397</v>
      </c>
      <c r="C391" s="288" t="s">
        <v>7601</v>
      </c>
      <c r="D391" s="288" t="s">
        <v>10355</v>
      </c>
      <c r="E391" s="289">
        <v>7612075</v>
      </c>
      <c r="F391" s="288">
        <v>0.19</v>
      </c>
      <c r="G391" s="289">
        <v>7612075</v>
      </c>
      <c r="H391" s="289">
        <v>78475</v>
      </c>
      <c r="I391" s="288">
        <v>97</v>
      </c>
      <c r="J391" s="288" t="s">
        <v>7602</v>
      </c>
      <c r="K391" s="288" t="s">
        <v>7625</v>
      </c>
      <c r="L391" s="288" t="s">
        <v>63</v>
      </c>
    </row>
    <row r="392" spans="1:12">
      <c r="A392" s="288" t="s">
        <v>7772</v>
      </c>
      <c r="B392" s="288" t="s">
        <v>230</v>
      </c>
      <c r="C392" s="288" t="s">
        <v>7601</v>
      </c>
      <c r="D392" s="288" t="s">
        <v>10355</v>
      </c>
      <c r="E392" s="289">
        <v>9057144.2400000002</v>
      </c>
      <c r="F392" s="288">
        <v>0.23</v>
      </c>
      <c r="G392" s="289">
        <v>9057144.2400000002</v>
      </c>
      <c r="H392" s="289">
        <v>50117</v>
      </c>
      <c r="I392" s="288">
        <v>180.72</v>
      </c>
      <c r="J392" s="288" t="s">
        <v>7602</v>
      </c>
      <c r="K392" s="288" t="s">
        <v>7603</v>
      </c>
      <c r="L392" s="288" t="s">
        <v>63</v>
      </c>
    </row>
    <row r="393" spans="1:12">
      <c r="A393" s="288" t="s">
        <v>8541</v>
      </c>
      <c r="B393" s="288" t="s">
        <v>4163</v>
      </c>
      <c r="C393" s="288" t="s">
        <v>7730</v>
      </c>
      <c r="D393" s="288" t="s">
        <v>10355</v>
      </c>
      <c r="E393" s="289">
        <v>9199883.7400000002</v>
      </c>
      <c r="F393" s="288">
        <v>0.23</v>
      </c>
      <c r="G393" s="289">
        <v>9199883.7400000002</v>
      </c>
      <c r="H393" s="289">
        <v>20407</v>
      </c>
      <c r="I393" s="288">
        <v>450.82</v>
      </c>
      <c r="J393" s="288" t="s">
        <v>7602</v>
      </c>
      <c r="K393" s="288" t="s">
        <v>7625</v>
      </c>
      <c r="L393" s="288" t="s">
        <v>63</v>
      </c>
    </row>
    <row r="394" spans="1:12">
      <c r="A394" s="288" t="s">
        <v>8954</v>
      </c>
      <c r="B394" s="288" t="s">
        <v>2343</v>
      </c>
      <c r="C394" s="288" t="s">
        <v>7628</v>
      </c>
      <c r="D394" s="288" t="s">
        <v>10355</v>
      </c>
      <c r="E394" s="289">
        <v>7677958.8799999999</v>
      </c>
      <c r="F394" s="288">
        <v>0.19</v>
      </c>
      <c r="G394" s="289">
        <v>7677958.8799999999</v>
      </c>
      <c r="H394" s="289">
        <v>42932</v>
      </c>
      <c r="I394" s="288">
        <v>178.84</v>
      </c>
      <c r="J394" s="288" t="s">
        <v>7602</v>
      </c>
      <c r="K394" s="288" t="s">
        <v>7625</v>
      </c>
      <c r="L394" s="288" t="s">
        <v>63</v>
      </c>
    </row>
    <row r="395" spans="1:12">
      <c r="A395" s="288" t="s">
        <v>10383</v>
      </c>
      <c r="B395" s="288" t="s">
        <v>10384</v>
      </c>
      <c r="C395" s="288" t="s">
        <v>7607</v>
      </c>
      <c r="D395" s="288" t="s">
        <v>10355</v>
      </c>
      <c r="E395" s="289">
        <v>8034374.5</v>
      </c>
      <c r="F395" s="288">
        <v>0.2</v>
      </c>
      <c r="G395" s="289">
        <v>8034374.5</v>
      </c>
      <c r="H395" s="289">
        <v>25510</v>
      </c>
      <c r="I395" s="288">
        <v>314.95</v>
      </c>
      <c r="J395" s="288" t="s">
        <v>7602</v>
      </c>
      <c r="K395" s="288" t="s">
        <v>7625</v>
      </c>
      <c r="L395" s="288" t="s">
        <v>63</v>
      </c>
    </row>
    <row r="396" spans="1:12">
      <c r="A396" s="288" t="s">
        <v>8481</v>
      </c>
      <c r="B396" s="288" t="s">
        <v>8482</v>
      </c>
      <c r="C396" s="288" t="s">
        <v>7611</v>
      </c>
      <c r="D396" s="288" t="s">
        <v>10355</v>
      </c>
      <c r="E396" s="289">
        <v>7604791.2000000002</v>
      </c>
      <c r="F396" s="288">
        <v>0.19</v>
      </c>
      <c r="G396" s="289">
        <v>7604791.2000000002</v>
      </c>
      <c r="H396" s="289">
        <v>47865</v>
      </c>
      <c r="I396" s="288">
        <v>158.88</v>
      </c>
      <c r="J396" s="288" t="s">
        <v>7602</v>
      </c>
      <c r="K396" s="288" t="s">
        <v>7625</v>
      </c>
      <c r="L396" s="288" t="s">
        <v>63</v>
      </c>
    </row>
    <row r="397" spans="1:12">
      <c r="A397" s="288" t="s">
        <v>8235</v>
      </c>
      <c r="B397" s="288" t="s">
        <v>8236</v>
      </c>
      <c r="C397" s="288" t="s">
        <v>7787</v>
      </c>
      <c r="D397" s="288" t="s">
        <v>10355</v>
      </c>
      <c r="E397" s="289">
        <v>7635956.4000000004</v>
      </c>
      <c r="F397" s="288">
        <v>0.19</v>
      </c>
      <c r="G397" s="289">
        <v>7635956.4000000004</v>
      </c>
      <c r="H397" s="289">
        <v>131202</v>
      </c>
      <c r="I397" s="288">
        <v>58.2</v>
      </c>
      <c r="J397" s="288" t="s">
        <v>7602</v>
      </c>
      <c r="K397" s="288" t="s">
        <v>7625</v>
      </c>
      <c r="L397" s="288" t="s">
        <v>63</v>
      </c>
    </row>
    <row r="398" spans="1:12">
      <c r="A398" s="288" t="s">
        <v>9134</v>
      </c>
      <c r="B398" s="288" t="s">
        <v>9135</v>
      </c>
      <c r="C398" s="288" t="s">
        <v>7787</v>
      </c>
      <c r="D398" s="288" t="s">
        <v>10355</v>
      </c>
      <c r="E398" s="289">
        <v>7540063.29</v>
      </c>
      <c r="F398" s="288">
        <v>0.19</v>
      </c>
      <c r="G398" s="289">
        <v>7540063.29</v>
      </c>
      <c r="H398" s="289">
        <v>109419</v>
      </c>
      <c r="I398" s="288">
        <v>68.91</v>
      </c>
      <c r="J398" s="288" t="s">
        <v>7602</v>
      </c>
      <c r="K398" s="288" t="s">
        <v>7603</v>
      </c>
      <c r="L398" s="288" t="s">
        <v>63</v>
      </c>
    </row>
    <row r="399" spans="1:12">
      <c r="A399" s="288" t="s">
        <v>7796</v>
      </c>
      <c r="B399" s="288" t="s">
        <v>7797</v>
      </c>
      <c r="C399" s="288" t="s">
        <v>7628</v>
      </c>
      <c r="D399" s="288" t="s">
        <v>10355</v>
      </c>
      <c r="E399" s="289">
        <v>9391621.75</v>
      </c>
      <c r="F399" s="288">
        <v>0.23</v>
      </c>
      <c r="G399" s="289">
        <v>9391621.75</v>
      </c>
      <c r="H399" s="289">
        <v>14623</v>
      </c>
      <c r="I399" s="288">
        <v>642.25</v>
      </c>
      <c r="J399" s="288" t="s">
        <v>7602</v>
      </c>
      <c r="K399" s="288" t="s">
        <v>7603</v>
      </c>
      <c r="L399" s="288" t="s">
        <v>63</v>
      </c>
    </row>
    <row r="400" spans="1:12">
      <c r="A400" s="288" t="s">
        <v>8512</v>
      </c>
      <c r="B400" s="288" t="s">
        <v>2861</v>
      </c>
      <c r="C400" s="288" t="s">
        <v>7611</v>
      </c>
      <c r="D400" s="288" t="s">
        <v>10355</v>
      </c>
      <c r="E400" s="289">
        <v>7133710.7999999998</v>
      </c>
      <c r="F400" s="288">
        <v>0.18</v>
      </c>
      <c r="G400" s="289">
        <v>7133710.7999999998</v>
      </c>
      <c r="H400" s="289">
        <v>294295</v>
      </c>
      <c r="I400" s="288">
        <v>24.24</v>
      </c>
      <c r="J400" s="288" t="s">
        <v>7602</v>
      </c>
      <c r="K400" s="288" t="s">
        <v>7625</v>
      </c>
      <c r="L400" s="288" t="s">
        <v>63</v>
      </c>
    </row>
    <row r="401" spans="1:12">
      <c r="A401" s="288" t="s">
        <v>8535</v>
      </c>
      <c r="B401" s="288" t="s">
        <v>2404</v>
      </c>
      <c r="C401" s="288" t="s">
        <v>7730</v>
      </c>
      <c r="D401" s="288" t="s">
        <v>10355</v>
      </c>
      <c r="E401" s="289">
        <v>7168172.3200000003</v>
      </c>
      <c r="F401" s="288">
        <v>0.18</v>
      </c>
      <c r="G401" s="289">
        <v>7168172.3200000003</v>
      </c>
      <c r="H401" s="289">
        <v>34919</v>
      </c>
      <c r="I401" s="288">
        <v>205.28</v>
      </c>
      <c r="J401" s="288" t="s">
        <v>7602</v>
      </c>
      <c r="K401" s="288" t="s">
        <v>7625</v>
      </c>
      <c r="L401" s="288" t="s">
        <v>63</v>
      </c>
    </row>
    <row r="402" spans="1:12">
      <c r="A402" s="288" t="s">
        <v>8442</v>
      </c>
      <c r="B402" s="288" t="s">
        <v>8443</v>
      </c>
      <c r="C402" s="288" t="s">
        <v>7628</v>
      </c>
      <c r="D402" s="288" t="s">
        <v>10355</v>
      </c>
      <c r="E402" s="289">
        <v>7554885.6500000004</v>
      </c>
      <c r="F402" s="288">
        <v>0.19</v>
      </c>
      <c r="G402" s="289">
        <v>7554885.6500000004</v>
      </c>
      <c r="H402" s="289">
        <v>30347</v>
      </c>
      <c r="I402" s="288">
        <v>248.95</v>
      </c>
      <c r="J402" s="288" t="s">
        <v>7602</v>
      </c>
      <c r="K402" s="288" t="s">
        <v>7625</v>
      </c>
      <c r="L402" s="288" t="s">
        <v>63</v>
      </c>
    </row>
    <row r="403" spans="1:12">
      <c r="A403" s="288" t="s">
        <v>8921</v>
      </c>
      <c r="B403" s="288" t="s">
        <v>8922</v>
      </c>
      <c r="C403" s="288" t="s">
        <v>7628</v>
      </c>
      <c r="D403" s="288" t="s">
        <v>10355</v>
      </c>
      <c r="E403" s="289">
        <v>8976625.3800000008</v>
      </c>
      <c r="F403" s="288">
        <v>0.22</v>
      </c>
      <c r="G403" s="289">
        <v>8976625.3800000008</v>
      </c>
      <c r="H403" s="289">
        <v>96554</v>
      </c>
      <c r="I403" s="288">
        <v>92.97</v>
      </c>
      <c r="J403" s="288" t="s">
        <v>7602</v>
      </c>
      <c r="K403" s="288" t="s">
        <v>7625</v>
      </c>
      <c r="L403" s="288" t="s">
        <v>63</v>
      </c>
    </row>
    <row r="404" spans="1:12">
      <c r="A404" s="288" t="s">
        <v>9632</v>
      </c>
      <c r="B404" s="288" t="s">
        <v>9633</v>
      </c>
      <c r="C404" s="288" t="s">
        <v>7611</v>
      </c>
      <c r="D404" s="288" t="s">
        <v>10355</v>
      </c>
      <c r="E404" s="289">
        <v>9963346.2799999993</v>
      </c>
      <c r="F404" s="288">
        <v>0.25</v>
      </c>
      <c r="G404" s="289">
        <v>9963346.2799999993</v>
      </c>
      <c r="H404" s="289">
        <v>67741</v>
      </c>
      <c r="I404" s="288">
        <v>147.08000000000001</v>
      </c>
      <c r="J404" s="288" t="s">
        <v>7602</v>
      </c>
      <c r="K404" s="288" t="s">
        <v>7603</v>
      </c>
      <c r="L404" s="288" t="s">
        <v>63</v>
      </c>
    </row>
    <row r="405" spans="1:12">
      <c r="A405" s="288" t="s">
        <v>8139</v>
      </c>
      <c r="B405" s="288" t="s">
        <v>1949</v>
      </c>
      <c r="C405" s="288" t="s">
        <v>7730</v>
      </c>
      <c r="D405" s="288" t="s">
        <v>10355</v>
      </c>
      <c r="E405" s="289">
        <v>8498521.0199999996</v>
      </c>
      <c r="F405" s="288">
        <v>0.21</v>
      </c>
      <c r="G405" s="289">
        <v>8498521.0199999996</v>
      </c>
      <c r="H405" s="289">
        <v>23313</v>
      </c>
      <c r="I405" s="288">
        <v>364.54</v>
      </c>
      <c r="J405" s="288" t="s">
        <v>7602</v>
      </c>
      <c r="K405" s="288" t="s">
        <v>7625</v>
      </c>
      <c r="L405" s="288" t="s">
        <v>63</v>
      </c>
    </row>
    <row r="406" spans="1:12">
      <c r="A406" s="288" t="s">
        <v>8931</v>
      </c>
      <c r="B406" s="288" t="s">
        <v>8932</v>
      </c>
      <c r="C406" s="288" t="s">
        <v>7730</v>
      </c>
      <c r="D406" s="288" t="s">
        <v>10355</v>
      </c>
      <c r="E406" s="289">
        <v>8263359</v>
      </c>
      <c r="F406" s="288">
        <v>0.21</v>
      </c>
      <c r="G406" s="289">
        <v>8263359</v>
      </c>
      <c r="H406" s="289">
        <v>141254</v>
      </c>
      <c r="I406" s="288">
        <v>58.5</v>
      </c>
      <c r="J406" s="288" t="s">
        <v>7602</v>
      </c>
      <c r="K406" s="288" t="s">
        <v>7625</v>
      </c>
      <c r="L406" s="288" t="s">
        <v>63</v>
      </c>
    </row>
    <row r="407" spans="1:12">
      <c r="A407" s="288" t="s">
        <v>8002</v>
      </c>
      <c r="B407" s="288" t="s">
        <v>8003</v>
      </c>
      <c r="C407" s="288" t="s">
        <v>7601</v>
      </c>
      <c r="D407" s="288" t="s">
        <v>10355</v>
      </c>
      <c r="E407" s="289">
        <v>7003952.0999999996</v>
      </c>
      <c r="F407" s="288">
        <v>0.18</v>
      </c>
      <c r="G407" s="289">
        <v>7003952.0999999996</v>
      </c>
      <c r="H407" s="289">
        <v>15615</v>
      </c>
      <c r="I407" s="288">
        <v>448.54</v>
      </c>
      <c r="J407" s="288" t="s">
        <v>7602</v>
      </c>
      <c r="K407" s="288" t="s">
        <v>7603</v>
      </c>
      <c r="L407" s="288" t="s">
        <v>63</v>
      </c>
    </row>
    <row r="408" spans="1:12">
      <c r="A408" s="288" t="s">
        <v>8096</v>
      </c>
      <c r="B408" s="288" t="s">
        <v>1792</v>
      </c>
      <c r="C408" s="288" t="s">
        <v>7607</v>
      </c>
      <c r="D408" s="288" t="s">
        <v>10355</v>
      </c>
      <c r="E408" s="289">
        <v>8610659.1999999993</v>
      </c>
      <c r="F408" s="288">
        <v>0.22</v>
      </c>
      <c r="G408" s="289">
        <v>8610659.1999999993</v>
      </c>
      <c r="H408" s="289">
        <v>53416</v>
      </c>
      <c r="I408" s="288">
        <v>161.19999999999999</v>
      </c>
      <c r="J408" s="288" t="s">
        <v>7602</v>
      </c>
      <c r="K408" s="288" t="s">
        <v>7603</v>
      </c>
      <c r="L408" s="288" t="s">
        <v>63</v>
      </c>
    </row>
    <row r="409" spans="1:12">
      <c r="A409" s="288" t="s">
        <v>8537</v>
      </c>
      <c r="B409" s="288" t="s">
        <v>8538</v>
      </c>
      <c r="C409" s="288" t="s">
        <v>7607</v>
      </c>
      <c r="D409" s="288" t="s">
        <v>10355</v>
      </c>
      <c r="E409" s="289">
        <v>6481907.4000000004</v>
      </c>
      <c r="F409" s="288">
        <v>0.16</v>
      </c>
      <c r="G409" s="289">
        <v>6481907.4000000004</v>
      </c>
      <c r="H409" s="289">
        <v>23333</v>
      </c>
      <c r="I409" s="288">
        <v>277.8</v>
      </c>
      <c r="J409" s="288" t="s">
        <v>7602</v>
      </c>
      <c r="K409" s="288" t="s">
        <v>7625</v>
      </c>
      <c r="L409" s="288" t="s">
        <v>63</v>
      </c>
    </row>
    <row r="410" spans="1:12">
      <c r="A410" s="288" t="s">
        <v>7759</v>
      </c>
      <c r="B410" s="288" t="s">
        <v>7760</v>
      </c>
      <c r="C410" s="288" t="s">
        <v>7730</v>
      </c>
      <c r="D410" s="288" t="s">
        <v>10355</v>
      </c>
      <c r="E410" s="289">
        <v>9096138.1600000001</v>
      </c>
      <c r="F410" s="288">
        <v>0.23</v>
      </c>
      <c r="G410" s="289">
        <v>9096138.1600000001</v>
      </c>
      <c r="H410" s="289">
        <v>51379</v>
      </c>
      <c r="I410" s="288">
        <v>177.04</v>
      </c>
      <c r="J410" s="288" t="s">
        <v>7602</v>
      </c>
      <c r="K410" s="288" t="s">
        <v>7625</v>
      </c>
      <c r="L410" s="288" t="s">
        <v>63</v>
      </c>
    </row>
    <row r="411" spans="1:12">
      <c r="A411" s="288" t="s">
        <v>7745</v>
      </c>
      <c r="B411" s="288" t="s">
        <v>7746</v>
      </c>
      <c r="C411" s="288" t="s">
        <v>7611</v>
      </c>
      <c r="D411" s="288" t="s">
        <v>10355</v>
      </c>
      <c r="E411" s="289">
        <v>7330050.96</v>
      </c>
      <c r="F411" s="288">
        <v>0.18</v>
      </c>
      <c r="G411" s="289">
        <v>7330050.96</v>
      </c>
      <c r="H411" s="289">
        <v>14748</v>
      </c>
      <c r="I411" s="288">
        <v>497.02</v>
      </c>
      <c r="J411" s="288" t="s">
        <v>7602</v>
      </c>
      <c r="K411" s="288" t="s">
        <v>7625</v>
      </c>
      <c r="L411" s="288" t="s">
        <v>63</v>
      </c>
    </row>
    <row r="412" spans="1:12">
      <c r="A412" s="288" t="s">
        <v>10445</v>
      </c>
      <c r="B412" s="288" t="s">
        <v>10446</v>
      </c>
      <c r="C412" s="288" t="s">
        <v>10424</v>
      </c>
      <c r="D412" s="288" t="s">
        <v>10440</v>
      </c>
      <c r="E412" s="288">
        <v>0</v>
      </c>
      <c r="F412" s="288">
        <v>0</v>
      </c>
      <c r="G412" s="289">
        <v>4230070</v>
      </c>
      <c r="H412" s="288">
        <v>13</v>
      </c>
      <c r="I412" s="289">
        <v>3253.9</v>
      </c>
      <c r="J412" s="288" t="s">
        <v>7560</v>
      </c>
      <c r="K412" s="288" t="s">
        <v>10444</v>
      </c>
      <c r="L412" s="288" t="s">
        <v>63</v>
      </c>
    </row>
    <row r="413" spans="1:12">
      <c r="A413" s="288" t="s">
        <v>10442</v>
      </c>
      <c r="B413" s="288" t="s">
        <v>10443</v>
      </c>
      <c r="C413" s="288" t="s">
        <v>10424</v>
      </c>
      <c r="D413" s="288" t="s">
        <v>10440</v>
      </c>
      <c r="E413" s="288">
        <v>0</v>
      </c>
      <c r="F413" s="288">
        <v>0</v>
      </c>
      <c r="G413" s="289">
        <v>1720687.5</v>
      </c>
      <c r="H413" s="288">
        <v>5</v>
      </c>
      <c r="I413" s="289">
        <v>6882.75</v>
      </c>
      <c r="J413" s="288" t="s">
        <v>7560</v>
      </c>
      <c r="K413" s="288" t="s">
        <v>10444</v>
      </c>
      <c r="L413" s="288" t="s">
        <v>63</v>
      </c>
    </row>
    <row r="414" spans="1:12">
      <c r="A414" s="288" t="s">
        <v>7684</v>
      </c>
      <c r="B414" s="288" t="s">
        <v>7685</v>
      </c>
      <c r="C414" s="288" t="s">
        <v>7601</v>
      </c>
      <c r="D414" s="288" t="s">
        <v>10355</v>
      </c>
      <c r="E414" s="289">
        <v>8596779.3000000007</v>
      </c>
      <c r="F414" s="288">
        <v>0.22</v>
      </c>
      <c r="G414" s="289">
        <v>8596779.3000000007</v>
      </c>
      <c r="H414" s="289">
        <v>32895</v>
      </c>
      <c r="I414" s="288">
        <v>261.33999999999997</v>
      </c>
      <c r="J414" s="288" t="s">
        <v>7602</v>
      </c>
      <c r="K414" s="288" t="s">
        <v>7625</v>
      </c>
      <c r="L414" s="288" t="s">
        <v>63</v>
      </c>
    </row>
    <row r="415" spans="1:12">
      <c r="A415" s="288" t="s">
        <v>8380</v>
      </c>
      <c r="B415" s="288" t="s">
        <v>8381</v>
      </c>
      <c r="C415" s="288" t="s">
        <v>7787</v>
      </c>
      <c r="D415" s="288" t="s">
        <v>10355</v>
      </c>
      <c r="E415" s="289">
        <v>7965283.2000000002</v>
      </c>
      <c r="F415" s="288">
        <v>0.2</v>
      </c>
      <c r="G415" s="289">
        <v>7965283.2000000002</v>
      </c>
      <c r="H415" s="289">
        <v>41160</v>
      </c>
      <c r="I415" s="288">
        <v>193.52</v>
      </c>
      <c r="J415" s="288" t="s">
        <v>7602</v>
      </c>
      <c r="K415" s="288" t="s">
        <v>7603</v>
      </c>
      <c r="L415" s="288" t="s">
        <v>63</v>
      </c>
    </row>
    <row r="416" spans="1:12">
      <c r="A416" s="288" t="s">
        <v>8933</v>
      </c>
      <c r="B416" s="288" t="s">
        <v>8934</v>
      </c>
      <c r="C416" s="288" t="s">
        <v>7601</v>
      </c>
      <c r="D416" s="288" t="s">
        <v>10355</v>
      </c>
      <c r="E416" s="289">
        <v>10973322.65</v>
      </c>
      <c r="F416" s="288">
        <v>0.27</v>
      </c>
      <c r="G416" s="289">
        <v>10973322.65</v>
      </c>
      <c r="H416" s="289">
        <v>41323</v>
      </c>
      <c r="I416" s="288">
        <v>265.55</v>
      </c>
      <c r="J416" s="288" t="s">
        <v>7602</v>
      </c>
      <c r="K416" s="288" t="s">
        <v>7603</v>
      </c>
      <c r="L416" s="288" t="s">
        <v>63</v>
      </c>
    </row>
    <row r="417" spans="1:12">
      <c r="A417" s="288" t="s">
        <v>8110</v>
      </c>
      <c r="B417" s="288" t="s">
        <v>8111</v>
      </c>
      <c r="C417" s="288" t="s">
        <v>7749</v>
      </c>
      <c r="D417" s="288" t="s">
        <v>10355</v>
      </c>
      <c r="E417" s="289">
        <v>8987944.1400000006</v>
      </c>
      <c r="F417" s="288">
        <v>0.22</v>
      </c>
      <c r="G417" s="289">
        <v>8987944.1400000006</v>
      </c>
      <c r="H417" s="289">
        <v>97083</v>
      </c>
      <c r="I417" s="288">
        <v>92.58</v>
      </c>
      <c r="J417" s="288" t="s">
        <v>7602</v>
      </c>
      <c r="K417" s="288" t="s">
        <v>7625</v>
      </c>
      <c r="L417" s="288" t="s">
        <v>63</v>
      </c>
    </row>
    <row r="418" spans="1:12">
      <c r="A418" s="288" t="s">
        <v>7769</v>
      </c>
      <c r="B418" s="288" t="s">
        <v>7770</v>
      </c>
      <c r="C418" s="288" t="s">
        <v>7601</v>
      </c>
      <c r="D418" s="288" t="s">
        <v>10355</v>
      </c>
      <c r="E418" s="289">
        <v>7891922.2400000002</v>
      </c>
      <c r="F418" s="288">
        <v>0.2</v>
      </c>
      <c r="G418" s="289">
        <v>7891922.2400000002</v>
      </c>
      <c r="H418" s="289">
        <v>8636</v>
      </c>
      <c r="I418" s="288">
        <v>913.84</v>
      </c>
      <c r="J418" s="288" t="s">
        <v>7602</v>
      </c>
      <c r="K418" s="288" t="s">
        <v>7625</v>
      </c>
      <c r="L418" s="288" t="s">
        <v>63</v>
      </c>
    </row>
    <row r="419" spans="1:12">
      <c r="A419" s="288" t="s">
        <v>7898</v>
      </c>
      <c r="B419" s="288" t="s">
        <v>7899</v>
      </c>
      <c r="C419" s="288" t="s">
        <v>7708</v>
      </c>
      <c r="D419" s="288" t="s">
        <v>10355</v>
      </c>
      <c r="E419" s="289">
        <v>7717449.9199999999</v>
      </c>
      <c r="F419" s="288">
        <v>0.19</v>
      </c>
      <c r="G419" s="289">
        <v>7717449.9199999999</v>
      </c>
      <c r="H419" s="289">
        <v>22328</v>
      </c>
      <c r="I419" s="288">
        <v>345.64</v>
      </c>
      <c r="J419" s="288" t="s">
        <v>7602</v>
      </c>
      <c r="K419" s="288" t="s">
        <v>7625</v>
      </c>
      <c r="L419" s="288" t="s">
        <v>63</v>
      </c>
    </row>
    <row r="420" spans="1:12">
      <c r="A420" s="288" t="s">
        <v>8209</v>
      </c>
      <c r="B420" s="288" t="s">
        <v>8210</v>
      </c>
      <c r="C420" s="288" t="s">
        <v>7787</v>
      </c>
      <c r="D420" s="288" t="s">
        <v>10355</v>
      </c>
      <c r="E420" s="289">
        <v>7854218.1900000004</v>
      </c>
      <c r="F420" s="288">
        <v>0.2</v>
      </c>
      <c r="G420" s="289">
        <v>7854218.1900000004</v>
      </c>
      <c r="H420" s="289">
        <v>44457</v>
      </c>
      <c r="I420" s="288">
        <v>176.67</v>
      </c>
      <c r="J420" s="288" t="s">
        <v>7602</v>
      </c>
      <c r="K420" s="288" t="s">
        <v>7625</v>
      </c>
      <c r="L420" s="288" t="s">
        <v>63</v>
      </c>
    </row>
    <row r="421" spans="1:12">
      <c r="A421" s="288" t="s">
        <v>10373</v>
      </c>
      <c r="B421" s="288" t="s">
        <v>10374</v>
      </c>
      <c r="C421" s="288" t="s">
        <v>7601</v>
      </c>
      <c r="D421" s="288" t="s">
        <v>10355</v>
      </c>
      <c r="E421" s="289">
        <v>8168961.1200000001</v>
      </c>
      <c r="F421" s="288">
        <v>0.2</v>
      </c>
      <c r="G421" s="289">
        <v>8168961.1200000001</v>
      </c>
      <c r="H421" s="289">
        <v>106728</v>
      </c>
      <c r="I421" s="288">
        <v>76.540000000000006</v>
      </c>
      <c r="J421" s="288" t="s">
        <v>7602</v>
      </c>
      <c r="K421" s="288" t="s">
        <v>7603</v>
      </c>
      <c r="L421" s="288" t="s">
        <v>63</v>
      </c>
    </row>
    <row r="422" spans="1:12">
      <c r="A422" s="288" t="s">
        <v>7845</v>
      </c>
      <c r="B422" s="288" t="s">
        <v>10378</v>
      </c>
      <c r="C422" s="288" t="s">
        <v>7631</v>
      </c>
      <c r="D422" s="288" t="s">
        <v>10355</v>
      </c>
      <c r="E422" s="289">
        <v>8146954.3799999999</v>
      </c>
      <c r="F422" s="288">
        <v>0.2</v>
      </c>
      <c r="G422" s="289">
        <v>8146954.3799999999</v>
      </c>
      <c r="H422" s="289">
        <v>220069</v>
      </c>
      <c r="I422" s="288">
        <v>37.020000000000003</v>
      </c>
      <c r="J422" s="288" t="s">
        <v>7602</v>
      </c>
      <c r="K422" s="288" t="s">
        <v>7625</v>
      </c>
      <c r="L422" s="288" t="s">
        <v>63</v>
      </c>
    </row>
    <row r="423" spans="1:12">
      <c r="A423" s="288" t="s">
        <v>9183</v>
      </c>
      <c r="B423" s="288" t="s">
        <v>9941</v>
      </c>
      <c r="C423" s="288" t="s">
        <v>7708</v>
      </c>
      <c r="D423" s="288" t="s">
        <v>10355</v>
      </c>
      <c r="E423" s="289">
        <v>6387096.7800000003</v>
      </c>
      <c r="F423" s="288">
        <v>0.16</v>
      </c>
      <c r="G423" s="289">
        <v>6387096.7800000003</v>
      </c>
      <c r="H423" s="289">
        <v>174654</v>
      </c>
      <c r="I423" s="288">
        <v>36.57</v>
      </c>
      <c r="J423" s="288" t="s">
        <v>7602</v>
      </c>
      <c r="K423" s="288" t="s">
        <v>7625</v>
      </c>
      <c r="L423" s="288" t="s">
        <v>63</v>
      </c>
    </row>
    <row r="424" spans="1:12">
      <c r="A424" s="288" t="s">
        <v>8561</v>
      </c>
      <c r="B424" s="288" t="s">
        <v>8562</v>
      </c>
      <c r="C424" s="288" t="s">
        <v>7730</v>
      </c>
      <c r="D424" s="288" t="s">
        <v>10355</v>
      </c>
      <c r="E424" s="289">
        <v>8291485.6600000001</v>
      </c>
      <c r="F424" s="288">
        <v>0.21</v>
      </c>
      <c r="G424" s="289">
        <v>8291485.6600000001</v>
      </c>
      <c r="H424" s="289">
        <v>24547</v>
      </c>
      <c r="I424" s="288">
        <v>337.78</v>
      </c>
      <c r="J424" s="288" t="s">
        <v>7602</v>
      </c>
      <c r="K424" s="288" t="s">
        <v>7625</v>
      </c>
      <c r="L424" s="288" t="s">
        <v>63</v>
      </c>
    </row>
    <row r="425" spans="1:12">
      <c r="A425" s="288" t="s">
        <v>10426</v>
      </c>
      <c r="B425" s="288" t="s">
        <v>10427</v>
      </c>
      <c r="C425" s="288" t="s">
        <v>7708</v>
      </c>
      <c r="D425" s="288" t="s">
        <v>10355</v>
      </c>
      <c r="E425" s="289">
        <v>5066871.3</v>
      </c>
      <c r="F425" s="288">
        <v>0.13</v>
      </c>
      <c r="G425" s="289">
        <v>5066871.3</v>
      </c>
      <c r="H425" s="289">
        <v>115130</v>
      </c>
      <c r="I425" s="288">
        <v>44.01</v>
      </c>
      <c r="J425" s="288" t="s">
        <v>7602</v>
      </c>
      <c r="K425" s="288" t="s">
        <v>7603</v>
      </c>
      <c r="L425" s="288" t="s">
        <v>63</v>
      </c>
    </row>
    <row r="426" spans="1:12">
      <c r="A426" s="288" t="s">
        <v>10201</v>
      </c>
      <c r="B426" s="288" t="s">
        <v>10202</v>
      </c>
      <c r="C426" s="288" t="s">
        <v>7628</v>
      </c>
      <c r="D426" s="288" t="s">
        <v>10355</v>
      </c>
      <c r="E426" s="289">
        <v>7616020.3600000003</v>
      </c>
      <c r="F426" s="288">
        <v>0.19</v>
      </c>
      <c r="G426" s="289">
        <v>7616020.3600000003</v>
      </c>
      <c r="H426" s="289">
        <v>111803</v>
      </c>
      <c r="I426" s="288">
        <v>68.12</v>
      </c>
      <c r="J426" s="288" t="s">
        <v>7602</v>
      </c>
      <c r="K426" s="288" t="s">
        <v>7625</v>
      </c>
      <c r="L426" s="288" t="s">
        <v>63</v>
      </c>
    </row>
    <row r="427" spans="1:12">
      <c r="A427" s="288" t="s">
        <v>7912</v>
      </c>
      <c r="B427" s="288" t="s">
        <v>7913</v>
      </c>
      <c r="C427" s="288" t="s">
        <v>7749</v>
      </c>
      <c r="D427" s="288" t="s">
        <v>10355</v>
      </c>
      <c r="E427" s="289">
        <v>7889152.9500000002</v>
      </c>
      <c r="F427" s="288">
        <v>0.2</v>
      </c>
      <c r="G427" s="289">
        <v>7889152.9500000002</v>
      </c>
      <c r="H427" s="289">
        <v>84693</v>
      </c>
      <c r="I427" s="288">
        <v>93.15</v>
      </c>
      <c r="J427" s="288" t="s">
        <v>7602</v>
      </c>
      <c r="K427" s="288" t="s">
        <v>7625</v>
      </c>
      <c r="L427" s="288" t="s">
        <v>63</v>
      </c>
    </row>
    <row r="428" spans="1:12">
      <c r="A428" s="288" t="s">
        <v>10387</v>
      </c>
      <c r="B428" s="288" t="s">
        <v>10388</v>
      </c>
      <c r="C428" s="288" t="s">
        <v>7730</v>
      </c>
      <c r="D428" s="288" t="s">
        <v>10355</v>
      </c>
      <c r="E428" s="289">
        <v>7783963.5700000003</v>
      </c>
      <c r="F428" s="288">
        <v>0.19</v>
      </c>
      <c r="G428" s="289">
        <v>7783963.5700000003</v>
      </c>
      <c r="H428" s="289">
        <v>255799</v>
      </c>
      <c r="I428" s="288">
        <v>30.43</v>
      </c>
      <c r="J428" s="288" t="s">
        <v>7602</v>
      </c>
      <c r="K428" s="288" t="s">
        <v>7625</v>
      </c>
      <c r="L428" s="288" t="s">
        <v>63</v>
      </c>
    </row>
    <row r="429" spans="1:12">
      <c r="A429" s="288" t="s">
        <v>10417</v>
      </c>
      <c r="B429" s="288" t="s">
        <v>1822</v>
      </c>
      <c r="C429" s="288" t="s">
        <v>7730</v>
      </c>
      <c r="D429" s="288" t="s">
        <v>10355</v>
      </c>
      <c r="E429" s="289">
        <v>6865738.3200000003</v>
      </c>
      <c r="F429" s="288">
        <v>0.17</v>
      </c>
      <c r="G429" s="289">
        <v>6865738.3200000003</v>
      </c>
      <c r="H429" s="289">
        <v>103462</v>
      </c>
      <c r="I429" s="288">
        <v>66.36</v>
      </c>
      <c r="J429" s="288" t="s">
        <v>7602</v>
      </c>
      <c r="K429" s="288" t="s">
        <v>7625</v>
      </c>
      <c r="L429" s="288" t="s">
        <v>63</v>
      </c>
    </row>
    <row r="430" spans="1:12">
      <c r="A430" s="288" t="s">
        <v>7784</v>
      </c>
      <c r="B430" s="288" t="s">
        <v>684</v>
      </c>
      <c r="C430" s="288" t="s">
        <v>7607</v>
      </c>
      <c r="D430" s="288" t="s">
        <v>10355</v>
      </c>
      <c r="E430" s="289">
        <v>7779689.2800000003</v>
      </c>
      <c r="F430" s="288">
        <v>0.19</v>
      </c>
      <c r="G430" s="289">
        <v>7779689.2800000003</v>
      </c>
      <c r="H430" s="289">
        <v>96093</v>
      </c>
      <c r="I430" s="288">
        <v>80.959999999999994</v>
      </c>
      <c r="J430" s="288" t="s">
        <v>7602</v>
      </c>
      <c r="K430" s="288" t="s">
        <v>7603</v>
      </c>
      <c r="L430" s="288" t="s">
        <v>63</v>
      </c>
    </row>
    <row r="431" spans="1:12">
      <c r="A431" s="288" t="s">
        <v>8328</v>
      </c>
      <c r="B431" s="288" t="s">
        <v>1097</v>
      </c>
      <c r="C431" s="288" t="s">
        <v>7611</v>
      </c>
      <c r="D431" s="288" t="s">
        <v>10355</v>
      </c>
      <c r="E431" s="289">
        <v>8387327.1299999999</v>
      </c>
      <c r="F431" s="288">
        <v>0.21</v>
      </c>
      <c r="G431" s="289">
        <v>8387327.1299999999</v>
      </c>
      <c r="H431" s="289">
        <v>71877</v>
      </c>
      <c r="I431" s="288">
        <v>116.69</v>
      </c>
      <c r="J431" s="288" t="s">
        <v>7602</v>
      </c>
      <c r="K431" s="288" t="s">
        <v>7625</v>
      </c>
      <c r="L431" s="288" t="s">
        <v>63</v>
      </c>
    </row>
    <row r="432" spans="1:12">
      <c r="A432" s="288" t="s">
        <v>8756</v>
      </c>
      <c r="B432" s="288" t="s">
        <v>8757</v>
      </c>
      <c r="C432" s="288" t="s">
        <v>7708</v>
      </c>
      <c r="D432" s="288" t="s">
        <v>10355</v>
      </c>
      <c r="E432" s="289">
        <v>9361163.4299999997</v>
      </c>
      <c r="F432" s="288">
        <v>0.23</v>
      </c>
      <c r="G432" s="289">
        <v>9361163.4299999997</v>
      </c>
      <c r="H432" s="289">
        <v>60019</v>
      </c>
      <c r="I432" s="288">
        <v>155.97</v>
      </c>
      <c r="J432" s="288" t="s">
        <v>7602</v>
      </c>
      <c r="K432" s="288" t="s">
        <v>7603</v>
      </c>
      <c r="L432" s="288" t="s">
        <v>63</v>
      </c>
    </row>
    <row r="433" spans="1:12">
      <c r="A433" s="288" t="s">
        <v>8705</v>
      </c>
      <c r="B433" s="288" t="s">
        <v>8706</v>
      </c>
      <c r="C433" s="288" t="s">
        <v>7628</v>
      </c>
      <c r="D433" s="288" t="s">
        <v>10355</v>
      </c>
      <c r="E433" s="289">
        <v>7575017.0800000001</v>
      </c>
      <c r="F433" s="288">
        <v>0.19</v>
      </c>
      <c r="G433" s="289">
        <v>7575017.0800000001</v>
      </c>
      <c r="H433" s="289">
        <v>31919</v>
      </c>
      <c r="I433" s="288">
        <v>237.32</v>
      </c>
      <c r="J433" s="288" t="s">
        <v>7602</v>
      </c>
      <c r="K433" s="288" t="s">
        <v>7625</v>
      </c>
      <c r="L433" s="288" t="s">
        <v>63</v>
      </c>
    </row>
    <row r="434" spans="1:12">
      <c r="A434" s="288" t="s">
        <v>7818</v>
      </c>
      <c r="B434" s="288" t="s">
        <v>1482</v>
      </c>
      <c r="C434" s="288" t="s">
        <v>7628</v>
      </c>
      <c r="D434" s="288" t="s">
        <v>10355</v>
      </c>
      <c r="E434" s="289">
        <v>7466919.6799999997</v>
      </c>
      <c r="F434" s="288">
        <v>0.19</v>
      </c>
      <c r="G434" s="289">
        <v>7466919.6799999997</v>
      </c>
      <c r="H434" s="289">
        <v>20848</v>
      </c>
      <c r="I434" s="288">
        <v>358.16</v>
      </c>
      <c r="J434" s="288" t="s">
        <v>7602</v>
      </c>
      <c r="K434" s="288" t="s">
        <v>7625</v>
      </c>
      <c r="L434" s="288" t="s">
        <v>63</v>
      </c>
    </row>
    <row r="435" spans="1:12">
      <c r="A435" s="288" t="s">
        <v>9015</v>
      </c>
      <c r="B435" s="288" t="s">
        <v>9016</v>
      </c>
      <c r="C435" s="288" t="s">
        <v>7601</v>
      </c>
      <c r="D435" s="288" t="s">
        <v>10355</v>
      </c>
      <c r="E435" s="289">
        <v>9203258.75</v>
      </c>
      <c r="F435" s="288">
        <v>0.23</v>
      </c>
      <c r="G435" s="289">
        <v>9203258.75</v>
      </c>
      <c r="H435" s="289">
        <v>181345</v>
      </c>
      <c r="I435" s="288">
        <v>50.75</v>
      </c>
      <c r="J435" s="288" t="s">
        <v>7602</v>
      </c>
      <c r="K435" s="288" t="s">
        <v>7603</v>
      </c>
      <c r="L435" s="288" t="s">
        <v>63</v>
      </c>
    </row>
    <row r="436" spans="1:12">
      <c r="A436" s="288" t="s">
        <v>8698</v>
      </c>
      <c r="B436" s="288" t="s">
        <v>8699</v>
      </c>
      <c r="C436" s="288" t="s">
        <v>7611</v>
      </c>
      <c r="D436" s="288" t="s">
        <v>10355</v>
      </c>
      <c r="E436" s="289">
        <v>7882509.0599999996</v>
      </c>
      <c r="F436" s="288">
        <v>0.2</v>
      </c>
      <c r="G436" s="289">
        <v>7882509.0599999996</v>
      </c>
      <c r="H436" s="289">
        <v>106506</v>
      </c>
      <c r="I436" s="288">
        <v>74.010000000000005</v>
      </c>
      <c r="J436" s="288" t="s">
        <v>7602</v>
      </c>
      <c r="K436" s="288" t="s">
        <v>7625</v>
      </c>
      <c r="L436" s="288" t="s">
        <v>63</v>
      </c>
    </row>
    <row r="437" spans="1:12">
      <c r="A437" s="288" t="s">
        <v>7889</v>
      </c>
      <c r="B437" s="288" t="s">
        <v>4151</v>
      </c>
      <c r="C437" s="288" t="s">
        <v>7601</v>
      </c>
      <c r="D437" s="288" t="s">
        <v>10355</v>
      </c>
      <c r="E437" s="289">
        <v>9156871.6799999997</v>
      </c>
      <c r="F437" s="288">
        <v>0.23</v>
      </c>
      <c r="G437" s="289">
        <v>9156871.6799999997</v>
      </c>
      <c r="H437" s="289">
        <v>20544</v>
      </c>
      <c r="I437" s="288">
        <v>445.72</v>
      </c>
      <c r="J437" s="288" t="s">
        <v>7602</v>
      </c>
      <c r="K437" s="288" t="s">
        <v>7603</v>
      </c>
      <c r="L437" s="288" t="s">
        <v>63</v>
      </c>
    </row>
    <row r="438" spans="1:12">
      <c r="A438" s="288" t="s">
        <v>8195</v>
      </c>
      <c r="B438" s="288" t="s">
        <v>1302</v>
      </c>
      <c r="C438" s="288" t="s">
        <v>7645</v>
      </c>
      <c r="D438" s="288" t="s">
        <v>10355</v>
      </c>
      <c r="E438" s="289">
        <v>7393518</v>
      </c>
      <c r="F438" s="288">
        <v>0.18</v>
      </c>
      <c r="G438" s="289">
        <v>7393518</v>
      </c>
      <c r="H438" s="289">
        <v>101420</v>
      </c>
      <c r="I438" s="288">
        <v>72.900000000000006</v>
      </c>
      <c r="J438" s="288" t="s">
        <v>7602</v>
      </c>
      <c r="K438" s="288" t="s">
        <v>7625</v>
      </c>
      <c r="L438" s="288" t="s">
        <v>63</v>
      </c>
    </row>
    <row r="439" spans="1:12">
      <c r="A439" s="288" t="s">
        <v>7871</v>
      </c>
      <c r="B439" s="288" t="s">
        <v>7872</v>
      </c>
      <c r="C439" s="288" t="s">
        <v>7616</v>
      </c>
      <c r="D439" s="288" t="s">
        <v>10355</v>
      </c>
      <c r="E439" s="289">
        <v>6700613.9199999999</v>
      </c>
      <c r="F439" s="288">
        <v>0.17</v>
      </c>
      <c r="G439" s="289">
        <v>6700613.9199999999</v>
      </c>
      <c r="H439" s="289">
        <v>32956</v>
      </c>
      <c r="I439" s="288">
        <v>203.32</v>
      </c>
      <c r="J439" s="288" t="s">
        <v>7602</v>
      </c>
      <c r="K439" s="288" t="s">
        <v>7603</v>
      </c>
      <c r="L439" s="288" t="s">
        <v>63</v>
      </c>
    </row>
    <row r="440" spans="1:12">
      <c r="A440" s="288" t="s">
        <v>8334</v>
      </c>
      <c r="B440" s="288" t="s">
        <v>1453</v>
      </c>
      <c r="C440" s="288" t="s">
        <v>7611</v>
      </c>
      <c r="D440" s="288" t="s">
        <v>10355</v>
      </c>
      <c r="E440" s="289">
        <v>7597330.1600000001</v>
      </c>
      <c r="F440" s="288">
        <v>0.19</v>
      </c>
      <c r="G440" s="289">
        <v>7597330.1600000001</v>
      </c>
      <c r="H440" s="289">
        <v>74696</v>
      </c>
      <c r="I440" s="288">
        <v>101.71</v>
      </c>
      <c r="J440" s="288" t="s">
        <v>7602</v>
      </c>
      <c r="K440" s="288" t="s">
        <v>7603</v>
      </c>
      <c r="L440" s="288" t="s">
        <v>63</v>
      </c>
    </row>
    <row r="441" spans="1:12">
      <c r="A441" s="288" t="s">
        <v>8418</v>
      </c>
      <c r="B441" s="288" t="s">
        <v>8419</v>
      </c>
      <c r="C441" s="288" t="s">
        <v>7616</v>
      </c>
      <c r="D441" s="288" t="s">
        <v>10355</v>
      </c>
      <c r="E441" s="289">
        <v>8488858.25</v>
      </c>
      <c r="F441" s="288">
        <v>0.21</v>
      </c>
      <c r="G441" s="289">
        <v>8488858.25</v>
      </c>
      <c r="H441" s="289">
        <v>33205</v>
      </c>
      <c r="I441" s="288">
        <v>255.65</v>
      </c>
      <c r="J441" s="288" t="s">
        <v>7602</v>
      </c>
      <c r="K441" s="288" t="s">
        <v>7603</v>
      </c>
      <c r="L441" s="288" t="s">
        <v>63</v>
      </c>
    </row>
    <row r="442" spans="1:12">
      <c r="A442" s="288" t="s">
        <v>9949</v>
      </c>
      <c r="B442" s="288" t="s">
        <v>9950</v>
      </c>
      <c r="C442" s="288" t="s">
        <v>7607</v>
      </c>
      <c r="D442" s="288" t="s">
        <v>10355</v>
      </c>
      <c r="E442" s="289">
        <v>8050456.96</v>
      </c>
      <c r="F442" s="288">
        <v>0.2</v>
      </c>
      <c r="G442" s="289">
        <v>8050456.96</v>
      </c>
      <c r="H442" s="289">
        <v>75712</v>
      </c>
      <c r="I442" s="288">
        <v>106.33</v>
      </c>
      <c r="J442" s="288" t="s">
        <v>7602</v>
      </c>
      <c r="K442" s="288" t="s">
        <v>7625</v>
      </c>
      <c r="L442" s="288" t="s">
        <v>63</v>
      </c>
    </row>
    <row r="443" spans="1:12">
      <c r="A443" s="288" t="s">
        <v>8378</v>
      </c>
      <c r="B443" s="288" t="s">
        <v>8379</v>
      </c>
      <c r="C443" s="288" t="s">
        <v>7631</v>
      </c>
      <c r="D443" s="288" t="s">
        <v>10355</v>
      </c>
      <c r="E443" s="289">
        <v>7610167.9500000002</v>
      </c>
      <c r="F443" s="288">
        <v>0.19</v>
      </c>
      <c r="G443" s="289">
        <v>7610167.9500000002</v>
      </c>
      <c r="H443" s="289">
        <v>48755</v>
      </c>
      <c r="I443" s="288">
        <v>156.09</v>
      </c>
      <c r="J443" s="288" t="s">
        <v>7602</v>
      </c>
      <c r="K443" s="288" t="s">
        <v>7625</v>
      </c>
      <c r="L443" s="288" t="s">
        <v>63</v>
      </c>
    </row>
    <row r="444" spans="1:12">
      <c r="A444" s="288" t="s">
        <v>7934</v>
      </c>
      <c r="B444" s="288" t="s">
        <v>677</v>
      </c>
      <c r="C444" s="288" t="s">
        <v>7645</v>
      </c>
      <c r="D444" s="288" t="s">
        <v>10355</v>
      </c>
      <c r="E444" s="289">
        <v>8017695.8499999996</v>
      </c>
      <c r="F444" s="288">
        <v>0.2</v>
      </c>
      <c r="G444" s="289">
        <v>8017695.8499999996</v>
      </c>
      <c r="H444" s="289">
        <v>87673</v>
      </c>
      <c r="I444" s="288">
        <v>91.45</v>
      </c>
      <c r="J444" s="288" t="s">
        <v>7602</v>
      </c>
      <c r="K444" s="288" t="s">
        <v>7625</v>
      </c>
      <c r="L444" s="288" t="s">
        <v>63</v>
      </c>
    </row>
    <row r="445" spans="1:12">
      <c r="A445" s="288" t="s">
        <v>8050</v>
      </c>
      <c r="B445" s="288" t="s">
        <v>9887</v>
      </c>
      <c r="C445" s="288" t="s">
        <v>7601</v>
      </c>
      <c r="D445" s="288" t="s">
        <v>10355</v>
      </c>
      <c r="E445" s="289">
        <v>9349213.7699999996</v>
      </c>
      <c r="F445" s="288">
        <v>0.23</v>
      </c>
      <c r="G445" s="289">
        <v>9349213.7699999996</v>
      </c>
      <c r="H445" s="289">
        <v>37871</v>
      </c>
      <c r="I445" s="288">
        <v>246.87</v>
      </c>
      <c r="J445" s="288" t="s">
        <v>7602</v>
      </c>
      <c r="K445" s="288" t="s">
        <v>7625</v>
      </c>
      <c r="L445" s="288" t="s">
        <v>63</v>
      </c>
    </row>
    <row r="446" spans="1:12">
      <c r="A446" s="288" t="s">
        <v>8868</v>
      </c>
      <c r="B446" s="288" t="s">
        <v>8869</v>
      </c>
      <c r="C446" s="288" t="s">
        <v>7601</v>
      </c>
      <c r="D446" s="288" t="s">
        <v>10355</v>
      </c>
      <c r="E446" s="289">
        <v>7563325.4400000004</v>
      </c>
      <c r="F446" s="288">
        <v>0.19</v>
      </c>
      <c r="G446" s="289">
        <v>7563325.4400000004</v>
      </c>
      <c r="H446" s="289">
        <v>14592</v>
      </c>
      <c r="I446" s="288">
        <v>518.32000000000005</v>
      </c>
      <c r="J446" s="288" t="s">
        <v>7602</v>
      </c>
      <c r="K446" s="288" t="s">
        <v>7625</v>
      </c>
      <c r="L446" s="288" t="s">
        <v>63</v>
      </c>
    </row>
    <row r="447" spans="1:12">
      <c r="A447" s="288" t="s">
        <v>8576</v>
      </c>
      <c r="B447" s="288" t="s">
        <v>8577</v>
      </c>
      <c r="C447" s="288" t="s">
        <v>7601</v>
      </c>
      <c r="D447" s="288" t="s">
        <v>10355</v>
      </c>
      <c r="E447" s="289">
        <v>12379559.539999999</v>
      </c>
      <c r="F447" s="288">
        <v>0.31</v>
      </c>
      <c r="G447" s="289">
        <v>12379559.539999999</v>
      </c>
      <c r="H447" s="289">
        <v>67622</v>
      </c>
      <c r="I447" s="288">
        <v>183.07</v>
      </c>
      <c r="J447" s="288" t="s">
        <v>7602</v>
      </c>
      <c r="K447" s="288" t="s">
        <v>7603</v>
      </c>
      <c r="L447" s="288" t="s">
        <v>63</v>
      </c>
    </row>
    <row r="448" spans="1:12">
      <c r="A448" s="288" t="s">
        <v>7619</v>
      </c>
      <c r="B448" s="288" t="s">
        <v>7620</v>
      </c>
      <c r="C448" s="288" t="s">
        <v>7607</v>
      </c>
      <c r="D448" s="288" t="s">
        <v>10355</v>
      </c>
      <c r="E448" s="289">
        <v>10757522.16</v>
      </c>
      <c r="F448" s="288">
        <v>0.27</v>
      </c>
      <c r="G448" s="289">
        <v>10757522.16</v>
      </c>
      <c r="H448" s="289">
        <v>22968</v>
      </c>
      <c r="I448" s="288">
        <v>468.37</v>
      </c>
      <c r="J448" s="288" t="s">
        <v>7602</v>
      </c>
      <c r="K448" s="288" t="s">
        <v>7603</v>
      </c>
      <c r="L448" s="288" t="s">
        <v>63</v>
      </c>
    </row>
    <row r="449" spans="1:12">
      <c r="A449" s="288" t="s">
        <v>7725</v>
      </c>
      <c r="B449" s="288" t="s">
        <v>7726</v>
      </c>
      <c r="C449" s="288" t="s">
        <v>7601</v>
      </c>
      <c r="D449" s="288" t="s">
        <v>10355</v>
      </c>
      <c r="E449" s="289">
        <v>6996384.7199999997</v>
      </c>
      <c r="F449" s="288">
        <v>0.17</v>
      </c>
      <c r="G449" s="289">
        <v>6996384.7199999997</v>
      </c>
      <c r="H449" s="289">
        <v>43332</v>
      </c>
      <c r="I449" s="288">
        <v>161.46</v>
      </c>
      <c r="J449" s="288" t="s">
        <v>7602</v>
      </c>
      <c r="K449" s="288" t="s">
        <v>7603</v>
      </c>
      <c r="L449" s="288" t="s">
        <v>63</v>
      </c>
    </row>
    <row r="450" spans="1:12">
      <c r="A450" s="288" t="s">
        <v>9366</v>
      </c>
      <c r="B450" s="288" t="s">
        <v>9367</v>
      </c>
      <c r="C450" s="288" t="s">
        <v>7631</v>
      </c>
      <c r="D450" s="288" t="s">
        <v>10355</v>
      </c>
      <c r="E450" s="289">
        <v>7848514.0800000001</v>
      </c>
      <c r="F450" s="288">
        <v>0.2</v>
      </c>
      <c r="G450" s="289">
        <v>7848514.0800000001</v>
      </c>
      <c r="H450" s="289">
        <v>8488</v>
      </c>
      <c r="I450" s="288">
        <v>924.66</v>
      </c>
      <c r="J450" s="288" t="s">
        <v>7602</v>
      </c>
      <c r="K450" s="288" t="s">
        <v>7625</v>
      </c>
      <c r="L450" s="288" t="s">
        <v>63</v>
      </c>
    </row>
    <row r="451" spans="1:12">
      <c r="A451" s="288" t="s">
        <v>8448</v>
      </c>
      <c r="B451" s="288" t="s">
        <v>2765</v>
      </c>
      <c r="C451" s="288" t="s">
        <v>7730</v>
      </c>
      <c r="D451" s="288" t="s">
        <v>10355</v>
      </c>
      <c r="E451" s="289">
        <v>8006317.9199999999</v>
      </c>
      <c r="F451" s="288">
        <v>0.2</v>
      </c>
      <c r="G451" s="289">
        <v>8006317.9199999999</v>
      </c>
      <c r="H451" s="289">
        <v>100104</v>
      </c>
      <c r="I451" s="288">
        <v>79.98</v>
      </c>
      <c r="J451" s="288" t="s">
        <v>7602</v>
      </c>
      <c r="K451" s="288" t="s">
        <v>7625</v>
      </c>
      <c r="L451" s="288" t="s">
        <v>63</v>
      </c>
    </row>
    <row r="452" spans="1:12">
      <c r="A452" s="288" t="s">
        <v>7700</v>
      </c>
      <c r="B452" s="288" t="s">
        <v>1077</v>
      </c>
      <c r="C452" s="288" t="s">
        <v>7628</v>
      </c>
      <c r="D452" s="288" t="s">
        <v>10355</v>
      </c>
      <c r="E452" s="289">
        <v>9486029.8399999999</v>
      </c>
      <c r="F452" s="288">
        <v>0.24</v>
      </c>
      <c r="G452" s="289">
        <v>9486029.8399999999</v>
      </c>
      <c r="H452" s="289">
        <v>16793</v>
      </c>
      <c r="I452" s="288">
        <v>564.88</v>
      </c>
      <c r="J452" s="288" t="s">
        <v>7602</v>
      </c>
      <c r="K452" s="288" t="s">
        <v>7625</v>
      </c>
      <c r="L452" s="288" t="s">
        <v>63</v>
      </c>
    </row>
    <row r="453" spans="1:12">
      <c r="A453" s="288" t="s">
        <v>7794</v>
      </c>
      <c r="B453" s="288" t="s">
        <v>7795</v>
      </c>
      <c r="C453" s="288" t="s">
        <v>7607</v>
      </c>
      <c r="D453" s="288" t="s">
        <v>10355</v>
      </c>
      <c r="E453" s="289">
        <v>7998174.8300000001</v>
      </c>
      <c r="F453" s="288">
        <v>0.2</v>
      </c>
      <c r="G453" s="289">
        <v>7998174.8300000001</v>
      </c>
      <c r="H453" s="289">
        <v>56963</v>
      </c>
      <c r="I453" s="288">
        <v>140.41</v>
      </c>
      <c r="J453" s="288" t="s">
        <v>7602</v>
      </c>
      <c r="K453" s="288" t="s">
        <v>7625</v>
      </c>
      <c r="L453" s="288" t="s">
        <v>63</v>
      </c>
    </row>
    <row r="454" spans="1:12">
      <c r="A454" s="288" t="s">
        <v>10394</v>
      </c>
      <c r="B454" s="288" t="s">
        <v>10395</v>
      </c>
      <c r="C454" s="288" t="s">
        <v>7616</v>
      </c>
      <c r="D454" s="288" t="s">
        <v>10355</v>
      </c>
      <c r="E454" s="289">
        <v>7665700.9800000004</v>
      </c>
      <c r="F454" s="288">
        <v>0.19</v>
      </c>
      <c r="G454" s="289">
        <v>7665700.9800000004</v>
      </c>
      <c r="H454" s="289">
        <v>40838</v>
      </c>
      <c r="I454" s="288">
        <v>187.71</v>
      </c>
      <c r="J454" s="288" t="s">
        <v>7602</v>
      </c>
      <c r="K454" s="288" t="s">
        <v>7625</v>
      </c>
      <c r="L454" s="288" t="s">
        <v>63</v>
      </c>
    </row>
    <row r="455" spans="1:12">
      <c r="A455" s="288" t="s">
        <v>8450</v>
      </c>
      <c r="B455" s="288" t="s">
        <v>8570</v>
      </c>
      <c r="C455" s="288" t="s">
        <v>7607</v>
      </c>
      <c r="D455" s="288" t="s">
        <v>10355</v>
      </c>
      <c r="E455" s="289">
        <v>7148035.71</v>
      </c>
      <c r="F455" s="288">
        <v>0.18</v>
      </c>
      <c r="G455" s="289">
        <v>7148035.71</v>
      </c>
      <c r="H455" s="289">
        <v>136179</v>
      </c>
      <c r="I455" s="288">
        <v>52.49</v>
      </c>
      <c r="J455" s="288" t="s">
        <v>7602</v>
      </c>
      <c r="K455" s="288" t="s">
        <v>7603</v>
      </c>
      <c r="L455" s="288" t="s">
        <v>63</v>
      </c>
    </row>
    <row r="456" spans="1:12">
      <c r="A456" s="288" t="s">
        <v>8193</v>
      </c>
      <c r="B456" s="288" t="s">
        <v>8194</v>
      </c>
      <c r="C456" s="288" t="s">
        <v>7616</v>
      </c>
      <c r="D456" s="288" t="s">
        <v>10355</v>
      </c>
      <c r="E456" s="289">
        <v>8471087.8399999999</v>
      </c>
      <c r="F456" s="288">
        <v>0.21</v>
      </c>
      <c r="G456" s="289">
        <v>8471087.8399999999</v>
      </c>
      <c r="H456" s="289">
        <v>172457</v>
      </c>
      <c r="I456" s="288">
        <v>49.12</v>
      </c>
      <c r="J456" s="288" t="s">
        <v>7602</v>
      </c>
      <c r="K456" s="288" t="s">
        <v>7603</v>
      </c>
      <c r="L456" s="288" t="s">
        <v>63</v>
      </c>
    </row>
    <row r="457" spans="1:12">
      <c r="A457" s="288" t="s">
        <v>8005</v>
      </c>
      <c r="B457" s="288" t="s">
        <v>8006</v>
      </c>
      <c r="C457" s="288" t="s">
        <v>7730</v>
      </c>
      <c r="D457" s="288" t="s">
        <v>10355</v>
      </c>
      <c r="E457" s="289">
        <v>8520504.2100000009</v>
      </c>
      <c r="F457" s="288">
        <v>0.21</v>
      </c>
      <c r="G457" s="289">
        <v>8520504.2100000009</v>
      </c>
      <c r="H457" s="289">
        <v>19091</v>
      </c>
      <c r="I457" s="288">
        <v>446.31</v>
      </c>
      <c r="J457" s="288" t="s">
        <v>7602</v>
      </c>
      <c r="K457" s="288" t="s">
        <v>7625</v>
      </c>
      <c r="L457" s="288" t="s">
        <v>63</v>
      </c>
    </row>
    <row r="458" spans="1:12">
      <c r="A458" s="288" t="s">
        <v>8015</v>
      </c>
      <c r="B458" s="288" t="s">
        <v>8016</v>
      </c>
      <c r="C458" s="288" t="s">
        <v>7730</v>
      </c>
      <c r="D458" s="288" t="s">
        <v>10355</v>
      </c>
      <c r="E458" s="289">
        <v>8026200</v>
      </c>
      <c r="F458" s="288">
        <v>0.2</v>
      </c>
      <c r="G458" s="289">
        <v>8026200</v>
      </c>
      <c r="H458" s="289">
        <v>6174</v>
      </c>
      <c r="I458" s="289">
        <v>1300</v>
      </c>
      <c r="J458" s="288" t="s">
        <v>7602</v>
      </c>
      <c r="K458" s="288" t="s">
        <v>7625</v>
      </c>
      <c r="L458" s="288" t="s">
        <v>63</v>
      </c>
    </row>
    <row r="459" spans="1:12">
      <c r="A459" s="288" t="s">
        <v>8176</v>
      </c>
      <c r="B459" s="288" t="s">
        <v>8177</v>
      </c>
      <c r="C459" s="288" t="s">
        <v>7611</v>
      </c>
      <c r="D459" s="288" t="s">
        <v>10355</v>
      </c>
      <c r="E459" s="289">
        <v>7952178.5999999996</v>
      </c>
      <c r="F459" s="288">
        <v>0.2</v>
      </c>
      <c r="G459" s="289">
        <v>7952178.5999999996</v>
      </c>
      <c r="H459" s="289">
        <v>29710</v>
      </c>
      <c r="I459" s="288">
        <v>267.66000000000003</v>
      </c>
      <c r="J459" s="288" t="s">
        <v>7602</v>
      </c>
      <c r="K459" s="288" t="s">
        <v>7625</v>
      </c>
      <c r="L459" s="288" t="s">
        <v>63</v>
      </c>
    </row>
    <row r="460" spans="1:12">
      <c r="A460" s="288" t="s">
        <v>8827</v>
      </c>
      <c r="B460" s="288" t="s">
        <v>8828</v>
      </c>
      <c r="C460" s="288" t="s">
        <v>7601</v>
      </c>
      <c r="D460" s="288" t="s">
        <v>10355</v>
      </c>
      <c r="E460" s="289">
        <v>7904245.0899999999</v>
      </c>
      <c r="F460" s="288">
        <v>0.2</v>
      </c>
      <c r="G460" s="289">
        <v>7904245.0899999999</v>
      </c>
      <c r="H460" s="289">
        <v>99337</v>
      </c>
      <c r="I460" s="288">
        <v>79.569999999999993</v>
      </c>
      <c r="J460" s="288" t="s">
        <v>7602</v>
      </c>
      <c r="K460" s="288" t="s">
        <v>7603</v>
      </c>
      <c r="L460" s="288" t="s">
        <v>63</v>
      </c>
    </row>
    <row r="461" spans="1:12">
      <c r="A461" s="288" t="s">
        <v>8125</v>
      </c>
      <c r="B461" s="288" t="s">
        <v>8126</v>
      </c>
      <c r="C461" s="288" t="s">
        <v>7611</v>
      </c>
      <c r="D461" s="288" t="s">
        <v>10355</v>
      </c>
      <c r="E461" s="289">
        <v>7801999.9199999999</v>
      </c>
      <c r="F461" s="288">
        <v>0.2</v>
      </c>
      <c r="G461" s="289">
        <v>7801999.9199999999</v>
      </c>
      <c r="H461" s="289">
        <v>176436</v>
      </c>
      <c r="I461" s="288">
        <v>44.22</v>
      </c>
      <c r="J461" s="288" t="s">
        <v>7602</v>
      </c>
      <c r="K461" s="288" t="s">
        <v>7625</v>
      </c>
      <c r="L461" s="288" t="s">
        <v>63</v>
      </c>
    </row>
    <row r="462" spans="1:12">
      <c r="A462" s="288" t="s">
        <v>9053</v>
      </c>
      <c r="B462" s="288" t="s">
        <v>9054</v>
      </c>
      <c r="C462" s="288" t="s">
        <v>7601</v>
      </c>
      <c r="D462" s="288" t="s">
        <v>10355</v>
      </c>
      <c r="E462" s="289">
        <v>6798410.1399999997</v>
      </c>
      <c r="F462" s="288">
        <v>0.17</v>
      </c>
      <c r="G462" s="289">
        <v>6798410.1399999997</v>
      </c>
      <c r="H462" s="289">
        <v>14557</v>
      </c>
      <c r="I462" s="288">
        <v>467.02</v>
      </c>
      <c r="J462" s="288" t="s">
        <v>7602</v>
      </c>
      <c r="K462" s="288" t="s">
        <v>7625</v>
      </c>
      <c r="L462" s="288" t="s">
        <v>63</v>
      </c>
    </row>
    <row r="463" spans="1:12">
      <c r="A463" s="288" t="s">
        <v>8732</v>
      </c>
      <c r="B463" s="288" t="s">
        <v>8733</v>
      </c>
      <c r="C463" s="288" t="s">
        <v>7645</v>
      </c>
      <c r="D463" s="288" t="s">
        <v>10355</v>
      </c>
      <c r="E463" s="289">
        <v>7414481.04</v>
      </c>
      <c r="F463" s="288">
        <v>0.19</v>
      </c>
      <c r="G463" s="289">
        <v>7414481.04</v>
      </c>
      <c r="H463" s="289">
        <v>143608</v>
      </c>
      <c r="I463" s="288">
        <v>51.63</v>
      </c>
      <c r="J463" s="288" t="s">
        <v>7602</v>
      </c>
      <c r="K463" s="288" t="s">
        <v>7625</v>
      </c>
      <c r="L463" s="288" t="s">
        <v>63</v>
      </c>
    </row>
    <row r="464" spans="1:12">
      <c r="A464" s="288" t="s">
        <v>7843</v>
      </c>
      <c r="B464" s="288" t="s">
        <v>7844</v>
      </c>
      <c r="C464" s="288" t="s">
        <v>7730</v>
      </c>
      <c r="D464" s="288" t="s">
        <v>10355</v>
      </c>
      <c r="E464" s="289">
        <v>8436212.2799999993</v>
      </c>
      <c r="F464" s="288">
        <v>0.21</v>
      </c>
      <c r="G464" s="289">
        <v>8436212.2799999993</v>
      </c>
      <c r="H464" s="289">
        <v>84599</v>
      </c>
      <c r="I464" s="288">
        <v>99.72</v>
      </c>
      <c r="J464" s="288" t="s">
        <v>7602</v>
      </c>
      <c r="K464" s="288" t="s">
        <v>7625</v>
      </c>
      <c r="L464" s="288" t="s">
        <v>63</v>
      </c>
    </row>
    <row r="465" spans="1:12">
      <c r="A465" s="288" t="s">
        <v>8767</v>
      </c>
      <c r="B465" s="288" t="s">
        <v>8768</v>
      </c>
      <c r="C465" s="288" t="s">
        <v>7787</v>
      </c>
      <c r="D465" s="288" t="s">
        <v>10355</v>
      </c>
      <c r="E465" s="289">
        <v>7040281.6600000001</v>
      </c>
      <c r="F465" s="288">
        <v>0.18</v>
      </c>
      <c r="G465" s="289">
        <v>7040281.6600000001</v>
      </c>
      <c r="H465" s="289">
        <v>208354</v>
      </c>
      <c r="I465" s="288">
        <v>33.79</v>
      </c>
      <c r="J465" s="288" t="s">
        <v>7602</v>
      </c>
      <c r="K465" s="288" t="s">
        <v>7625</v>
      </c>
      <c r="L465" s="288" t="s">
        <v>63</v>
      </c>
    </row>
    <row r="466" spans="1:12">
      <c r="A466" s="288" t="s">
        <v>8370</v>
      </c>
      <c r="B466" s="288" t="s">
        <v>8371</v>
      </c>
      <c r="C466" s="288" t="s">
        <v>7607</v>
      </c>
      <c r="D466" s="288" t="s">
        <v>10355</v>
      </c>
      <c r="E466" s="289">
        <v>8048106.2199999997</v>
      </c>
      <c r="F466" s="288">
        <v>0.2</v>
      </c>
      <c r="G466" s="289">
        <v>8048106.2199999997</v>
      </c>
      <c r="H466" s="289">
        <v>15554</v>
      </c>
      <c r="I466" s="288">
        <v>517.42999999999995</v>
      </c>
      <c r="J466" s="288" t="s">
        <v>7602</v>
      </c>
      <c r="K466" s="288" t="s">
        <v>7603</v>
      </c>
      <c r="L466" s="288" t="s">
        <v>63</v>
      </c>
    </row>
    <row r="467" spans="1:12">
      <c r="A467" s="288" t="s">
        <v>7754</v>
      </c>
      <c r="B467" s="288" t="s">
        <v>490</v>
      </c>
      <c r="C467" s="288" t="s">
        <v>7730</v>
      </c>
      <c r="D467" s="288" t="s">
        <v>10355</v>
      </c>
      <c r="E467" s="289">
        <v>8107499.8200000003</v>
      </c>
      <c r="F467" s="288">
        <v>0.2</v>
      </c>
      <c r="G467" s="289">
        <v>8107499.8200000003</v>
      </c>
      <c r="H467" s="289">
        <v>37051</v>
      </c>
      <c r="I467" s="288">
        <v>218.82</v>
      </c>
      <c r="J467" s="288" t="s">
        <v>7602</v>
      </c>
      <c r="K467" s="288" t="s">
        <v>7625</v>
      </c>
      <c r="L467" s="288" t="s">
        <v>63</v>
      </c>
    </row>
    <row r="468" spans="1:12">
      <c r="A468" s="288" t="s">
        <v>10116</v>
      </c>
      <c r="B468" s="288" t="s">
        <v>10117</v>
      </c>
      <c r="C468" s="288" t="s">
        <v>7730</v>
      </c>
      <c r="D468" s="288" t="s">
        <v>10355</v>
      </c>
      <c r="E468" s="289">
        <v>7125883.7300000004</v>
      </c>
      <c r="F468" s="288">
        <v>0.18</v>
      </c>
      <c r="G468" s="289">
        <v>7125883.7300000004</v>
      </c>
      <c r="H468" s="289">
        <v>74143</v>
      </c>
      <c r="I468" s="288">
        <v>96.11</v>
      </c>
      <c r="J468" s="288" t="s">
        <v>7602</v>
      </c>
      <c r="K468" s="288" t="s">
        <v>7603</v>
      </c>
      <c r="L468" s="288" t="s">
        <v>63</v>
      </c>
    </row>
    <row r="469" spans="1:12">
      <c r="A469" s="288" t="s">
        <v>7779</v>
      </c>
      <c r="B469" s="288" t="s">
        <v>7780</v>
      </c>
      <c r="C469" s="288" t="s">
        <v>7730</v>
      </c>
      <c r="D469" s="288" t="s">
        <v>10355</v>
      </c>
      <c r="E469" s="289">
        <v>8935162.7599999998</v>
      </c>
      <c r="F469" s="288">
        <v>0.22</v>
      </c>
      <c r="G469" s="289">
        <v>8935162.7599999998</v>
      </c>
      <c r="H469" s="289">
        <v>94964</v>
      </c>
      <c r="I469" s="288">
        <v>94.09</v>
      </c>
      <c r="J469" s="288" t="s">
        <v>7602</v>
      </c>
      <c r="K469" s="288" t="s">
        <v>7625</v>
      </c>
      <c r="L469" s="288" t="s">
        <v>63</v>
      </c>
    </row>
    <row r="470" spans="1:12">
      <c r="A470" s="288" t="s">
        <v>8239</v>
      </c>
      <c r="B470" s="288" t="s">
        <v>8240</v>
      </c>
      <c r="C470" s="288" t="s">
        <v>7730</v>
      </c>
      <c r="D470" s="288" t="s">
        <v>10355</v>
      </c>
      <c r="E470" s="289">
        <v>7217677.3799999999</v>
      </c>
      <c r="F470" s="288">
        <v>0.18</v>
      </c>
      <c r="G470" s="289">
        <v>7217677.3799999999</v>
      </c>
      <c r="H470" s="289">
        <v>8418</v>
      </c>
      <c r="I470" s="288">
        <v>857.41</v>
      </c>
      <c r="J470" s="288" t="s">
        <v>7602</v>
      </c>
      <c r="K470" s="288" t="s">
        <v>7625</v>
      </c>
      <c r="L470" s="288" t="s">
        <v>63</v>
      </c>
    </row>
    <row r="471" spans="1:12">
      <c r="A471" s="288" t="s">
        <v>7629</v>
      </c>
      <c r="B471" s="288" t="s">
        <v>408</v>
      </c>
      <c r="C471" s="288" t="s">
        <v>7628</v>
      </c>
      <c r="D471" s="288" t="s">
        <v>10355</v>
      </c>
      <c r="E471" s="289">
        <v>7693191.9199999999</v>
      </c>
      <c r="F471" s="288">
        <v>0.19</v>
      </c>
      <c r="G471" s="289">
        <v>7693191.9199999999</v>
      </c>
      <c r="H471" s="289">
        <v>23048</v>
      </c>
      <c r="I471" s="288">
        <v>333.79</v>
      </c>
      <c r="J471" s="288" t="s">
        <v>7602</v>
      </c>
      <c r="K471" s="288" t="s">
        <v>7625</v>
      </c>
      <c r="L471" s="288" t="s">
        <v>63</v>
      </c>
    </row>
    <row r="472" spans="1:12">
      <c r="A472" s="288" t="s">
        <v>8942</v>
      </c>
      <c r="B472" s="288" t="s">
        <v>8943</v>
      </c>
      <c r="C472" s="288" t="s">
        <v>7628</v>
      </c>
      <c r="D472" s="288" t="s">
        <v>10355</v>
      </c>
      <c r="E472" s="289">
        <v>9444415.0999999996</v>
      </c>
      <c r="F472" s="288">
        <v>0.24</v>
      </c>
      <c r="G472" s="289">
        <v>9444415.0999999996</v>
      </c>
      <c r="H472" s="289">
        <v>42793</v>
      </c>
      <c r="I472" s="288">
        <v>220.7</v>
      </c>
      <c r="J472" s="288" t="s">
        <v>7602</v>
      </c>
      <c r="K472" s="288" t="s">
        <v>7625</v>
      </c>
      <c r="L472" s="288" t="s">
        <v>63</v>
      </c>
    </row>
    <row r="473" spans="1:12">
      <c r="A473" s="288" t="s">
        <v>8029</v>
      </c>
      <c r="B473" s="288" t="s">
        <v>449</v>
      </c>
      <c r="C473" s="288" t="s">
        <v>7611</v>
      </c>
      <c r="D473" s="288" t="s">
        <v>10355</v>
      </c>
      <c r="E473" s="289">
        <v>7543162.6200000001</v>
      </c>
      <c r="F473" s="288">
        <v>0.19</v>
      </c>
      <c r="G473" s="289">
        <v>7543162.6200000001</v>
      </c>
      <c r="H473" s="289">
        <v>161801</v>
      </c>
      <c r="I473" s="288">
        <v>46.62</v>
      </c>
      <c r="J473" s="288" t="s">
        <v>7602</v>
      </c>
      <c r="K473" s="288" t="s">
        <v>7625</v>
      </c>
      <c r="L473" s="288" t="s">
        <v>63</v>
      </c>
    </row>
    <row r="474" spans="1:12">
      <c r="A474" s="288" t="s">
        <v>63</v>
      </c>
      <c r="B474" s="288" t="s">
        <v>10423</v>
      </c>
      <c r="C474" s="288" t="s">
        <v>10424</v>
      </c>
      <c r="D474" s="288" t="s">
        <v>10425</v>
      </c>
      <c r="E474" s="289">
        <v>5136392.18</v>
      </c>
      <c r="F474" s="288">
        <v>0.13</v>
      </c>
      <c r="G474" s="289">
        <v>5136392.18</v>
      </c>
      <c r="H474" s="289">
        <v>5136392</v>
      </c>
      <c r="I474" s="288">
        <v>100</v>
      </c>
      <c r="J474" s="288" t="s">
        <v>7602</v>
      </c>
      <c r="K474" s="288" t="s">
        <v>7560</v>
      </c>
      <c r="L474" s="288" t="s">
        <v>63</v>
      </c>
    </row>
    <row r="475" spans="1:12">
      <c r="A475" s="288" t="s">
        <v>8026</v>
      </c>
      <c r="B475" s="288" t="s">
        <v>1617</v>
      </c>
      <c r="C475" s="288" t="s">
        <v>7631</v>
      </c>
      <c r="D475" s="288" t="s">
        <v>10355</v>
      </c>
      <c r="E475" s="289">
        <v>8630450.4000000004</v>
      </c>
      <c r="F475" s="288">
        <v>0.22</v>
      </c>
      <c r="G475" s="289">
        <v>8630450.4000000004</v>
      </c>
      <c r="H475" s="289">
        <v>50294</v>
      </c>
      <c r="I475" s="288">
        <v>171.6</v>
      </c>
      <c r="J475" s="288" t="s">
        <v>7602</v>
      </c>
      <c r="K475" s="288" t="s">
        <v>7625</v>
      </c>
      <c r="L475" s="288" t="s">
        <v>63</v>
      </c>
    </row>
    <row r="476" spans="1:12">
      <c r="A476" s="288" t="s">
        <v>8729</v>
      </c>
      <c r="B476" s="288" t="s">
        <v>8730</v>
      </c>
      <c r="C476" s="288" t="s">
        <v>7787</v>
      </c>
      <c r="D476" s="288" t="s">
        <v>10355</v>
      </c>
      <c r="E476" s="289">
        <v>8525543.0399999991</v>
      </c>
      <c r="F476" s="288">
        <v>0.21</v>
      </c>
      <c r="G476" s="289">
        <v>8525543.0399999991</v>
      </c>
      <c r="H476" s="289">
        <v>115008</v>
      </c>
      <c r="I476" s="288">
        <v>74.13</v>
      </c>
      <c r="J476" s="288" t="s">
        <v>7602</v>
      </c>
      <c r="K476" s="288" t="s">
        <v>7625</v>
      </c>
      <c r="L476" s="288" t="s">
        <v>63</v>
      </c>
    </row>
    <row r="477" spans="1:12">
      <c r="A477" s="288" t="s">
        <v>9926</v>
      </c>
      <c r="B477" s="288" t="s">
        <v>9927</v>
      </c>
      <c r="C477" s="288" t="s">
        <v>7730</v>
      </c>
      <c r="D477" s="288" t="s">
        <v>10355</v>
      </c>
      <c r="E477" s="289">
        <v>7650832.3200000003</v>
      </c>
      <c r="F477" s="288">
        <v>0.19</v>
      </c>
      <c r="G477" s="289">
        <v>7650832.3200000003</v>
      </c>
      <c r="H477" s="289">
        <v>77328</v>
      </c>
      <c r="I477" s="288">
        <v>98.94</v>
      </c>
      <c r="J477" s="288" t="s">
        <v>7602</v>
      </c>
      <c r="K477" s="288" t="s">
        <v>7625</v>
      </c>
      <c r="L477" s="288" t="s">
        <v>63</v>
      </c>
    </row>
    <row r="478" spans="1:12">
      <c r="A478" s="288" t="s">
        <v>8362</v>
      </c>
      <c r="B478" s="288" t="s">
        <v>3405</v>
      </c>
      <c r="C478" s="288" t="s">
        <v>7601</v>
      </c>
      <c r="D478" s="288" t="s">
        <v>10355</v>
      </c>
      <c r="E478" s="289">
        <v>6868956.7199999997</v>
      </c>
      <c r="F478" s="288">
        <v>0.17</v>
      </c>
      <c r="G478" s="289">
        <v>6868956.7199999997</v>
      </c>
      <c r="H478" s="289">
        <v>28087</v>
      </c>
      <c r="I478" s="288">
        <v>244.56</v>
      </c>
      <c r="J478" s="288" t="s">
        <v>7602</v>
      </c>
      <c r="K478" s="288" t="s">
        <v>7603</v>
      </c>
      <c r="L478" s="288" t="s">
        <v>63</v>
      </c>
    </row>
    <row r="479" spans="1:12">
      <c r="A479" s="288" t="s">
        <v>8227</v>
      </c>
      <c r="B479" s="288" t="s">
        <v>8228</v>
      </c>
      <c r="C479" s="288" t="s">
        <v>7730</v>
      </c>
      <c r="D479" s="288" t="s">
        <v>10355</v>
      </c>
      <c r="E479" s="289">
        <v>6549021.5999999996</v>
      </c>
      <c r="F479" s="288">
        <v>0.16</v>
      </c>
      <c r="G479" s="289">
        <v>6549021.5999999996</v>
      </c>
      <c r="H479" s="289">
        <v>30404</v>
      </c>
      <c r="I479" s="288">
        <v>215.4</v>
      </c>
      <c r="J479" s="288" t="s">
        <v>7602</v>
      </c>
      <c r="K479" s="288" t="s">
        <v>7603</v>
      </c>
      <c r="L479" s="288" t="s">
        <v>63</v>
      </c>
    </row>
    <row r="480" spans="1:12">
      <c r="A480" s="288" t="s">
        <v>7737</v>
      </c>
      <c r="B480" s="288" t="s">
        <v>221</v>
      </c>
      <c r="C480" s="288" t="s">
        <v>7616</v>
      </c>
      <c r="D480" s="288" t="s">
        <v>10355</v>
      </c>
      <c r="E480" s="289">
        <v>7224470.3899999997</v>
      </c>
      <c r="F480" s="288">
        <v>0.18</v>
      </c>
      <c r="G480" s="289">
        <v>7224470.3899999997</v>
      </c>
      <c r="H480" s="289">
        <v>183037</v>
      </c>
      <c r="I480" s="288">
        <v>39.47</v>
      </c>
      <c r="J480" s="288" t="s">
        <v>7602</v>
      </c>
      <c r="K480" s="288" t="s">
        <v>7625</v>
      </c>
      <c r="L480" s="288" t="s">
        <v>63</v>
      </c>
    </row>
    <row r="481" spans="1:12">
      <c r="A481" s="288" t="s">
        <v>7820</v>
      </c>
      <c r="B481" s="288" t="s">
        <v>2599</v>
      </c>
      <c r="C481" s="288" t="s">
        <v>7628</v>
      </c>
      <c r="D481" s="288" t="s">
        <v>10355</v>
      </c>
      <c r="E481" s="289">
        <v>8732574</v>
      </c>
      <c r="F481" s="288">
        <v>0.22</v>
      </c>
      <c r="G481" s="289">
        <v>8732574</v>
      </c>
      <c r="H481" s="289">
        <v>20499</v>
      </c>
      <c r="I481" s="288">
        <v>426</v>
      </c>
      <c r="J481" s="288" t="s">
        <v>7602</v>
      </c>
      <c r="K481" s="288" t="s">
        <v>7603</v>
      </c>
      <c r="L481" s="288" t="s">
        <v>63</v>
      </c>
    </row>
    <row r="482" spans="1:12">
      <c r="A482" s="288" t="s">
        <v>10371</v>
      </c>
      <c r="B482" s="288" t="s">
        <v>10372</v>
      </c>
      <c r="C482" s="288" t="s">
        <v>7628</v>
      </c>
      <c r="D482" s="288" t="s">
        <v>10355</v>
      </c>
      <c r="E482" s="289">
        <v>8184073.9500000002</v>
      </c>
      <c r="F482" s="288">
        <v>0.2</v>
      </c>
      <c r="G482" s="289">
        <v>8184073.9500000002</v>
      </c>
      <c r="H482" s="289">
        <v>777215</v>
      </c>
      <c r="I482" s="288">
        <v>10.53</v>
      </c>
      <c r="J482" s="288" t="s">
        <v>7602</v>
      </c>
      <c r="K482" s="288" t="s">
        <v>7603</v>
      </c>
      <c r="L482" s="288" t="s">
        <v>63</v>
      </c>
    </row>
    <row r="483" spans="1:12">
      <c r="A483" s="288" t="s">
        <v>8316</v>
      </c>
      <c r="B483" s="288" t="s">
        <v>8317</v>
      </c>
      <c r="C483" s="288" t="s">
        <v>7787</v>
      </c>
      <c r="D483" s="288" t="s">
        <v>10355</v>
      </c>
      <c r="E483" s="289">
        <v>7040097.1200000001</v>
      </c>
      <c r="F483" s="288">
        <v>0.18</v>
      </c>
      <c r="G483" s="289">
        <v>7040097.1200000001</v>
      </c>
      <c r="H483" s="289">
        <v>233968</v>
      </c>
      <c r="I483" s="288">
        <v>30.09</v>
      </c>
      <c r="J483" s="288" t="s">
        <v>7602</v>
      </c>
      <c r="K483" s="288" t="s">
        <v>7625</v>
      </c>
      <c r="L483" s="288" t="s">
        <v>63</v>
      </c>
    </row>
    <row r="484" spans="1:12">
      <c r="A484" s="288" t="s">
        <v>7636</v>
      </c>
      <c r="B484" s="288" t="s">
        <v>7637</v>
      </c>
      <c r="C484" s="288" t="s">
        <v>7611</v>
      </c>
      <c r="D484" s="288" t="s">
        <v>10355</v>
      </c>
      <c r="E484" s="289">
        <v>7943428.2000000002</v>
      </c>
      <c r="F484" s="288">
        <v>0.2</v>
      </c>
      <c r="G484" s="289">
        <v>7943428.2000000002</v>
      </c>
      <c r="H484" s="289">
        <v>23578</v>
      </c>
      <c r="I484" s="288">
        <v>336.9</v>
      </c>
      <c r="J484" s="288" t="s">
        <v>7602</v>
      </c>
      <c r="K484" s="288" t="s">
        <v>7625</v>
      </c>
      <c r="L484" s="288" t="s">
        <v>63</v>
      </c>
    </row>
    <row r="485" spans="1:12">
      <c r="A485" s="288" t="s">
        <v>9123</v>
      </c>
      <c r="B485" s="288" t="s">
        <v>9124</v>
      </c>
      <c r="C485" s="288" t="s">
        <v>7749</v>
      </c>
      <c r="D485" s="288" t="s">
        <v>10355</v>
      </c>
      <c r="E485" s="289">
        <v>7350384.0800000001</v>
      </c>
      <c r="F485" s="288">
        <v>0.18</v>
      </c>
      <c r="G485" s="289">
        <v>7350384.0800000001</v>
      </c>
      <c r="H485" s="289">
        <v>38077</v>
      </c>
      <c r="I485" s="288">
        <v>193.04</v>
      </c>
      <c r="J485" s="288" t="s">
        <v>7602</v>
      </c>
      <c r="K485" s="288" t="s">
        <v>7625</v>
      </c>
      <c r="L485" s="288" t="s">
        <v>63</v>
      </c>
    </row>
    <row r="486" spans="1:12">
      <c r="A486" s="288" t="s">
        <v>8288</v>
      </c>
      <c r="B486" s="288" t="s">
        <v>8289</v>
      </c>
      <c r="C486" s="288" t="s">
        <v>7708</v>
      </c>
      <c r="D486" s="288" t="s">
        <v>10355</v>
      </c>
      <c r="E486" s="289">
        <v>7820570.6500000004</v>
      </c>
      <c r="F486" s="288">
        <v>0.2</v>
      </c>
      <c r="G486" s="289">
        <v>7820570.6500000004</v>
      </c>
      <c r="H486" s="289">
        <v>27103</v>
      </c>
      <c r="I486" s="288">
        <v>288.55</v>
      </c>
      <c r="J486" s="288" t="s">
        <v>7602</v>
      </c>
      <c r="K486" s="288" t="s">
        <v>7625</v>
      </c>
      <c r="L486" s="288" t="s">
        <v>63</v>
      </c>
    </row>
    <row r="487" spans="1:12">
      <c r="A487" s="288" t="s">
        <v>7678</v>
      </c>
      <c r="B487" s="288" t="s">
        <v>7679</v>
      </c>
      <c r="C487" s="288" t="s">
        <v>7645</v>
      </c>
      <c r="D487" s="288" t="s">
        <v>10355</v>
      </c>
      <c r="E487" s="289">
        <v>8040848.5</v>
      </c>
      <c r="F487" s="288">
        <v>0.2</v>
      </c>
      <c r="G487" s="289">
        <v>8040848.5</v>
      </c>
      <c r="H487" s="289">
        <v>79150</v>
      </c>
      <c r="I487" s="288">
        <v>101.59</v>
      </c>
      <c r="J487" s="288" t="s">
        <v>7602</v>
      </c>
      <c r="K487" s="288" t="s">
        <v>7625</v>
      </c>
      <c r="L487" s="288" t="s">
        <v>63</v>
      </c>
    </row>
    <row r="488" spans="1:12">
      <c r="A488" s="288" t="s">
        <v>7735</v>
      </c>
      <c r="B488" s="288" t="s">
        <v>7736</v>
      </c>
      <c r="C488" s="288" t="s">
        <v>7616</v>
      </c>
      <c r="D488" s="288" t="s">
        <v>10355</v>
      </c>
      <c r="E488" s="289">
        <v>7711613.5999999996</v>
      </c>
      <c r="F488" s="288">
        <v>0.19</v>
      </c>
      <c r="G488" s="289">
        <v>7711613.5999999996</v>
      </c>
      <c r="H488" s="289">
        <v>68780</v>
      </c>
      <c r="I488" s="288">
        <v>112.12</v>
      </c>
      <c r="J488" s="288" t="s">
        <v>7602</v>
      </c>
      <c r="K488" s="288" t="s">
        <v>7625</v>
      </c>
      <c r="L488" s="288" t="s">
        <v>63</v>
      </c>
    </row>
    <row r="489" spans="1:12">
      <c r="A489" s="288" t="s">
        <v>8496</v>
      </c>
      <c r="B489" s="288" t="s">
        <v>8497</v>
      </c>
      <c r="C489" s="288" t="s">
        <v>7616</v>
      </c>
      <c r="D489" s="288" t="s">
        <v>10355</v>
      </c>
      <c r="E489" s="289">
        <v>14155331.369999999</v>
      </c>
      <c r="F489" s="288">
        <v>0.35</v>
      </c>
      <c r="G489" s="289">
        <v>14155331.369999999</v>
      </c>
      <c r="H489" s="289">
        <v>635053</v>
      </c>
      <c r="I489" s="288">
        <v>22.29</v>
      </c>
      <c r="J489" s="288" t="s">
        <v>7602</v>
      </c>
      <c r="K489" s="288" t="s">
        <v>7603</v>
      </c>
      <c r="L489" s="288" t="s">
        <v>63</v>
      </c>
    </row>
    <row r="490" spans="1:12">
      <c r="A490" s="288" t="s">
        <v>7910</v>
      </c>
      <c r="B490" s="288" t="s">
        <v>1465</v>
      </c>
      <c r="C490" s="288" t="s">
        <v>7730</v>
      </c>
      <c r="D490" s="288" t="s">
        <v>10355</v>
      </c>
      <c r="E490" s="289">
        <v>7195682.1299999999</v>
      </c>
      <c r="F490" s="288">
        <v>0.18</v>
      </c>
      <c r="G490" s="289">
        <v>7195682.1299999999</v>
      </c>
      <c r="H490" s="289">
        <v>36569</v>
      </c>
      <c r="I490" s="288">
        <v>196.77</v>
      </c>
      <c r="J490" s="288" t="s">
        <v>7602</v>
      </c>
      <c r="K490" s="288" t="s">
        <v>7625</v>
      </c>
      <c r="L490" s="288" t="s">
        <v>63</v>
      </c>
    </row>
    <row r="491" spans="1:12">
      <c r="A491" s="288" t="s">
        <v>8547</v>
      </c>
      <c r="B491" s="288" t="s">
        <v>2572</v>
      </c>
      <c r="C491" s="288" t="s">
        <v>7628</v>
      </c>
      <c r="D491" s="288" t="s">
        <v>10355</v>
      </c>
      <c r="E491" s="289">
        <v>9415945.1400000006</v>
      </c>
      <c r="F491" s="288">
        <v>0.24</v>
      </c>
      <c r="G491" s="289">
        <v>9415945.1400000006</v>
      </c>
      <c r="H491" s="289">
        <v>27246</v>
      </c>
      <c r="I491" s="288">
        <v>345.59</v>
      </c>
      <c r="J491" s="288" t="s">
        <v>7602</v>
      </c>
      <c r="K491" s="288" t="s">
        <v>7625</v>
      </c>
      <c r="L491" s="288" t="s">
        <v>63</v>
      </c>
    </row>
    <row r="492" spans="1:12">
      <c r="A492" s="288" t="s">
        <v>8458</v>
      </c>
      <c r="B492" s="288" t="s">
        <v>8459</v>
      </c>
      <c r="C492" s="288" t="s">
        <v>7749</v>
      </c>
      <c r="D492" s="288" t="s">
        <v>10355</v>
      </c>
      <c r="E492" s="289">
        <v>7940470.6799999997</v>
      </c>
      <c r="F492" s="288">
        <v>0.2</v>
      </c>
      <c r="G492" s="289">
        <v>7940470.6799999997</v>
      </c>
      <c r="H492" s="289">
        <v>71788</v>
      </c>
      <c r="I492" s="288">
        <v>110.61</v>
      </c>
      <c r="J492" s="288" t="s">
        <v>7602</v>
      </c>
      <c r="K492" s="288" t="s">
        <v>7625</v>
      </c>
      <c r="L492" s="288" t="s">
        <v>63</v>
      </c>
    </row>
    <row r="493" spans="1:12">
      <c r="A493" s="288" t="s">
        <v>7723</v>
      </c>
      <c r="B493" s="288" t="s">
        <v>7724</v>
      </c>
      <c r="C493" s="288" t="s">
        <v>7611</v>
      </c>
      <c r="D493" s="288" t="s">
        <v>10355</v>
      </c>
      <c r="E493" s="289">
        <v>8663040.9000000004</v>
      </c>
      <c r="F493" s="288">
        <v>0.22</v>
      </c>
      <c r="G493" s="289">
        <v>8663040.9000000004</v>
      </c>
      <c r="H493" s="289">
        <v>99233</v>
      </c>
      <c r="I493" s="288">
        <v>87.3</v>
      </c>
      <c r="J493" s="288" t="s">
        <v>7602</v>
      </c>
      <c r="K493" s="288" t="s">
        <v>7625</v>
      </c>
      <c r="L493" s="288" t="s">
        <v>63</v>
      </c>
    </row>
    <row r="494" spans="1:12">
      <c r="A494" s="288" t="s">
        <v>8164</v>
      </c>
      <c r="B494" s="288" t="s">
        <v>8165</v>
      </c>
      <c r="C494" s="288" t="s">
        <v>7787</v>
      </c>
      <c r="D494" s="288" t="s">
        <v>10355</v>
      </c>
      <c r="E494" s="289">
        <v>8645249.7599999998</v>
      </c>
      <c r="F494" s="288">
        <v>0.22</v>
      </c>
      <c r="G494" s="289">
        <v>8645249.7599999998</v>
      </c>
      <c r="H494" s="289">
        <v>47418</v>
      </c>
      <c r="I494" s="288">
        <v>182.32</v>
      </c>
      <c r="J494" s="288" t="s">
        <v>7602</v>
      </c>
      <c r="K494" s="288" t="s">
        <v>7625</v>
      </c>
      <c r="L494" s="288" t="s">
        <v>63</v>
      </c>
    </row>
    <row r="495" spans="1:12">
      <c r="A495" s="288" t="s">
        <v>8213</v>
      </c>
      <c r="B495" s="288" t="s">
        <v>8214</v>
      </c>
      <c r="C495" s="288" t="s">
        <v>7628</v>
      </c>
      <c r="D495" s="288" t="s">
        <v>10355</v>
      </c>
      <c r="E495" s="289">
        <v>8741166.5399999991</v>
      </c>
      <c r="F495" s="288">
        <v>0.22</v>
      </c>
      <c r="G495" s="289">
        <v>8741166.5399999991</v>
      </c>
      <c r="H495" s="289">
        <v>31243</v>
      </c>
      <c r="I495" s="288">
        <v>279.77999999999997</v>
      </c>
      <c r="J495" s="288" t="s">
        <v>7602</v>
      </c>
      <c r="K495" s="288" t="s">
        <v>7625</v>
      </c>
      <c r="L495" s="288" t="s">
        <v>63</v>
      </c>
    </row>
    <row r="496" spans="1:12">
      <c r="A496" s="288" t="s">
        <v>8745</v>
      </c>
      <c r="B496" s="288" t="s">
        <v>2349</v>
      </c>
      <c r="C496" s="288" t="s">
        <v>7601</v>
      </c>
      <c r="D496" s="288" t="s">
        <v>10355</v>
      </c>
      <c r="E496" s="289">
        <v>13254559.58</v>
      </c>
      <c r="F496" s="288">
        <v>0.33</v>
      </c>
      <c r="G496" s="289">
        <v>13254559.58</v>
      </c>
      <c r="H496" s="289">
        <v>83879</v>
      </c>
      <c r="I496" s="288">
        <v>158.02000000000001</v>
      </c>
      <c r="J496" s="288" t="s">
        <v>7602</v>
      </c>
      <c r="K496" s="288" t="s">
        <v>7603</v>
      </c>
      <c r="L496" s="288" t="s">
        <v>63</v>
      </c>
    </row>
    <row r="497" spans="1:12">
      <c r="A497" s="288" t="s">
        <v>8504</v>
      </c>
      <c r="B497" s="288" t="s">
        <v>8505</v>
      </c>
      <c r="C497" s="288" t="s">
        <v>7730</v>
      </c>
      <c r="D497" s="288" t="s">
        <v>10355</v>
      </c>
      <c r="E497" s="289">
        <v>8623033.5999999996</v>
      </c>
      <c r="F497" s="288">
        <v>0.22</v>
      </c>
      <c r="G497" s="289">
        <v>8623033.5999999996</v>
      </c>
      <c r="H497" s="289">
        <v>42080</v>
      </c>
      <c r="I497" s="288">
        <v>204.92</v>
      </c>
      <c r="J497" s="288" t="s">
        <v>7602</v>
      </c>
      <c r="K497" s="288" t="s">
        <v>7625</v>
      </c>
      <c r="L497" s="288" t="s">
        <v>63</v>
      </c>
    </row>
    <row r="498" spans="1:12">
      <c r="A498" s="288" t="s">
        <v>8470</v>
      </c>
      <c r="B498" s="288" t="s">
        <v>8471</v>
      </c>
      <c r="C498" s="288" t="s">
        <v>7787</v>
      </c>
      <c r="D498" s="288" t="s">
        <v>10355</v>
      </c>
      <c r="E498" s="289">
        <v>7135219.7999999998</v>
      </c>
      <c r="F498" s="288">
        <v>0.18</v>
      </c>
      <c r="G498" s="289">
        <v>7135219.7999999998</v>
      </c>
      <c r="H498" s="289">
        <v>316980</v>
      </c>
      <c r="I498" s="288">
        <v>22.51</v>
      </c>
      <c r="J498" s="288" t="s">
        <v>7602</v>
      </c>
      <c r="K498" s="288" t="s">
        <v>7625</v>
      </c>
      <c r="L498" s="288" t="s">
        <v>63</v>
      </c>
    </row>
    <row r="499" spans="1:12">
      <c r="A499" s="288" t="s">
        <v>8061</v>
      </c>
      <c r="B499" s="288" t="s">
        <v>8062</v>
      </c>
      <c r="C499" s="288" t="s">
        <v>7631</v>
      </c>
      <c r="D499" s="288" t="s">
        <v>10355</v>
      </c>
      <c r="E499" s="289">
        <v>7999981.7199999997</v>
      </c>
      <c r="F499" s="288">
        <v>0.2</v>
      </c>
      <c r="G499" s="289">
        <v>7999981.7199999997</v>
      </c>
      <c r="H499" s="289">
        <v>135524</v>
      </c>
      <c r="I499" s="288">
        <v>59.03</v>
      </c>
      <c r="J499" s="288" t="s">
        <v>7602</v>
      </c>
      <c r="K499" s="288" t="s">
        <v>7625</v>
      </c>
      <c r="L499" s="288" t="s">
        <v>63</v>
      </c>
    </row>
    <row r="500" spans="1:12">
      <c r="A500" s="288" t="s">
        <v>9911</v>
      </c>
      <c r="B500" s="288" t="s">
        <v>9912</v>
      </c>
      <c r="C500" s="288" t="s">
        <v>7607</v>
      </c>
      <c r="D500" s="288" t="s">
        <v>10355</v>
      </c>
      <c r="E500" s="289">
        <v>7586338.7000000002</v>
      </c>
      <c r="F500" s="288">
        <v>0.19</v>
      </c>
      <c r="G500" s="289">
        <v>7586338.7000000002</v>
      </c>
      <c r="H500" s="289">
        <v>39385</v>
      </c>
      <c r="I500" s="288">
        <v>192.62</v>
      </c>
      <c r="J500" s="288" t="s">
        <v>7602</v>
      </c>
      <c r="K500" s="288" t="s">
        <v>7625</v>
      </c>
      <c r="L500" s="288" t="s">
        <v>63</v>
      </c>
    </row>
    <row r="501" spans="1:12">
      <c r="A501" s="288" t="s">
        <v>8524</v>
      </c>
      <c r="B501" s="288" t="s">
        <v>8525</v>
      </c>
      <c r="C501" s="288" t="s">
        <v>7611</v>
      </c>
      <c r="D501" s="288" t="s">
        <v>10355</v>
      </c>
      <c r="E501" s="289">
        <v>7585298</v>
      </c>
      <c r="F501" s="288">
        <v>0.19</v>
      </c>
      <c r="G501" s="289">
        <v>7585298</v>
      </c>
      <c r="H501" s="289">
        <v>24157</v>
      </c>
      <c r="I501" s="288">
        <v>314</v>
      </c>
      <c r="J501" s="288" t="s">
        <v>7602</v>
      </c>
      <c r="K501" s="288" t="s">
        <v>7603</v>
      </c>
      <c r="L501" s="288" t="s">
        <v>63</v>
      </c>
    </row>
    <row r="502" spans="1:12">
      <c r="A502" s="288" t="s">
        <v>7892</v>
      </c>
      <c r="B502" s="288" t="s">
        <v>7893</v>
      </c>
      <c r="C502" s="288" t="s">
        <v>7601</v>
      </c>
      <c r="D502" s="288" t="s">
        <v>10355</v>
      </c>
      <c r="E502" s="289">
        <v>8353738.96</v>
      </c>
      <c r="F502" s="288">
        <v>0.21</v>
      </c>
      <c r="G502" s="289">
        <v>8353738.96</v>
      </c>
      <c r="H502" s="289">
        <v>35147</v>
      </c>
      <c r="I502" s="288">
        <v>237.68</v>
      </c>
      <c r="J502" s="288" t="s">
        <v>7602</v>
      </c>
      <c r="K502" s="288" t="s">
        <v>7603</v>
      </c>
      <c r="L502" s="288" t="s">
        <v>63</v>
      </c>
    </row>
    <row r="503" spans="1:12">
      <c r="A503" s="288" t="s">
        <v>8928</v>
      </c>
      <c r="B503" s="288" t="s">
        <v>4223</v>
      </c>
      <c r="C503" s="288" t="s">
        <v>7611</v>
      </c>
      <c r="D503" s="288" t="s">
        <v>10355</v>
      </c>
      <c r="E503" s="289">
        <v>7921784.3600000003</v>
      </c>
      <c r="F503" s="288">
        <v>0.2</v>
      </c>
      <c r="G503" s="289">
        <v>7921784.3600000003</v>
      </c>
      <c r="H503" s="289">
        <v>110362</v>
      </c>
      <c r="I503" s="288">
        <v>71.78</v>
      </c>
      <c r="J503" s="288" t="s">
        <v>7602</v>
      </c>
      <c r="K503" s="288" t="s">
        <v>7625</v>
      </c>
      <c r="L503" s="288" t="s">
        <v>63</v>
      </c>
    </row>
    <row r="504" spans="1:12">
      <c r="A504" s="288" t="s">
        <v>8217</v>
      </c>
      <c r="B504" s="288" t="s">
        <v>1810</v>
      </c>
      <c r="C504" s="288" t="s">
        <v>7730</v>
      </c>
      <c r="D504" s="288" t="s">
        <v>10355</v>
      </c>
      <c r="E504" s="289">
        <v>7791438.1600000001</v>
      </c>
      <c r="F504" s="288">
        <v>0.19</v>
      </c>
      <c r="G504" s="289">
        <v>7791438.1600000001</v>
      </c>
      <c r="H504" s="289">
        <v>8063</v>
      </c>
      <c r="I504" s="288">
        <v>966.32</v>
      </c>
      <c r="J504" s="288" t="s">
        <v>7602</v>
      </c>
      <c r="K504" s="288" t="s">
        <v>7625</v>
      </c>
      <c r="L504" s="288" t="s">
        <v>63</v>
      </c>
    </row>
    <row r="505" spans="1:12">
      <c r="A505" s="288" t="s">
        <v>10377</v>
      </c>
      <c r="B505" s="288" t="s">
        <v>2243</v>
      </c>
      <c r="C505" s="288" t="s">
        <v>7607</v>
      </c>
      <c r="D505" s="288" t="s">
        <v>10355</v>
      </c>
      <c r="E505" s="289">
        <v>8152333.2000000002</v>
      </c>
      <c r="F505" s="288">
        <v>0.2</v>
      </c>
      <c r="G505" s="289">
        <v>8152333.2000000002</v>
      </c>
      <c r="H505" s="289">
        <v>64840</v>
      </c>
      <c r="I505" s="288">
        <v>125.73</v>
      </c>
      <c r="J505" s="288" t="s">
        <v>7602</v>
      </c>
      <c r="K505" s="288" t="s">
        <v>7603</v>
      </c>
      <c r="L505" s="288" t="s">
        <v>63</v>
      </c>
    </row>
    <row r="506" spans="1:12">
      <c r="A506" s="288" t="s">
        <v>10438</v>
      </c>
      <c r="B506" s="288" t="s">
        <v>10439</v>
      </c>
      <c r="C506" s="288" t="s">
        <v>10424</v>
      </c>
      <c r="D506" s="288" t="s">
        <v>10440</v>
      </c>
      <c r="E506" s="288">
        <v>0</v>
      </c>
      <c r="F506" s="288">
        <v>0</v>
      </c>
      <c r="G506" s="289">
        <v>1405260</v>
      </c>
      <c r="H506" s="288">
        <v>9</v>
      </c>
      <c r="I506" s="289">
        <v>1561.4</v>
      </c>
      <c r="J506" s="288" t="s">
        <v>7560</v>
      </c>
      <c r="K506" s="288" t="s">
        <v>10441</v>
      </c>
      <c r="L506" s="288" t="s">
        <v>63</v>
      </c>
    </row>
    <row r="507" spans="1:12">
      <c r="A507" s="288" t="s">
        <v>8246</v>
      </c>
      <c r="B507" s="288" t="s">
        <v>1741</v>
      </c>
      <c r="C507" s="288" t="s">
        <v>7749</v>
      </c>
      <c r="D507" s="288" t="s">
        <v>10355</v>
      </c>
      <c r="E507" s="289">
        <v>9025060.6400000006</v>
      </c>
      <c r="F507" s="288">
        <v>0.23</v>
      </c>
      <c r="G507" s="289">
        <v>9025060.6400000006</v>
      </c>
      <c r="H507" s="289">
        <v>111064</v>
      </c>
      <c r="I507" s="288">
        <v>81.260000000000005</v>
      </c>
      <c r="J507" s="288" t="s">
        <v>7602</v>
      </c>
      <c r="K507" s="288" t="s">
        <v>7603</v>
      </c>
      <c r="L507" s="288" t="s">
        <v>63</v>
      </c>
    </row>
    <row r="508" spans="1:12">
      <c r="A508" s="288" t="s">
        <v>8616</v>
      </c>
      <c r="B508" s="288" t="s">
        <v>4049</v>
      </c>
      <c r="C508" s="288" t="s">
        <v>7730</v>
      </c>
      <c r="D508" s="288" t="s">
        <v>10355</v>
      </c>
      <c r="E508" s="289">
        <v>8625303.7699999996</v>
      </c>
      <c r="F508" s="288">
        <v>0.22</v>
      </c>
      <c r="G508" s="289">
        <v>8625303.7699999996</v>
      </c>
      <c r="H508" s="289">
        <v>57853</v>
      </c>
      <c r="I508" s="288">
        <v>149.09</v>
      </c>
      <c r="J508" s="288" t="s">
        <v>7602</v>
      </c>
      <c r="K508" s="288" t="s">
        <v>7625</v>
      </c>
      <c r="L508" s="288" t="s">
        <v>63</v>
      </c>
    </row>
    <row r="509" spans="1:12">
      <c r="A509" s="288" t="s">
        <v>8625</v>
      </c>
      <c r="B509" s="288" t="s">
        <v>8626</v>
      </c>
      <c r="C509" s="288" t="s">
        <v>7607</v>
      </c>
      <c r="D509" s="288" t="s">
        <v>10355</v>
      </c>
      <c r="E509" s="289">
        <v>7603318.3799999999</v>
      </c>
      <c r="F509" s="288">
        <v>0.19</v>
      </c>
      <c r="G509" s="289">
        <v>7603318.3799999999</v>
      </c>
      <c r="H509" s="289">
        <v>54551</v>
      </c>
      <c r="I509" s="288">
        <v>139.38</v>
      </c>
      <c r="J509" s="288" t="s">
        <v>7602</v>
      </c>
      <c r="K509" s="288" t="s">
        <v>7625</v>
      </c>
      <c r="L509" s="288" t="s">
        <v>63</v>
      </c>
    </row>
    <row r="510" spans="1:12">
      <c r="A510" s="288" t="s">
        <v>8752</v>
      </c>
      <c r="B510" s="288" t="s">
        <v>8753</v>
      </c>
      <c r="C510" s="288" t="s">
        <v>7601</v>
      </c>
      <c r="D510" s="288" t="s">
        <v>10355</v>
      </c>
      <c r="E510" s="289">
        <v>7052397.1200000001</v>
      </c>
      <c r="F510" s="288">
        <v>0.18</v>
      </c>
      <c r="G510" s="289">
        <v>7052397.1200000001</v>
      </c>
      <c r="H510" s="289">
        <v>26064</v>
      </c>
      <c r="I510" s="288">
        <v>270.58</v>
      </c>
      <c r="J510" s="288" t="s">
        <v>7602</v>
      </c>
      <c r="K510" s="288" t="s">
        <v>7603</v>
      </c>
      <c r="L510" s="288" t="s">
        <v>63</v>
      </c>
    </row>
    <row r="511" spans="1:12">
      <c r="A511" s="288" t="s">
        <v>8411</v>
      </c>
      <c r="B511" s="288" t="s">
        <v>8412</v>
      </c>
      <c r="C511" s="288" t="s">
        <v>7628</v>
      </c>
      <c r="D511" s="288" t="s">
        <v>10355</v>
      </c>
      <c r="E511" s="289">
        <v>7775658</v>
      </c>
      <c r="F511" s="288">
        <v>0.19</v>
      </c>
      <c r="G511" s="289">
        <v>7775658</v>
      </c>
      <c r="H511" s="289">
        <v>77850</v>
      </c>
      <c r="I511" s="288">
        <v>99.88</v>
      </c>
      <c r="J511" s="288" t="s">
        <v>7602</v>
      </c>
      <c r="K511" s="288" t="s">
        <v>7625</v>
      </c>
      <c r="L511" s="288" t="s">
        <v>63</v>
      </c>
    </row>
    <row r="512" spans="1:12">
      <c r="A512" s="288" t="s">
        <v>7823</v>
      </c>
      <c r="B512" s="288" t="s">
        <v>7824</v>
      </c>
      <c r="C512" s="288" t="s">
        <v>7628</v>
      </c>
      <c r="D512" s="288" t="s">
        <v>10355</v>
      </c>
      <c r="E512" s="289">
        <v>7697896.7999999998</v>
      </c>
      <c r="F512" s="288">
        <v>0.19</v>
      </c>
      <c r="G512" s="289">
        <v>7697896.7999999998</v>
      </c>
      <c r="H512" s="289">
        <v>53328</v>
      </c>
      <c r="I512" s="288">
        <v>144.35</v>
      </c>
      <c r="J512" s="288" t="s">
        <v>7602</v>
      </c>
      <c r="K512" s="288" t="s">
        <v>7625</v>
      </c>
      <c r="L512" s="288" t="s">
        <v>63</v>
      </c>
    </row>
    <row r="513" spans="1:12">
      <c r="A513" s="288" t="s">
        <v>10447</v>
      </c>
      <c r="B513" s="288"/>
      <c r="C513" s="288"/>
      <c r="D513" s="288"/>
      <c r="E513" s="288"/>
      <c r="F513" s="288"/>
      <c r="G513" s="288"/>
      <c r="H513" s="288"/>
      <c r="I513" s="288"/>
      <c r="J513" s="288"/>
      <c r="K513" s="288"/>
      <c r="L513" s="288"/>
    </row>
  </sheetData>
  <autoFilter ref="A1:L1" xr:uid="{247464E3-073C-4D49-B59C-6740B5857281}">
    <sortState xmlns:xlrd2="http://schemas.microsoft.com/office/spreadsheetml/2017/richdata2" ref="A2:L513">
      <sortCondition ref="B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62D92-DB5E-45B6-82DE-AEDB60DBAE1E}">
  <sheetPr codeName="Sheet2"/>
  <dimension ref="A1:U2617"/>
  <sheetViews>
    <sheetView zoomScale="80" zoomScaleNormal="80" workbookViewId="0"/>
  </sheetViews>
  <sheetFormatPr defaultRowHeight="12.5"/>
  <cols>
    <col min="1" max="2" width="10.08984375" bestFit="1" customWidth="1"/>
    <col min="12" max="13" width="10.08984375" bestFit="1" customWidth="1"/>
  </cols>
  <sheetData>
    <row r="1" spans="1:21">
      <c r="A1" t="str">
        <f>_xll.DSGRID("MSUSAM$,MSITALL,MSDNMKL,MSJPANL","","-10Y","","Daily","RowHeader=true;ColHeader=true;Heading=true;Code=true;Curn=true;DispSeriesDescription=true;YearlyTSFormat=false;QuarterlyTSFormat=false;MonthlyTSFormat=true")</f>
        <v>Not Signed In</v>
      </c>
      <c r="B1" s="282">
        <v>42346</v>
      </c>
      <c r="L1" t="str">
        <f>_xll.DSGRID("MSUSAM$,MSITALL,MSDNMKL,MSJPANL","RI","-10Y","","Daily","RowHeader=true;ColHeader=true;Heading=true;Code=true;Curn=true;DispSeriesDescription=true;YearlyTSFormat=false;QuarterlyTSFormat=false;MonthlyTSFormat=true")</f>
        <v>Not Signed In</v>
      </c>
      <c r="M1" s="282">
        <v>42346</v>
      </c>
    </row>
    <row r="2" spans="1:21">
      <c r="A2" s="281" t="s">
        <v>10448</v>
      </c>
      <c r="B2" s="282">
        <v>45999</v>
      </c>
      <c r="L2" s="281" t="s">
        <v>10448</v>
      </c>
      <c r="M2" s="282">
        <v>45999</v>
      </c>
    </row>
    <row r="3" spans="1:21">
      <c r="A3" s="281" t="s">
        <v>10449</v>
      </c>
      <c r="B3" s="281" t="s">
        <v>8187</v>
      </c>
      <c r="L3" s="281" t="s">
        <v>10449</v>
      </c>
      <c r="M3" s="281" t="s">
        <v>8187</v>
      </c>
    </row>
    <row r="4" spans="1:21">
      <c r="A4" s="281" t="s">
        <v>48</v>
      </c>
      <c r="B4" s="281" t="s">
        <v>10450</v>
      </c>
      <c r="C4" s="281" t="s">
        <v>10451</v>
      </c>
      <c r="D4" s="281" t="s">
        <v>10452</v>
      </c>
      <c r="E4" s="281" t="s">
        <v>10453</v>
      </c>
      <c r="G4" s="283" t="s">
        <v>10450</v>
      </c>
      <c r="H4" s="283" t="s">
        <v>10451</v>
      </c>
      <c r="I4" s="283" t="s">
        <v>10452</v>
      </c>
      <c r="J4" s="283" t="s">
        <v>10453</v>
      </c>
      <c r="L4" s="281" t="s">
        <v>48</v>
      </c>
      <c r="M4" s="286" t="s">
        <v>10466</v>
      </c>
      <c r="N4" s="281" t="s">
        <v>10467</v>
      </c>
      <c r="O4" s="281" t="s">
        <v>10468</v>
      </c>
      <c r="P4" s="281" t="s">
        <v>10469</v>
      </c>
      <c r="R4" s="283" t="s">
        <v>10450</v>
      </c>
      <c r="S4" s="283" t="s">
        <v>10451</v>
      </c>
      <c r="T4" s="283" t="s">
        <v>10452</v>
      </c>
      <c r="U4" s="283" t="s">
        <v>10453</v>
      </c>
    </row>
    <row r="5" spans="1:21">
      <c r="A5" s="281" t="s">
        <v>10454</v>
      </c>
      <c r="B5" s="281" t="s">
        <v>10455</v>
      </c>
      <c r="C5" s="281" t="s">
        <v>10456</v>
      </c>
      <c r="D5" s="281" t="s">
        <v>10457</v>
      </c>
      <c r="E5" s="281" t="s">
        <v>10458</v>
      </c>
      <c r="F5" t="s">
        <v>10464</v>
      </c>
      <c r="G5" s="284">
        <f>(B2616-B7)/B7</f>
        <v>2.3222047472890992</v>
      </c>
      <c r="H5" s="284">
        <f>(C2616-C7)/C7</f>
        <v>0.8402395174853563</v>
      </c>
      <c r="I5" s="284">
        <f>(D2616-D7)/D7</f>
        <v>0.51974671914986104</v>
      </c>
      <c r="J5" s="284">
        <f>(E2616-E7)/E7</f>
        <v>1.1843157889198164</v>
      </c>
      <c r="L5" s="281" t="s">
        <v>10454</v>
      </c>
      <c r="M5" s="281" t="s">
        <v>10470</v>
      </c>
      <c r="N5" s="281" t="s">
        <v>10471</v>
      </c>
      <c r="O5" s="281" t="s">
        <v>10472</v>
      </c>
      <c r="P5" s="281" t="s">
        <v>10473</v>
      </c>
      <c r="R5" s="284">
        <f>(M2616-M7)/M7</f>
        <v>2.943012460107612</v>
      </c>
      <c r="S5" s="284">
        <f>(N2616-N7)/N7</f>
        <v>1.8244468377983596</v>
      </c>
      <c r="T5" s="284">
        <f>(O2616-O7)/O7</f>
        <v>0.86670255351978931</v>
      </c>
      <c r="U5" s="284">
        <f>(P2616-P7)/P7</f>
        <v>1.7610850712042321</v>
      </c>
    </row>
    <row r="6" spans="1:21">
      <c r="A6" s="281" t="s">
        <v>10459</v>
      </c>
      <c r="B6" s="281" t="s">
        <v>10460</v>
      </c>
      <c r="C6" s="281" t="s">
        <v>10461</v>
      </c>
      <c r="D6" s="281" t="s">
        <v>10462</v>
      </c>
      <c r="E6" s="281" t="s">
        <v>10463</v>
      </c>
      <c r="F6" t="s">
        <v>10465</v>
      </c>
      <c r="G6" s="285">
        <f>(1+G5)^(1/10)-1</f>
        <v>0.12756773311138958</v>
      </c>
      <c r="H6" s="285">
        <f>(1+H5)^(1/10)-1</f>
        <v>6.2887832003372779E-2</v>
      </c>
      <c r="I6" s="285">
        <f>(1+I5)^(1/10)-1</f>
        <v>4.2742611921994467E-2</v>
      </c>
      <c r="J6" s="285">
        <f>(1+J5)^(1/10)-1</f>
        <v>8.126349914310782E-2</v>
      </c>
      <c r="L6" s="281" t="s">
        <v>10459</v>
      </c>
      <c r="M6" s="281" t="s">
        <v>10460</v>
      </c>
      <c r="N6" s="281" t="s">
        <v>10461</v>
      </c>
      <c r="O6" s="281" t="s">
        <v>10462</v>
      </c>
      <c r="P6" s="281" t="s">
        <v>10463</v>
      </c>
      <c r="R6" s="285">
        <f>(1+R5)^(1/10)-1</f>
        <v>0.14705123000372744</v>
      </c>
      <c r="S6" s="285">
        <f>(1+S5)^(1/10)-1</f>
        <v>0.1094132296080188</v>
      </c>
      <c r="T6" s="285">
        <f>(1+T5)^(1/10)-1</f>
        <v>6.4406485704235905E-2</v>
      </c>
      <c r="U6" s="285">
        <f>(1+U5)^(1/10)-1</f>
        <v>0.10689895842035746</v>
      </c>
    </row>
    <row r="7" spans="1:21">
      <c r="A7" s="282">
        <v>42346</v>
      </c>
      <c r="B7">
        <v>1968.5340000000001</v>
      </c>
      <c r="C7">
        <v>758.69200000000001</v>
      </c>
      <c r="D7">
        <v>8455.2780000000002</v>
      </c>
      <c r="E7">
        <v>950.255</v>
      </c>
      <c r="L7" s="282">
        <v>42346</v>
      </c>
      <c r="M7">
        <v>8017.5069999999996</v>
      </c>
      <c r="N7">
        <v>3064.9690000000001</v>
      </c>
      <c r="O7">
        <v>30612.882000000001</v>
      </c>
      <c r="P7">
        <v>1963.2260000000001</v>
      </c>
    </row>
    <row r="8" spans="1:21">
      <c r="A8" s="282">
        <v>42347</v>
      </c>
      <c r="B8">
        <v>1953.0250000000001</v>
      </c>
      <c r="C8">
        <v>757.51199999999994</v>
      </c>
      <c r="D8">
        <v>8420.2960000000003</v>
      </c>
      <c r="E8">
        <v>942.947</v>
      </c>
      <c r="L8" s="282">
        <v>42347</v>
      </c>
      <c r="M8">
        <v>7954.8559999999998</v>
      </c>
      <c r="N8">
        <v>3060.201</v>
      </c>
      <c r="O8">
        <v>30486.226999999999</v>
      </c>
      <c r="P8">
        <v>1948.1289999999999</v>
      </c>
    </row>
    <row r="9" spans="1:21">
      <c r="A9" s="282">
        <v>42348</v>
      </c>
      <c r="B9">
        <v>1957.4880000000001</v>
      </c>
      <c r="C9">
        <v>753.74</v>
      </c>
      <c r="D9">
        <v>8353.4089999999997</v>
      </c>
      <c r="E9">
        <v>934.05499999999995</v>
      </c>
      <c r="L9" s="282">
        <v>42348</v>
      </c>
      <c r="M9">
        <v>7973.8919999999998</v>
      </c>
      <c r="N9">
        <v>3044.9650000000001</v>
      </c>
      <c r="O9">
        <v>30261.168000000001</v>
      </c>
      <c r="P9">
        <v>1929.758</v>
      </c>
    </row>
    <row r="10" spans="1:21">
      <c r="A10" s="282">
        <v>42349</v>
      </c>
      <c r="B10">
        <v>1919.5139999999999</v>
      </c>
      <c r="C10">
        <v>740.16300000000001</v>
      </c>
      <c r="D10">
        <v>8142.4690000000001</v>
      </c>
      <c r="E10">
        <v>939.86500000000001</v>
      </c>
      <c r="L10" s="282">
        <v>42349</v>
      </c>
      <c r="M10">
        <v>7820.4870000000001</v>
      </c>
      <c r="N10">
        <v>2990.1149999999998</v>
      </c>
      <c r="O10">
        <v>29497.014999999999</v>
      </c>
      <c r="P10">
        <v>1941.761</v>
      </c>
    </row>
    <row r="11" spans="1:21">
      <c r="A11" s="282">
        <v>42352</v>
      </c>
      <c r="B11">
        <v>1927.44</v>
      </c>
      <c r="C11">
        <v>720.60500000000002</v>
      </c>
      <c r="D11">
        <v>8120.0659999999998</v>
      </c>
      <c r="E11">
        <v>925.77499999999998</v>
      </c>
      <c r="L11" s="282">
        <v>42352</v>
      </c>
      <c r="M11">
        <v>7853.2979999999998</v>
      </c>
      <c r="N11">
        <v>2911.105</v>
      </c>
      <c r="O11">
        <v>29415.859</v>
      </c>
      <c r="P11">
        <v>1912.65</v>
      </c>
    </row>
    <row r="12" spans="1:21">
      <c r="A12" s="282">
        <v>42353</v>
      </c>
      <c r="B12">
        <v>1948.0530000000001</v>
      </c>
      <c r="C12">
        <v>747.93200000000002</v>
      </c>
      <c r="D12">
        <v>8281.5679999999993</v>
      </c>
      <c r="E12">
        <v>909.65</v>
      </c>
      <c r="L12" s="282">
        <v>42353</v>
      </c>
      <c r="M12">
        <v>7937.4</v>
      </c>
      <c r="N12">
        <v>3021.502</v>
      </c>
      <c r="O12">
        <v>30000.917000000001</v>
      </c>
      <c r="P12">
        <v>1879.337</v>
      </c>
    </row>
    <row r="13" spans="1:21">
      <c r="A13" s="282">
        <v>42354</v>
      </c>
      <c r="B13">
        <v>1976.451</v>
      </c>
      <c r="C13">
        <v>745.77499999999998</v>
      </c>
      <c r="D13">
        <v>8331.2009999999991</v>
      </c>
      <c r="E13">
        <v>934.721</v>
      </c>
      <c r="L13" s="282">
        <v>42354</v>
      </c>
      <c r="M13">
        <v>8053.8149999999996</v>
      </c>
      <c r="N13">
        <v>3012.788</v>
      </c>
      <c r="O13">
        <v>30180.719000000001</v>
      </c>
      <c r="P13">
        <v>1931.133</v>
      </c>
    </row>
    <row r="14" spans="1:21">
      <c r="A14" s="282">
        <v>42355</v>
      </c>
      <c r="B14">
        <v>1946.761</v>
      </c>
      <c r="C14">
        <v>757.029</v>
      </c>
      <c r="D14">
        <v>8433.009</v>
      </c>
      <c r="E14">
        <v>948.71799999999996</v>
      </c>
      <c r="L14" s="282">
        <v>42355</v>
      </c>
      <c r="M14">
        <v>7934.0249999999996</v>
      </c>
      <c r="N14">
        <v>3058.2510000000002</v>
      </c>
      <c r="O14">
        <v>30549.528999999999</v>
      </c>
      <c r="P14">
        <v>1960.0540000000001</v>
      </c>
    </row>
    <row r="15" spans="1:21">
      <c r="A15" s="282">
        <v>42356</v>
      </c>
      <c r="B15">
        <v>1913.011</v>
      </c>
      <c r="C15">
        <v>746.73900000000003</v>
      </c>
      <c r="D15">
        <v>8362.3420000000006</v>
      </c>
      <c r="E15">
        <v>931.51900000000001</v>
      </c>
      <c r="L15" s="282">
        <v>42356</v>
      </c>
      <c r="M15">
        <v>7796.5839999999998</v>
      </c>
      <c r="N15">
        <v>3016.681</v>
      </c>
      <c r="O15">
        <v>30293.531999999999</v>
      </c>
      <c r="P15">
        <v>1924.521</v>
      </c>
    </row>
    <row r="16" spans="1:21">
      <c r="A16" s="282">
        <v>42359</v>
      </c>
      <c r="B16">
        <v>1927.2729999999999</v>
      </c>
      <c r="C16">
        <v>741.73900000000003</v>
      </c>
      <c r="D16">
        <v>8358.67</v>
      </c>
      <c r="E16">
        <v>928.24699999999996</v>
      </c>
      <c r="L16" s="282">
        <v>42359</v>
      </c>
      <c r="M16">
        <v>7855.5879999999997</v>
      </c>
      <c r="N16">
        <v>2996.4830000000002</v>
      </c>
      <c r="O16">
        <v>30280.226999999999</v>
      </c>
      <c r="P16">
        <v>1917.761</v>
      </c>
    </row>
    <row r="17" spans="1:16">
      <c r="A17" s="282">
        <v>42360</v>
      </c>
      <c r="B17">
        <v>1944.05</v>
      </c>
      <c r="C17">
        <v>741.02300000000002</v>
      </c>
      <c r="D17">
        <v>8271.7150000000001</v>
      </c>
      <c r="E17">
        <v>929.54399999999998</v>
      </c>
      <c r="L17" s="282">
        <v>42360</v>
      </c>
      <c r="M17">
        <v>7924.7479999999996</v>
      </c>
      <c r="N17">
        <v>2993.59</v>
      </c>
      <c r="O17">
        <v>29965.224999999999</v>
      </c>
      <c r="P17">
        <v>1920.441</v>
      </c>
    </row>
    <row r="18" spans="1:16">
      <c r="A18" s="282">
        <v>42361</v>
      </c>
      <c r="B18">
        <v>1968.5540000000001</v>
      </c>
      <c r="C18">
        <v>755.46</v>
      </c>
      <c r="D18">
        <v>8436.61</v>
      </c>
      <c r="E18">
        <v>929.54399999999998</v>
      </c>
      <c r="L18" s="282">
        <v>42361</v>
      </c>
      <c r="M18">
        <v>8025.2179999999998</v>
      </c>
      <c r="N18">
        <v>3051.9140000000002</v>
      </c>
      <c r="O18">
        <v>30562.573</v>
      </c>
      <c r="P18">
        <v>1920.441</v>
      </c>
    </row>
    <row r="19" spans="1:16">
      <c r="A19" s="282">
        <v>42362</v>
      </c>
      <c r="B19">
        <v>1965.393</v>
      </c>
      <c r="C19">
        <v>755.46</v>
      </c>
      <c r="D19">
        <v>8436.61</v>
      </c>
      <c r="E19">
        <v>924.60500000000002</v>
      </c>
      <c r="L19" s="282">
        <v>42362</v>
      </c>
      <c r="M19">
        <v>8012.3630000000003</v>
      </c>
      <c r="N19">
        <v>3051.9140000000002</v>
      </c>
      <c r="O19">
        <v>30562.573</v>
      </c>
      <c r="P19">
        <v>1910.2370000000001</v>
      </c>
    </row>
    <row r="20" spans="1:16">
      <c r="A20" s="282">
        <v>42363</v>
      </c>
      <c r="B20">
        <v>1965.393</v>
      </c>
      <c r="C20">
        <v>755.46</v>
      </c>
      <c r="D20">
        <v>8436.61</v>
      </c>
      <c r="E20">
        <v>920.21199999999999</v>
      </c>
      <c r="L20" s="282">
        <v>42363</v>
      </c>
      <c r="M20">
        <v>8012.3630000000003</v>
      </c>
      <c r="N20">
        <v>3051.9140000000002</v>
      </c>
      <c r="O20">
        <v>30562.573</v>
      </c>
      <c r="P20">
        <v>1901.16</v>
      </c>
    </row>
    <row r="21" spans="1:16">
      <c r="A21" s="282">
        <v>42366</v>
      </c>
      <c r="B21">
        <v>1961.1489999999999</v>
      </c>
      <c r="C21">
        <v>752.41200000000003</v>
      </c>
      <c r="D21">
        <v>8455.89</v>
      </c>
      <c r="E21">
        <v>927.245</v>
      </c>
      <c r="L21" s="282">
        <v>42366</v>
      </c>
      <c r="M21">
        <v>7995.0789999999997</v>
      </c>
      <c r="N21">
        <v>3039.5990000000002</v>
      </c>
      <c r="O21">
        <v>30632.417000000001</v>
      </c>
      <c r="P21">
        <v>1918.1610000000001</v>
      </c>
    </row>
    <row r="22" spans="1:16">
      <c r="A22" s="282">
        <v>42367</v>
      </c>
      <c r="B22">
        <v>1981.712</v>
      </c>
      <c r="C22">
        <v>762.68899999999996</v>
      </c>
      <c r="D22">
        <v>8562.3529999999992</v>
      </c>
      <c r="E22">
        <v>934.94500000000005</v>
      </c>
      <c r="L22" s="282">
        <v>42367</v>
      </c>
      <c r="M22">
        <v>8080.6270000000004</v>
      </c>
      <c r="N22">
        <v>3081.1190000000001</v>
      </c>
      <c r="O22">
        <v>31018.094000000001</v>
      </c>
      <c r="P22">
        <v>1934.09</v>
      </c>
    </row>
    <row r="23" spans="1:16">
      <c r="A23" s="282">
        <v>42368</v>
      </c>
      <c r="B23">
        <v>1967.52</v>
      </c>
      <c r="C23">
        <v>753.98199999999997</v>
      </c>
      <c r="D23">
        <v>8566.3940000000002</v>
      </c>
      <c r="E23">
        <v>936.86199999999997</v>
      </c>
      <c r="L23" s="282">
        <v>42368</v>
      </c>
      <c r="M23">
        <v>8023.6170000000002</v>
      </c>
      <c r="N23">
        <v>3045.9409999999998</v>
      </c>
      <c r="O23">
        <v>31032.731</v>
      </c>
      <c r="P23">
        <v>1938.0550000000001</v>
      </c>
    </row>
    <row r="24" spans="1:16">
      <c r="A24" s="282">
        <v>42369</v>
      </c>
      <c r="B24">
        <v>1949.703</v>
      </c>
      <c r="C24">
        <v>753.98199999999997</v>
      </c>
      <c r="D24">
        <v>8566.3940000000002</v>
      </c>
      <c r="E24">
        <v>936.86199999999997</v>
      </c>
      <c r="L24" s="282">
        <v>42369</v>
      </c>
      <c r="M24">
        <v>7950.9740000000002</v>
      </c>
      <c r="N24">
        <v>3045.9409999999998</v>
      </c>
      <c r="O24">
        <v>31032.731</v>
      </c>
      <c r="P24">
        <v>1938.0550000000001</v>
      </c>
    </row>
    <row r="25" spans="1:16">
      <c r="A25" s="282">
        <v>42370</v>
      </c>
      <c r="B25">
        <v>1949.703</v>
      </c>
      <c r="C25">
        <v>753.98199999999997</v>
      </c>
      <c r="D25">
        <v>8566.3940000000002</v>
      </c>
      <c r="E25">
        <v>936.86199999999997</v>
      </c>
      <c r="L25" s="282">
        <v>42370</v>
      </c>
      <c r="M25">
        <v>7950.9740000000002</v>
      </c>
      <c r="N25">
        <v>3045.9409999999998</v>
      </c>
      <c r="O25">
        <v>31032.731</v>
      </c>
      <c r="P25">
        <v>1938.0550000000001</v>
      </c>
    </row>
    <row r="26" spans="1:16">
      <c r="A26" s="282">
        <v>42373</v>
      </c>
      <c r="B26">
        <v>1919.953</v>
      </c>
      <c r="C26">
        <v>729.822</v>
      </c>
      <c r="D26">
        <v>8427.8259999999991</v>
      </c>
      <c r="E26">
        <v>914.01599999999996</v>
      </c>
      <c r="L26" s="282">
        <v>42373</v>
      </c>
      <c r="M26">
        <v>7831.3959999999997</v>
      </c>
      <c r="N26">
        <v>2948.3389999999999</v>
      </c>
      <c r="O26">
        <v>30530.754000000001</v>
      </c>
      <c r="P26">
        <v>1890.7950000000001</v>
      </c>
    </row>
    <row r="27" spans="1:16">
      <c r="A27" s="282">
        <v>42374</v>
      </c>
      <c r="B27">
        <v>1923.6210000000001</v>
      </c>
      <c r="C27">
        <v>739.32100000000003</v>
      </c>
      <c r="D27">
        <v>8563.384</v>
      </c>
      <c r="E27">
        <v>910.44600000000003</v>
      </c>
      <c r="L27" s="282">
        <v>42374</v>
      </c>
      <c r="M27">
        <v>7846.36</v>
      </c>
      <c r="N27">
        <v>2986.7139999999999</v>
      </c>
      <c r="O27">
        <v>31021.826000000001</v>
      </c>
      <c r="P27">
        <v>1883.4110000000001</v>
      </c>
    </row>
    <row r="28" spans="1:16">
      <c r="A28" s="282">
        <v>42375</v>
      </c>
      <c r="B28">
        <v>1897.5519999999999</v>
      </c>
      <c r="C28">
        <v>719.93299999999999</v>
      </c>
      <c r="D28">
        <v>8481.3809999999994</v>
      </c>
      <c r="E28">
        <v>900.27200000000005</v>
      </c>
      <c r="L28" s="282">
        <v>42375</v>
      </c>
      <c r="M28">
        <v>7742.7039999999997</v>
      </c>
      <c r="N28">
        <v>2908.3910000000001</v>
      </c>
      <c r="O28">
        <v>30724.761999999999</v>
      </c>
      <c r="P28">
        <v>1862.3630000000001</v>
      </c>
    </row>
    <row r="29" spans="1:16">
      <c r="A29" s="282">
        <v>42376</v>
      </c>
      <c r="B29">
        <v>1852.1659999999999</v>
      </c>
      <c r="C29">
        <v>712</v>
      </c>
      <c r="D29">
        <v>8319.3369999999995</v>
      </c>
      <c r="E29">
        <v>880.69</v>
      </c>
      <c r="L29" s="282">
        <v>42376</v>
      </c>
      <c r="M29">
        <v>7557.7370000000001</v>
      </c>
      <c r="N29">
        <v>2876.3429999999998</v>
      </c>
      <c r="O29">
        <v>30137.738000000001</v>
      </c>
      <c r="P29">
        <v>1821.854</v>
      </c>
    </row>
    <row r="30" spans="1:16">
      <c r="A30" s="282">
        <v>42377</v>
      </c>
      <c r="B30">
        <v>1831.877</v>
      </c>
      <c r="C30">
        <v>700.774</v>
      </c>
      <c r="D30">
        <v>8182.701</v>
      </c>
      <c r="E30">
        <v>874.91499999999996</v>
      </c>
      <c r="L30" s="282">
        <v>42377</v>
      </c>
      <c r="M30">
        <v>7474.9719999999998</v>
      </c>
      <c r="N30">
        <v>2830.991</v>
      </c>
      <c r="O30">
        <v>29642.760999999999</v>
      </c>
      <c r="P30">
        <v>1809.9090000000001</v>
      </c>
    </row>
    <row r="31" spans="1:16">
      <c r="A31" s="282">
        <v>42380</v>
      </c>
      <c r="B31">
        <v>1832.5050000000001</v>
      </c>
      <c r="C31">
        <v>695.88</v>
      </c>
      <c r="D31">
        <v>8065.0730000000003</v>
      </c>
      <c r="E31">
        <v>874.91499999999996</v>
      </c>
      <c r="L31" s="282">
        <v>42380</v>
      </c>
      <c r="M31">
        <v>7477.5339999999997</v>
      </c>
      <c r="N31">
        <v>2811.22</v>
      </c>
      <c r="O31">
        <v>29216.638999999999</v>
      </c>
      <c r="P31">
        <v>1809.9090000000001</v>
      </c>
    </row>
    <row r="32" spans="1:16">
      <c r="A32" s="282">
        <v>42381</v>
      </c>
      <c r="B32">
        <v>1846.3119999999999</v>
      </c>
      <c r="C32">
        <v>702.56700000000001</v>
      </c>
      <c r="D32">
        <v>8180.259</v>
      </c>
      <c r="E32">
        <v>848.07</v>
      </c>
      <c r="L32" s="282">
        <v>42381</v>
      </c>
      <c r="M32">
        <v>7533.91</v>
      </c>
      <c r="N32">
        <v>2838.2350000000001</v>
      </c>
      <c r="O32">
        <v>29633.915000000001</v>
      </c>
      <c r="P32">
        <v>1754.375</v>
      </c>
    </row>
    <row r="33" spans="1:16">
      <c r="A33" s="282">
        <v>42382</v>
      </c>
      <c r="B33">
        <v>1799.4760000000001</v>
      </c>
      <c r="C33">
        <v>709.28399999999999</v>
      </c>
      <c r="D33">
        <v>8150.0690000000004</v>
      </c>
      <c r="E33">
        <v>872.36500000000001</v>
      </c>
      <c r="L33" s="282">
        <v>42382</v>
      </c>
      <c r="M33">
        <v>7343.6059999999998</v>
      </c>
      <c r="N33">
        <v>2865.3719999999998</v>
      </c>
      <c r="O33">
        <v>29524.548999999999</v>
      </c>
      <c r="P33">
        <v>1804.633</v>
      </c>
    </row>
    <row r="34" spans="1:16">
      <c r="A34" s="282">
        <v>42383</v>
      </c>
      <c r="B34">
        <v>1829.011</v>
      </c>
      <c r="C34">
        <v>696.99800000000005</v>
      </c>
      <c r="D34">
        <v>8041.875</v>
      </c>
      <c r="E34">
        <v>850.60599999999999</v>
      </c>
      <c r="L34" s="282">
        <v>42383</v>
      </c>
      <c r="M34">
        <v>7464.2650000000003</v>
      </c>
      <c r="N34">
        <v>2815.7359999999999</v>
      </c>
      <c r="O34">
        <v>29132.601999999999</v>
      </c>
      <c r="P34">
        <v>1759.62</v>
      </c>
    </row>
    <row r="35" spans="1:16">
      <c r="A35" s="282">
        <v>42384</v>
      </c>
      <c r="B35">
        <v>1789.5630000000001</v>
      </c>
      <c r="C35">
        <v>675.23599999999999</v>
      </c>
      <c r="D35">
        <v>7755.4380000000001</v>
      </c>
      <c r="E35">
        <v>847.70100000000002</v>
      </c>
      <c r="L35" s="282">
        <v>42384</v>
      </c>
      <c r="M35">
        <v>7303.5709999999999</v>
      </c>
      <c r="N35">
        <v>2727.8249999999998</v>
      </c>
      <c r="O35">
        <v>28094.952000000001</v>
      </c>
      <c r="P35">
        <v>1753.6110000000001</v>
      </c>
    </row>
    <row r="36" spans="1:16">
      <c r="A36" s="282">
        <v>42387</v>
      </c>
      <c r="B36">
        <v>1789.5630000000001</v>
      </c>
      <c r="C36">
        <v>657.02599999999995</v>
      </c>
      <c r="D36">
        <v>7779.2219999999998</v>
      </c>
      <c r="E36">
        <v>839.38300000000004</v>
      </c>
      <c r="L36" s="282">
        <v>42387</v>
      </c>
      <c r="M36">
        <v>7303.5709999999999</v>
      </c>
      <c r="N36">
        <v>2654.261</v>
      </c>
      <c r="O36">
        <v>28181.114000000001</v>
      </c>
      <c r="P36">
        <v>1736.404</v>
      </c>
    </row>
    <row r="37" spans="1:16">
      <c r="A37" s="282">
        <v>42388</v>
      </c>
      <c r="B37">
        <v>1789.1880000000001</v>
      </c>
      <c r="C37">
        <v>664.42399999999998</v>
      </c>
      <c r="D37">
        <v>7872.6790000000001</v>
      </c>
      <c r="E37">
        <v>841.58699999999999</v>
      </c>
      <c r="L37" s="282">
        <v>42388</v>
      </c>
      <c r="M37">
        <v>7302.0590000000002</v>
      </c>
      <c r="N37">
        <v>2684.1469999999999</v>
      </c>
      <c r="O37">
        <v>28519.67</v>
      </c>
      <c r="P37">
        <v>1740.9649999999999</v>
      </c>
    </row>
    <row r="38" spans="1:16">
      <c r="A38" s="282">
        <v>42389</v>
      </c>
      <c r="B38">
        <v>1768.7760000000001</v>
      </c>
      <c r="C38">
        <v>631.63400000000001</v>
      </c>
      <c r="D38">
        <v>7610.5630000000001</v>
      </c>
      <c r="E38">
        <v>810.27099999999996</v>
      </c>
      <c r="L38" s="282">
        <v>42389</v>
      </c>
      <c r="M38">
        <v>7219.7939999999999</v>
      </c>
      <c r="N38">
        <v>2551.681</v>
      </c>
      <c r="O38">
        <v>27570.127</v>
      </c>
      <c r="P38">
        <v>1676.183</v>
      </c>
    </row>
    <row r="39" spans="1:16">
      <c r="A39" s="282">
        <v>42390</v>
      </c>
      <c r="B39">
        <v>1777.2460000000001</v>
      </c>
      <c r="C39">
        <v>658.54300000000001</v>
      </c>
      <c r="D39">
        <v>7842.4989999999998</v>
      </c>
      <c r="E39">
        <v>788.01499999999999</v>
      </c>
      <c r="L39" s="282">
        <v>42390</v>
      </c>
      <c r="M39">
        <v>7254.5810000000001</v>
      </c>
      <c r="N39">
        <v>2660.3850000000002</v>
      </c>
      <c r="O39">
        <v>28410.341</v>
      </c>
      <c r="P39">
        <v>1630.1410000000001</v>
      </c>
    </row>
    <row r="40" spans="1:16">
      <c r="A40" s="282">
        <v>42391</v>
      </c>
      <c r="B40">
        <v>1814.124</v>
      </c>
      <c r="C40">
        <v>669.06</v>
      </c>
      <c r="D40">
        <v>8035.3909999999996</v>
      </c>
      <c r="E40">
        <v>832.20899999999995</v>
      </c>
      <c r="L40" s="282">
        <v>42391</v>
      </c>
      <c r="M40">
        <v>7405.1149999999998</v>
      </c>
      <c r="N40">
        <v>2702.8739999999998</v>
      </c>
      <c r="O40">
        <v>29109.115000000002</v>
      </c>
      <c r="P40">
        <v>1721.5650000000001</v>
      </c>
    </row>
    <row r="41" spans="1:16">
      <c r="A41" s="282">
        <v>42394</v>
      </c>
      <c r="B41">
        <v>1785.35</v>
      </c>
      <c r="C41">
        <v>654.274</v>
      </c>
      <c r="D41">
        <v>8112.5039999999999</v>
      </c>
      <c r="E41">
        <v>842.30200000000002</v>
      </c>
      <c r="L41" s="282">
        <v>42394</v>
      </c>
      <c r="M41">
        <v>7287.7190000000001</v>
      </c>
      <c r="N41">
        <v>2643.1410000000001</v>
      </c>
      <c r="O41">
        <v>29388.466</v>
      </c>
      <c r="P41">
        <v>1742.4449999999999</v>
      </c>
    </row>
    <row r="42" spans="1:16">
      <c r="A42" s="282">
        <v>42395</v>
      </c>
      <c r="B42">
        <v>1810.991</v>
      </c>
      <c r="C42">
        <v>663.19200000000001</v>
      </c>
      <c r="D42">
        <v>8115.7749999999996</v>
      </c>
      <c r="E42">
        <v>822.529</v>
      </c>
      <c r="L42" s="282">
        <v>42395</v>
      </c>
      <c r="M42">
        <v>7392.3959999999997</v>
      </c>
      <c r="N42">
        <v>2679.1680000000001</v>
      </c>
      <c r="O42">
        <v>29400.312000000002</v>
      </c>
      <c r="P42">
        <v>1701.539</v>
      </c>
    </row>
    <row r="43" spans="1:16">
      <c r="A43" s="282">
        <v>42396</v>
      </c>
      <c r="B43">
        <v>1790.6110000000001</v>
      </c>
      <c r="C43">
        <v>660.41899999999998</v>
      </c>
      <c r="D43">
        <v>8181.335</v>
      </c>
      <c r="E43">
        <v>847.00699999999995</v>
      </c>
      <c r="L43" s="282">
        <v>42396</v>
      </c>
      <c r="M43">
        <v>7310.14</v>
      </c>
      <c r="N43">
        <v>2667.9670000000001</v>
      </c>
      <c r="O43">
        <v>29637.812999999998</v>
      </c>
      <c r="P43">
        <v>1752.268</v>
      </c>
    </row>
    <row r="44" spans="1:16">
      <c r="A44" s="282">
        <v>42397</v>
      </c>
      <c r="B44">
        <v>1799.326</v>
      </c>
      <c r="C44">
        <v>637.82299999999998</v>
      </c>
      <c r="D44">
        <v>8013.24</v>
      </c>
      <c r="E44">
        <v>840.56500000000005</v>
      </c>
      <c r="L44" s="282">
        <v>42397</v>
      </c>
      <c r="M44">
        <v>7346.3410000000003</v>
      </c>
      <c r="N44">
        <v>2576.6819999999998</v>
      </c>
      <c r="O44">
        <v>29028.867999999999</v>
      </c>
      <c r="P44">
        <v>1738.94</v>
      </c>
    </row>
    <row r="45" spans="1:16">
      <c r="A45" s="282">
        <v>42398</v>
      </c>
      <c r="B45">
        <v>1843.877</v>
      </c>
      <c r="C45">
        <v>654.322</v>
      </c>
      <c r="D45">
        <v>8210.8610000000008</v>
      </c>
      <c r="E45">
        <v>865.26499999999999</v>
      </c>
      <c r="L45" s="282">
        <v>42398</v>
      </c>
      <c r="M45">
        <v>7528.3670000000002</v>
      </c>
      <c r="N45">
        <v>2643.335</v>
      </c>
      <c r="O45">
        <v>29744.773000000001</v>
      </c>
      <c r="P45">
        <v>1790.039</v>
      </c>
    </row>
    <row r="46" spans="1:16">
      <c r="A46" s="282">
        <v>42401</v>
      </c>
      <c r="B46">
        <v>1843.5219999999999</v>
      </c>
      <c r="C46">
        <v>647.97500000000002</v>
      </c>
      <c r="D46">
        <v>8231.8279999999995</v>
      </c>
      <c r="E46">
        <v>884.30499999999995</v>
      </c>
      <c r="L46" s="282">
        <v>42401</v>
      </c>
      <c r="M46">
        <v>7527.1580000000004</v>
      </c>
      <c r="N46">
        <v>2617.6950000000002</v>
      </c>
      <c r="O46">
        <v>29820.73</v>
      </c>
      <c r="P46">
        <v>1829.4290000000001</v>
      </c>
    </row>
    <row r="47" spans="1:16">
      <c r="A47" s="282">
        <v>42402</v>
      </c>
      <c r="B47">
        <v>1808.355</v>
      </c>
      <c r="C47">
        <v>628.06700000000001</v>
      </c>
      <c r="D47">
        <v>8151.1629999999996</v>
      </c>
      <c r="E47">
        <v>877.84100000000001</v>
      </c>
      <c r="L47" s="282">
        <v>42402</v>
      </c>
      <c r="M47">
        <v>7383.768</v>
      </c>
      <c r="N47">
        <v>2537.268</v>
      </c>
      <c r="O47">
        <v>29528.510999999999</v>
      </c>
      <c r="P47">
        <v>1816.0730000000001</v>
      </c>
    </row>
    <row r="48" spans="1:16">
      <c r="A48" s="282">
        <v>42403</v>
      </c>
      <c r="B48">
        <v>1817.26</v>
      </c>
      <c r="C48">
        <v>610.18299999999999</v>
      </c>
      <c r="D48">
        <v>7782.7349999999997</v>
      </c>
      <c r="E48">
        <v>848.81200000000001</v>
      </c>
      <c r="L48" s="282">
        <v>42403</v>
      </c>
      <c r="M48">
        <v>7422.55</v>
      </c>
      <c r="N48">
        <v>2465.0219999999999</v>
      </c>
      <c r="O48">
        <v>28193.839</v>
      </c>
      <c r="P48">
        <v>1756.018</v>
      </c>
    </row>
    <row r="49" spans="1:16">
      <c r="A49" s="282">
        <v>42404</v>
      </c>
      <c r="B49">
        <v>1820.4449999999999</v>
      </c>
      <c r="C49">
        <v>617.30100000000004</v>
      </c>
      <c r="D49">
        <v>7651.9840000000004</v>
      </c>
      <c r="E49">
        <v>839.62900000000002</v>
      </c>
      <c r="L49" s="282">
        <v>42404</v>
      </c>
      <c r="M49">
        <v>7437.0619999999999</v>
      </c>
      <c r="N49">
        <v>2493.7759999999998</v>
      </c>
      <c r="O49">
        <v>27720.178</v>
      </c>
      <c r="P49">
        <v>1737.0250000000001</v>
      </c>
    </row>
    <row r="50" spans="1:16">
      <c r="A50" s="282">
        <v>42405</v>
      </c>
      <c r="B50">
        <v>1784.7339999999999</v>
      </c>
      <c r="C50">
        <v>604.12699999999995</v>
      </c>
      <c r="D50">
        <v>7589.9309999999996</v>
      </c>
      <c r="E50">
        <v>827.57600000000002</v>
      </c>
      <c r="L50" s="282">
        <v>42405</v>
      </c>
      <c r="M50">
        <v>7291.5280000000002</v>
      </c>
      <c r="N50">
        <v>2440.558</v>
      </c>
      <c r="O50">
        <v>27495.383999999998</v>
      </c>
      <c r="P50">
        <v>1712.1</v>
      </c>
    </row>
    <row r="51" spans="1:16">
      <c r="A51" s="282">
        <v>42408</v>
      </c>
      <c r="B51">
        <v>1757.655</v>
      </c>
      <c r="C51">
        <v>577.76199999999994</v>
      </c>
      <c r="D51">
        <v>7206.3879999999999</v>
      </c>
      <c r="E51">
        <v>833.18899999999996</v>
      </c>
      <c r="L51" s="282">
        <v>42408</v>
      </c>
      <c r="M51">
        <v>7181.5659999999998</v>
      </c>
      <c r="N51">
        <v>2334.047</v>
      </c>
      <c r="O51">
        <v>26105.955000000002</v>
      </c>
      <c r="P51">
        <v>1723.713</v>
      </c>
    </row>
    <row r="52" spans="1:16">
      <c r="A52" s="282">
        <v>42409</v>
      </c>
      <c r="B52">
        <v>1755.837</v>
      </c>
      <c r="C52">
        <v>559.50099999999998</v>
      </c>
      <c r="D52">
        <v>7046.7449999999999</v>
      </c>
      <c r="E52">
        <v>786.51700000000005</v>
      </c>
      <c r="L52" s="282">
        <v>42409</v>
      </c>
      <c r="M52">
        <v>7175.58</v>
      </c>
      <c r="N52">
        <v>2260.2750000000001</v>
      </c>
      <c r="O52">
        <v>25527.63</v>
      </c>
      <c r="P52">
        <v>1627.1579999999999</v>
      </c>
    </row>
    <row r="53" spans="1:16">
      <c r="A53" s="282">
        <v>42410</v>
      </c>
      <c r="B53">
        <v>1756.106</v>
      </c>
      <c r="C53">
        <v>587.86199999999997</v>
      </c>
      <c r="D53">
        <v>7383.223</v>
      </c>
      <c r="E53">
        <v>763.95</v>
      </c>
      <c r="L53" s="282">
        <v>42410</v>
      </c>
      <c r="M53">
        <v>7179.0169999999998</v>
      </c>
      <c r="N53">
        <v>2374.85</v>
      </c>
      <c r="O53">
        <v>26746.562000000002</v>
      </c>
      <c r="P53">
        <v>1580.4749999999999</v>
      </c>
    </row>
    <row r="54" spans="1:16">
      <c r="A54" s="282">
        <v>42411</v>
      </c>
      <c r="B54">
        <v>1734.2439999999999</v>
      </c>
      <c r="C54">
        <v>553.58100000000002</v>
      </c>
      <c r="D54">
        <v>7184.665</v>
      </c>
      <c r="E54">
        <v>763.95</v>
      </c>
      <c r="L54" s="282">
        <v>42411</v>
      </c>
      <c r="M54">
        <v>7091.0079999999998</v>
      </c>
      <c r="N54">
        <v>2236.3620000000001</v>
      </c>
      <c r="O54">
        <v>26027.261999999999</v>
      </c>
      <c r="P54">
        <v>1580.4749999999999</v>
      </c>
    </row>
    <row r="55" spans="1:16">
      <c r="A55" s="282">
        <v>42412</v>
      </c>
      <c r="B55">
        <v>1768.5219999999999</v>
      </c>
      <c r="C55">
        <v>581.21900000000005</v>
      </c>
      <c r="D55">
        <v>7273.9690000000001</v>
      </c>
      <c r="E55">
        <v>722.69600000000003</v>
      </c>
      <c r="L55" s="282">
        <v>42412</v>
      </c>
      <c r="M55">
        <v>7231.8959999999997</v>
      </c>
      <c r="N55">
        <v>2348.0120000000002</v>
      </c>
      <c r="O55">
        <v>26350.777999999998</v>
      </c>
      <c r="P55">
        <v>1495.1310000000001</v>
      </c>
    </row>
    <row r="56" spans="1:16">
      <c r="A56" s="282">
        <v>42415</v>
      </c>
      <c r="B56">
        <v>1768.5219999999999</v>
      </c>
      <c r="C56">
        <v>598.85900000000004</v>
      </c>
      <c r="D56">
        <v>7654.3549999999996</v>
      </c>
      <c r="E56">
        <v>782.34799999999996</v>
      </c>
      <c r="L56" s="282">
        <v>42415</v>
      </c>
      <c r="M56">
        <v>7231.8959999999997</v>
      </c>
      <c r="N56">
        <v>2419.2739999999999</v>
      </c>
      <c r="O56">
        <v>27728.767</v>
      </c>
      <c r="P56">
        <v>1618.5409999999999</v>
      </c>
    </row>
    <row r="57" spans="1:16">
      <c r="A57" s="282">
        <v>42416</v>
      </c>
      <c r="B57">
        <v>1798.826</v>
      </c>
      <c r="C57">
        <v>594.04499999999996</v>
      </c>
      <c r="D57">
        <v>7548.2879999999996</v>
      </c>
      <c r="E57">
        <v>786.31100000000004</v>
      </c>
      <c r="L57" s="282">
        <v>42416</v>
      </c>
      <c r="M57">
        <v>7358.1049999999996</v>
      </c>
      <c r="N57">
        <v>2399.8290000000002</v>
      </c>
      <c r="O57">
        <v>27344.526000000002</v>
      </c>
      <c r="P57">
        <v>1626.75</v>
      </c>
    </row>
    <row r="58" spans="1:16">
      <c r="A58" s="282">
        <v>42417</v>
      </c>
      <c r="B58">
        <v>1828.9570000000001</v>
      </c>
      <c r="C58">
        <v>608.79600000000005</v>
      </c>
      <c r="D58">
        <v>7732.6329999999998</v>
      </c>
      <c r="E58">
        <v>776.21</v>
      </c>
      <c r="L58" s="282">
        <v>42417</v>
      </c>
      <c r="M58">
        <v>7482.2610000000004</v>
      </c>
      <c r="N58">
        <v>2459.4169999999999</v>
      </c>
      <c r="O58">
        <v>28012.338</v>
      </c>
      <c r="P58">
        <v>1605.876</v>
      </c>
    </row>
    <row r="59" spans="1:16">
      <c r="A59" s="282">
        <v>42418</v>
      </c>
      <c r="B59">
        <v>1820.125</v>
      </c>
      <c r="C59">
        <v>598.82399999999996</v>
      </c>
      <c r="D59">
        <v>7776.201</v>
      </c>
      <c r="E59">
        <v>793.60299999999995</v>
      </c>
      <c r="L59" s="282">
        <v>42418</v>
      </c>
      <c r="M59">
        <v>7446.5230000000001</v>
      </c>
      <c r="N59">
        <v>2419.1320000000001</v>
      </c>
      <c r="O59">
        <v>28170.167000000001</v>
      </c>
      <c r="P59">
        <v>1641.866</v>
      </c>
    </row>
    <row r="60" spans="1:16">
      <c r="A60" s="282">
        <v>42419</v>
      </c>
      <c r="B60">
        <v>1820.171</v>
      </c>
      <c r="C60">
        <v>590.89099999999996</v>
      </c>
      <c r="D60">
        <v>7697.6139999999996</v>
      </c>
      <c r="E60">
        <v>782.09100000000001</v>
      </c>
      <c r="L60" s="282">
        <v>42419</v>
      </c>
      <c r="M60">
        <v>7447.7370000000001</v>
      </c>
      <c r="N60">
        <v>2387.0859999999998</v>
      </c>
      <c r="O60">
        <v>27885.476999999999</v>
      </c>
      <c r="P60">
        <v>1618.086</v>
      </c>
    </row>
    <row r="61" spans="1:16">
      <c r="A61" s="282">
        <v>42422</v>
      </c>
      <c r="B61">
        <v>1846.6030000000001</v>
      </c>
      <c r="C61">
        <v>612.55999999999995</v>
      </c>
      <c r="D61">
        <v>7875.6130000000003</v>
      </c>
      <c r="E61">
        <v>786.41200000000003</v>
      </c>
      <c r="L61" s="282">
        <v>42422</v>
      </c>
      <c r="M61">
        <v>7555.9030000000002</v>
      </c>
      <c r="N61">
        <v>2474.6239999999998</v>
      </c>
      <c r="O61">
        <v>28530.300999999999</v>
      </c>
      <c r="P61">
        <v>1627.0219999999999</v>
      </c>
    </row>
    <row r="62" spans="1:16">
      <c r="A62" s="282">
        <v>42423</v>
      </c>
      <c r="B62">
        <v>1823.5719999999999</v>
      </c>
      <c r="C62">
        <v>601.024</v>
      </c>
      <c r="D62">
        <v>7927.4709999999995</v>
      </c>
      <c r="E62">
        <v>781.77700000000004</v>
      </c>
      <c r="L62" s="282">
        <v>42423</v>
      </c>
      <c r="M62">
        <v>7462.1149999999998</v>
      </c>
      <c r="N62">
        <v>2428.0219999999999</v>
      </c>
      <c r="O62">
        <v>28718.163</v>
      </c>
      <c r="P62">
        <v>1617.433</v>
      </c>
    </row>
    <row r="63" spans="1:16">
      <c r="A63" s="282">
        <v>42424</v>
      </c>
      <c r="B63">
        <v>1831.6949999999999</v>
      </c>
      <c r="C63">
        <v>585.84900000000005</v>
      </c>
      <c r="D63">
        <v>7664.808</v>
      </c>
      <c r="E63">
        <v>777.43600000000004</v>
      </c>
      <c r="L63" s="282">
        <v>42424</v>
      </c>
      <c r="M63">
        <v>7495.7449999999999</v>
      </c>
      <c r="N63">
        <v>2366.7190000000001</v>
      </c>
      <c r="O63">
        <v>27766.635999999999</v>
      </c>
      <c r="P63">
        <v>1608.451</v>
      </c>
    </row>
    <row r="64" spans="1:16">
      <c r="A64" s="282">
        <v>42425</v>
      </c>
      <c r="B64">
        <v>1852.6569999999999</v>
      </c>
      <c r="C64">
        <v>599.721</v>
      </c>
      <c r="D64">
        <v>7835.6149999999998</v>
      </c>
      <c r="E64">
        <v>790.61199999999997</v>
      </c>
      <c r="L64" s="282">
        <v>42425</v>
      </c>
      <c r="M64">
        <v>7583.2920000000004</v>
      </c>
      <c r="N64">
        <v>2422.7600000000002</v>
      </c>
      <c r="O64">
        <v>28401.132000000001</v>
      </c>
      <c r="P64">
        <v>1636.2550000000001</v>
      </c>
    </row>
    <row r="65" spans="1:16">
      <c r="A65" s="282">
        <v>42426</v>
      </c>
      <c r="B65">
        <v>1850.0050000000001</v>
      </c>
      <c r="C65">
        <v>613.12099999999998</v>
      </c>
      <c r="D65">
        <v>7971.5860000000002</v>
      </c>
      <c r="E65">
        <v>793.05200000000002</v>
      </c>
      <c r="L65" s="282">
        <v>42426</v>
      </c>
      <c r="M65">
        <v>7573.31</v>
      </c>
      <c r="N65">
        <v>2476.89</v>
      </c>
      <c r="O65">
        <v>28893.974999999999</v>
      </c>
      <c r="P65">
        <v>1641.3050000000001</v>
      </c>
    </row>
    <row r="66" spans="1:16">
      <c r="A66" s="282">
        <v>42429</v>
      </c>
      <c r="B66">
        <v>1834.9739999999999</v>
      </c>
      <c r="C66">
        <v>617.69299999999998</v>
      </c>
      <c r="D66">
        <v>7977.817</v>
      </c>
      <c r="E66">
        <v>784.33900000000006</v>
      </c>
      <c r="L66" s="282">
        <v>42429</v>
      </c>
      <c r="M66">
        <v>7512.4960000000001</v>
      </c>
      <c r="N66">
        <v>2495.3609999999999</v>
      </c>
      <c r="O66">
        <v>28916.561000000002</v>
      </c>
      <c r="P66">
        <v>1623.2719999999999</v>
      </c>
    </row>
    <row r="67" spans="1:16">
      <c r="A67" s="282">
        <v>42430</v>
      </c>
      <c r="B67">
        <v>1878.9359999999999</v>
      </c>
      <c r="C67">
        <v>631.14400000000001</v>
      </c>
      <c r="D67">
        <v>8098.0450000000001</v>
      </c>
      <c r="E67">
        <v>785.94399999999996</v>
      </c>
      <c r="L67" s="282">
        <v>42430</v>
      </c>
      <c r="M67">
        <v>7692.5739999999996</v>
      </c>
      <c r="N67">
        <v>2549.6990000000001</v>
      </c>
      <c r="O67">
        <v>29352.343000000001</v>
      </c>
      <c r="P67">
        <v>1626.5940000000001</v>
      </c>
    </row>
    <row r="68" spans="1:16">
      <c r="A68" s="282">
        <v>42431</v>
      </c>
      <c r="B68">
        <v>1886.992</v>
      </c>
      <c r="C68">
        <v>638.46900000000005</v>
      </c>
      <c r="D68">
        <v>8123.2460000000001</v>
      </c>
      <c r="E68">
        <v>816.9</v>
      </c>
      <c r="L68" s="282">
        <v>42431</v>
      </c>
      <c r="M68">
        <v>7726.951</v>
      </c>
      <c r="N68">
        <v>2579.2910000000002</v>
      </c>
      <c r="O68">
        <v>29443.687000000002</v>
      </c>
      <c r="P68">
        <v>1690.66</v>
      </c>
    </row>
    <row r="69" spans="1:16">
      <c r="A69" s="282">
        <v>42432</v>
      </c>
      <c r="B69">
        <v>1894.1369999999999</v>
      </c>
      <c r="C69">
        <v>645.18899999999996</v>
      </c>
      <c r="D69">
        <v>8008.5870000000004</v>
      </c>
      <c r="E69">
        <v>829.48</v>
      </c>
      <c r="L69" s="282">
        <v>42432</v>
      </c>
      <c r="M69">
        <v>7756.991</v>
      </c>
      <c r="N69">
        <v>2606.4380000000001</v>
      </c>
      <c r="O69">
        <v>29028.091</v>
      </c>
      <c r="P69">
        <v>1716.6949999999999</v>
      </c>
    </row>
    <row r="70" spans="1:16">
      <c r="A70" s="282">
        <v>42433</v>
      </c>
      <c r="B70">
        <v>1900.1610000000001</v>
      </c>
      <c r="C70">
        <v>642.66399999999999</v>
      </c>
      <c r="D70">
        <v>8270.1640000000007</v>
      </c>
      <c r="E70">
        <v>832.64</v>
      </c>
      <c r="L70" s="282">
        <v>42433</v>
      </c>
      <c r="M70">
        <v>7781.8370000000004</v>
      </c>
      <c r="N70">
        <v>2596.239</v>
      </c>
      <c r="O70">
        <v>29976.205999999998</v>
      </c>
      <c r="P70">
        <v>1723.2370000000001</v>
      </c>
    </row>
    <row r="71" spans="1:16">
      <c r="A71" s="282">
        <v>42436</v>
      </c>
      <c r="B71">
        <v>1901.915</v>
      </c>
      <c r="C71">
        <v>634.54899999999998</v>
      </c>
      <c r="D71">
        <v>8335.982</v>
      </c>
      <c r="E71">
        <v>823.84900000000005</v>
      </c>
      <c r="L71" s="282">
        <v>42436</v>
      </c>
      <c r="M71">
        <v>7789.53</v>
      </c>
      <c r="N71">
        <v>2563.4560000000001</v>
      </c>
      <c r="O71">
        <v>30214.773000000001</v>
      </c>
      <c r="P71">
        <v>1705.0419999999999</v>
      </c>
    </row>
    <row r="72" spans="1:16">
      <c r="A72" s="282">
        <v>42437</v>
      </c>
      <c r="B72">
        <v>1879.903</v>
      </c>
      <c r="C72">
        <v>633.23900000000003</v>
      </c>
      <c r="D72">
        <v>8206.598</v>
      </c>
      <c r="E72">
        <v>815.38</v>
      </c>
      <c r="L72" s="282">
        <v>42437</v>
      </c>
      <c r="M72">
        <v>7700.7470000000003</v>
      </c>
      <c r="N72">
        <v>2558.1619999999998</v>
      </c>
      <c r="O72">
        <v>29745.804</v>
      </c>
      <c r="P72">
        <v>1687.5139999999999</v>
      </c>
    </row>
    <row r="73" spans="1:16">
      <c r="A73" s="282">
        <v>42438</v>
      </c>
      <c r="B73">
        <v>1889.17</v>
      </c>
      <c r="C73">
        <v>640.31899999999996</v>
      </c>
      <c r="D73">
        <v>8181.9089999999997</v>
      </c>
      <c r="E73">
        <v>806.21799999999996</v>
      </c>
      <c r="L73" s="282">
        <v>42438</v>
      </c>
      <c r="M73">
        <v>7739.9769999999999</v>
      </c>
      <c r="N73">
        <v>2586.7660000000001</v>
      </c>
      <c r="O73">
        <v>29656.315999999999</v>
      </c>
      <c r="P73">
        <v>1668.5519999999999</v>
      </c>
    </row>
    <row r="74" spans="1:16">
      <c r="A74" s="282">
        <v>42439</v>
      </c>
      <c r="B74">
        <v>1888.92</v>
      </c>
      <c r="C74">
        <v>636.60799999999995</v>
      </c>
      <c r="D74">
        <v>8106.6390000000001</v>
      </c>
      <c r="E74">
        <v>817.43200000000002</v>
      </c>
      <c r="L74" s="282">
        <v>42439</v>
      </c>
      <c r="M74">
        <v>7739.4650000000001</v>
      </c>
      <c r="N74">
        <v>2571.7719999999999</v>
      </c>
      <c r="O74">
        <v>29383.492999999999</v>
      </c>
      <c r="P74">
        <v>1691.761</v>
      </c>
    </row>
    <row r="75" spans="1:16">
      <c r="A75" s="282">
        <v>42440</v>
      </c>
      <c r="B75">
        <v>1920.636</v>
      </c>
      <c r="C75">
        <v>668.15200000000004</v>
      </c>
      <c r="D75">
        <v>8202.8240000000005</v>
      </c>
      <c r="E75">
        <v>821.70100000000002</v>
      </c>
      <c r="L75" s="282">
        <v>42440</v>
      </c>
      <c r="M75">
        <v>7871.6080000000002</v>
      </c>
      <c r="N75">
        <v>2699.2040000000002</v>
      </c>
      <c r="O75">
        <v>29738.25</v>
      </c>
      <c r="P75">
        <v>1700.597</v>
      </c>
    </row>
    <row r="76" spans="1:16">
      <c r="A76" s="282">
        <v>42443</v>
      </c>
      <c r="B76">
        <v>1918.0740000000001</v>
      </c>
      <c r="C76">
        <v>666.43299999999999</v>
      </c>
      <c r="D76">
        <v>8319.9210000000003</v>
      </c>
      <c r="E76">
        <v>833.774</v>
      </c>
      <c r="L76" s="282">
        <v>42443</v>
      </c>
      <c r="M76">
        <v>7861.62</v>
      </c>
      <c r="N76">
        <v>2692.26</v>
      </c>
      <c r="O76">
        <v>30162.769</v>
      </c>
      <c r="P76">
        <v>1725.5820000000001</v>
      </c>
    </row>
    <row r="77" spans="1:16">
      <c r="A77" s="282">
        <v>42444</v>
      </c>
      <c r="B77">
        <v>1913.7370000000001</v>
      </c>
      <c r="C77">
        <v>660.00699999999995</v>
      </c>
      <c r="D77">
        <v>8204.0290000000005</v>
      </c>
      <c r="E77">
        <v>828.00300000000004</v>
      </c>
      <c r="L77" s="282">
        <v>42444</v>
      </c>
      <c r="M77">
        <v>7844.0659999999998</v>
      </c>
      <c r="N77">
        <v>2666.3009999999999</v>
      </c>
      <c r="O77">
        <v>29742.616000000002</v>
      </c>
      <c r="P77">
        <v>1713.6379999999999</v>
      </c>
    </row>
    <row r="78" spans="1:16">
      <c r="A78" s="282">
        <v>42445</v>
      </c>
      <c r="B78">
        <v>1924.83</v>
      </c>
      <c r="C78">
        <v>658.39400000000001</v>
      </c>
      <c r="D78">
        <v>8200.0220000000008</v>
      </c>
      <c r="E78">
        <v>820.63199999999995</v>
      </c>
      <c r="L78" s="282">
        <v>42445</v>
      </c>
      <c r="M78">
        <v>7890.0510000000004</v>
      </c>
      <c r="N78">
        <v>2659.7840000000001</v>
      </c>
      <c r="O78">
        <v>29728.091</v>
      </c>
      <c r="P78">
        <v>1698.4359999999999</v>
      </c>
    </row>
    <row r="79" spans="1:16">
      <c r="A79" s="282">
        <v>42446</v>
      </c>
      <c r="B79">
        <v>1937.366</v>
      </c>
      <c r="C79">
        <v>654.16499999999996</v>
      </c>
      <c r="D79">
        <v>8051.8320000000003</v>
      </c>
      <c r="E79">
        <v>819.46</v>
      </c>
      <c r="L79" s="282">
        <v>42446</v>
      </c>
      <c r="M79">
        <v>7941.527</v>
      </c>
      <c r="N79">
        <v>2642.701</v>
      </c>
      <c r="O79">
        <v>29225.21</v>
      </c>
      <c r="P79">
        <v>1696.009</v>
      </c>
    </row>
    <row r="80" spans="1:16">
      <c r="A80" s="282">
        <v>42447</v>
      </c>
      <c r="B80">
        <v>1946.0229999999999</v>
      </c>
      <c r="C80">
        <v>653.673</v>
      </c>
      <c r="D80">
        <v>8045.7550000000001</v>
      </c>
      <c r="E80">
        <v>810.28200000000004</v>
      </c>
      <c r="L80" s="282">
        <v>42447</v>
      </c>
      <c r="M80">
        <v>7977.134</v>
      </c>
      <c r="N80">
        <v>2640.7139999999999</v>
      </c>
      <c r="O80">
        <v>29327.01</v>
      </c>
      <c r="P80">
        <v>1677.0139999999999</v>
      </c>
    </row>
    <row r="81" spans="1:16">
      <c r="A81" s="282">
        <v>42450</v>
      </c>
      <c r="B81">
        <v>1948.106</v>
      </c>
      <c r="C81">
        <v>657.49400000000003</v>
      </c>
      <c r="D81">
        <v>7973.65</v>
      </c>
      <c r="E81">
        <v>810.28200000000004</v>
      </c>
      <c r="L81" s="282">
        <v>42450</v>
      </c>
      <c r="M81">
        <v>7985.7049999999999</v>
      </c>
      <c r="N81">
        <v>2656.1509999999998</v>
      </c>
      <c r="O81">
        <v>29300.128000000001</v>
      </c>
      <c r="P81">
        <v>1677.0139999999999</v>
      </c>
    </row>
    <row r="82" spans="1:16">
      <c r="A82" s="282">
        <v>42451</v>
      </c>
      <c r="B82">
        <v>1947.002</v>
      </c>
      <c r="C82">
        <v>657.57799999999997</v>
      </c>
      <c r="D82">
        <v>8004.674</v>
      </c>
      <c r="E82">
        <v>825.73900000000003</v>
      </c>
      <c r="L82" s="282">
        <v>42451</v>
      </c>
      <c r="M82">
        <v>7982.3329999999996</v>
      </c>
      <c r="N82">
        <v>2656.491</v>
      </c>
      <c r="O82">
        <v>29414.129000000001</v>
      </c>
      <c r="P82">
        <v>1709.0060000000001</v>
      </c>
    </row>
    <row r="83" spans="1:16">
      <c r="A83" s="282">
        <v>42452</v>
      </c>
      <c r="B83">
        <v>1933.8820000000001</v>
      </c>
      <c r="C83">
        <v>647.51199999999994</v>
      </c>
      <c r="D83">
        <v>8018.2219999999998</v>
      </c>
      <c r="E83">
        <v>821.71500000000003</v>
      </c>
      <c r="L83" s="282">
        <v>42452</v>
      </c>
      <c r="M83">
        <v>7928.5630000000001</v>
      </c>
      <c r="N83">
        <v>2615.8240000000001</v>
      </c>
      <c r="O83">
        <v>29463.911</v>
      </c>
      <c r="P83">
        <v>1700.6769999999999</v>
      </c>
    </row>
    <row r="84" spans="1:16">
      <c r="A84" s="282">
        <v>42453</v>
      </c>
      <c r="B84">
        <v>1933.4939999999999</v>
      </c>
      <c r="C84">
        <v>636.94399999999996</v>
      </c>
      <c r="D84">
        <v>8018.2219999999998</v>
      </c>
      <c r="E84">
        <v>814.98699999999997</v>
      </c>
      <c r="L84" s="282">
        <v>42453</v>
      </c>
      <c r="M84">
        <v>7927.0150000000003</v>
      </c>
      <c r="N84">
        <v>2573.1320000000001</v>
      </c>
      <c r="O84">
        <v>29463.911</v>
      </c>
      <c r="P84">
        <v>1686.7529999999999</v>
      </c>
    </row>
    <row r="85" spans="1:16">
      <c r="A85" s="282">
        <v>42454</v>
      </c>
      <c r="B85">
        <v>1933.4939999999999</v>
      </c>
      <c r="C85">
        <v>636.94399999999996</v>
      </c>
      <c r="D85">
        <v>8018.2219999999998</v>
      </c>
      <c r="E85">
        <v>823.80600000000004</v>
      </c>
      <c r="L85" s="282">
        <v>42454</v>
      </c>
      <c r="M85">
        <v>7927.0150000000003</v>
      </c>
      <c r="N85">
        <v>2573.1320000000001</v>
      </c>
      <c r="O85">
        <v>29463.911</v>
      </c>
      <c r="P85">
        <v>1705.0050000000001</v>
      </c>
    </row>
    <row r="86" spans="1:16">
      <c r="A86" s="282">
        <v>42457</v>
      </c>
      <c r="B86">
        <v>1934.3720000000001</v>
      </c>
      <c r="C86">
        <v>636.94399999999996</v>
      </c>
      <c r="D86">
        <v>8018.2219999999998</v>
      </c>
      <c r="E86">
        <v>832.70500000000004</v>
      </c>
      <c r="L86" s="282">
        <v>42457</v>
      </c>
      <c r="M86">
        <v>7930.67</v>
      </c>
      <c r="N86">
        <v>2573.1320000000001</v>
      </c>
      <c r="O86">
        <v>29463.911</v>
      </c>
      <c r="P86">
        <v>1723.423</v>
      </c>
    </row>
    <row r="87" spans="1:16">
      <c r="A87" s="282">
        <v>42458</v>
      </c>
      <c r="B87">
        <v>1951.9110000000001</v>
      </c>
      <c r="C87">
        <v>637.76099999999997</v>
      </c>
      <c r="D87">
        <v>7992.2089999999998</v>
      </c>
      <c r="E87">
        <v>829.87199999999996</v>
      </c>
      <c r="L87" s="282">
        <v>42458</v>
      </c>
      <c r="M87">
        <v>8004.4089999999997</v>
      </c>
      <c r="N87">
        <v>2576.4299999999998</v>
      </c>
      <c r="O87">
        <v>29368.326000000001</v>
      </c>
      <c r="P87">
        <v>1734.1959999999999</v>
      </c>
    </row>
    <row r="88" spans="1:16">
      <c r="A88" s="282">
        <v>42459</v>
      </c>
      <c r="B88">
        <v>1960.2619999999999</v>
      </c>
      <c r="C88">
        <v>644.20399999999995</v>
      </c>
      <c r="D88">
        <v>8045.6440000000002</v>
      </c>
      <c r="E88">
        <v>815.68</v>
      </c>
      <c r="L88" s="282">
        <v>42459</v>
      </c>
      <c r="M88">
        <v>8039.4939999999997</v>
      </c>
      <c r="N88">
        <v>2602.4589999999998</v>
      </c>
      <c r="O88">
        <v>29564.677</v>
      </c>
      <c r="P88">
        <v>1704.5429999999999</v>
      </c>
    </row>
    <row r="89" spans="1:16">
      <c r="A89" s="282">
        <v>42460</v>
      </c>
      <c r="B89">
        <v>1957.2159999999999</v>
      </c>
      <c r="C89">
        <v>634.92499999999995</v>
      </c>
      <c r="D89">
        <v>7984.6369999999997</v>
      </c>
      <c r="E89">
        <v>811.274</v>
      </c>
      <c r="L89" s="282">
        <v>42460</v>
      </c>
      <c r="M89">
        <v>8027.0079999999998</v>
      </c>
      <c r="N89">
        <v>2564.9760000000001</v>
      </c>
      <c r="O89">
        <v>29369.485000000001</v>
      </c>
      <c r="P89">
        <v>1695.3340000000001</v>
      </c>
    </row>
    <row r="90" spans="1:16">
      <c r="A90" s="282">
        <v>42461</v>
      </c>
      <c r="B90">
        <v>1969.883</v>
      </c>
      <c r="C90">
        <v>621.27700000000004</v>
      </c>
      <c r="D90">
        <v>8003.3469999999998</v>
      </c>
      <c r="E90">
        <v>783.15700000000004</v>
      </c>
      <c r="L90" s="282">
        <v>42461</v>
      </c>
      <c r="M90">
        <v>8079.0439999999999</v>
      </c>
      <c r="N90">
        <v>2509.8380000000002</v>
      </c>
      <c r="O90">
        <v>29438.305</v>
      </c>
      <c r="P90">
        <v>1636.634</v>
      </c>
    </row>
    <row r="91" spans="1:16">
      <c r="A91" s="282">
        <v>42464</v>
      </c>
      <c r="B91">
        <v>1963.518</v>
      </c>
      <c r="C91">
        <v>615.29300000000001</v>
      </c>
      <c r="D91">
        <v>8106.6790000000001</v>
      </c>
      <c r="E91">
        <v>783.226</v>
      </c>
      <c r="L91" s="282">
        <v>42464</v>
      </c>
      <c r="M91">
        <v>8054.6189999999997</v>
      </c>
      <c r="N91">
        <v>2485.6640000000002</v>
      </c>
      <c r="O91">
        <v>29818.384999999998</v>
      </c>
      <c r="P91">
        <v>1636.778</v>
      </c>
    </row>
    <row r="92" spans="1:16">
      <c r="A92" s="282">
        <v>42465</v>
      </c>
      <c r="B92">
        <v>1943.713</v>
      </c>
      <c r="C92">
        <v>596.97799999999995</v>
      </c>
      <c r="D92">
        <v>8007.9989999999998</v>
      </c>
      <c r="E92">
        <v>763.43200000000002</v>
      </c>
      <c r="L92" s="282">
        <v>42465</v>
      </c>
      <c r="M92">
        <v>7973.3940000000002</v>
      </c>
      <c r="N92">
        <v>2411.6759999999999</v>
      </c>
      <c r="O92">
        <v>29455.415000000001</v>
      </c>
      <c r="P92">
        <v>1595.414</v>
      </c>
    </row>
    <row r="93" spans="1:16">
      <c r="A93" s="282">
        <v>42466</v>
      </c>
      <c r="B93">
        <v>1964.941</v>
      </c>
      <c r="C93">
        <v>602.00900000000001</v>
      </c>
      <c r="D93">
        <v>8073.2619999999997</v>
      </c>
      <c r="E93">
        <v>763.03700000000003</v>
      </c>
      <c r="L93" s="282">
        <v>42466</v>
      </c>
      <c r="M93">
        <v>8063.2370000000001</v>
      </c>
      <c r="N93">
        <v>2431.9989999999998</v>
      </c>
      <c r="O93">
        <v>29716.339</v>
      </c>
      <c r="P93">
        <v>1594.5889999999999</v>
      </c>
    </row>
    <row r="94" spans="1:16">
      <c r="A94" s="282">
        <v>42467</v>
      </c>
      <c r="B94">
        <v>1941.3579999999999</v>
      </c>
      <c r="C94">
        <v>586.428</v>
      </c>
      <c r="D94">
        <v>8068.8069999999998</v>
      </c>
      <c r="E94">
        <v>765.72199999999998</v>
      </c>
      <c r="L94" s="282">
        <v>42467</v>
      </c>
      <c r="M94">
        <v>7966.7420000000002</v>
      </c>
      <c r="N94">
        <v>2369.0569999999998</v>
      </c>
      <c r="O94">
        <v>29699.940999999999</v>
      </c>
      <c r="P94">
        <v>1600.1990000000001</v>
      </c>
    </row>
    <row r="95" spans="1:16">
      <c r="A95" s="282">
        <v>42468</v>
      </c>
      <c r="B95">
        <v>1946.7159999999999</v>
      </c>
      <c r="C95">
        <v>611.31899999999996</v>
      </c>
      <c r="D95">
        <v>8081.3590000000004</v>
      </c>
      <c r="E95">
        <v>774.59100000000001</v>
      </c>
      <c r="L95" s="282">
        <v>42468</v>
      </c>
      <c r="M95">
        <v>7988.8220000000001</v>
      </c>
      <c r="N95">
        <v>2469.6109999999999</v>
      </c>
      <c r="O95">
        <v>29746.141</v>
      </c>
      <c r="P95">
        <v>1618.7349999999999</v>
      </c>
    </row>
    <row r="96" spans="1:16">
      <c r="A96" s="282">
        <v>42471</v>
      </c>
      <c r="B96">
        <v>1941.018</v>
      </c>
      <c r="C96">
        <v>618.58399999999995</v>
      </c>
      <c r="D96">
        <v>8045.402</v>
      </c>
      <c r="E96">
        <v>768.96799999999996</v>
      </c>
      <c r="L96" s="282">
        <v>42471</v>
      </c>
      <c r="M96">
        <v>7965.4409999999998</v>
      </c>
      <c r="N96">
        <v>2498.96</v>
      </c>
      <c r="O96">
        <v>29613.791000000001</v>
      </c>
      <c r="P96">
        <v>1606.9839999999999</v>
      </c>
    </row>
    <row r="97" spans="1:16">
      <c r="A97" s="282">
        <v>42472</v>
      </c>
      <c r="B97">
        <v>1959.4639999999999</v>
      </c>
      <c r="C97">
        <v>607.827</v>
      </c>
      <c r="D97">
        <v>7982.1270000000004</v>
      </c>
      <c r="E97">
        <v>781.88499999999999</v>
      </c>
      <c r="L97" s="282">
        <v>42472</v>
      </c>
      <c r="M97">
        <v>8041.3789999999999</v>
      </c>
      <c r="N97">
        <v>2455.5030000000002</v>
      </c>
      <c r="O97">
        <v>29380.887999999999</v>
      </c>
      <c r="P97">
        <v>1633.979</v>
      </c>
    </row>
    <row r="98" spans="1:16">
      <c r="A98" s="282">
        <v>42473</v>
      </c>
      <c r="B98">
        <v>1979.816</v>
      </c>
      <c r="C98">
        <v>633.48900000000003</v>
      </c>
      <c r="D98">
        <v>8014.1710000000003</v>
      </c>
      <c r="E98">
        <v>802.64400000000001</v>
      </c>
      <c r="L98" s="282">
        <v>42473</v>
      </c>
      <c r="M98">
        <v>8126.0860000000002</v>
      </c>
      <c r="N98">
        <v>2559.174</v>
      </c>
      <c r="O98">
        <v>29560.012999999999</v>
      </c>
      <c r="P98">
        <v>1677.3610000000001</v>
      </c>
    </row>
    <row r="99" spans="1:16">
      <c r="A99" s="282">
        <v>42474</v>
      </c>
      <c r="B99">
        <v>1979.74</v>
      </c>
      <c r="C99">
        <v>639.51099999999997</v>
      </c>
      <c r="D99">
        <v>8085.326</v>
      </c>
      <c r="E99">
        <v>826.79300000000001</v>
      </c>
      <c r="L99" s="282">
        <v>42474</v>
      </c>
      <c r="M99">
        <v>8126.5680000000002</v>
      </c>
      <c r="N99">
        <v>2583.5</v>
      </c>
      <c r="O99">
        <v>29822.468000000001</v>
      </c>
      <c r="P99">
        <v>1727.8320000000001</v>
      </c>
    </row>
    <row r="100" spans="1:16">
      <c r="A100" s="282">
        <v>42475</v>
      </c>
      <c r="B100">
        <v>1978.05</v>
      </c>
      <c r="C100">
        <v>636.97199999999998</v>
      </c>
      <c r="D100">
        <v>8075.8050000000003</v>
      </c>
      <c r="E100">
        <v>820.40200000000004</v>
      </c>
      <c r="L100" s="282">
        <v>42475</v>
      </c>
      <c r="M100">
        <v>8119.6319999999996</v>
      </c>
      <c r="N100">
        <v>2573.2440000000001</v>
      </c>
      <c r="O100">
        <v>29787.348000000002</v>
      </c>
      <c r="P100">
        <v>1714.4780000000001</v>
      </c>
    </row>
    <row r="101" spans="1:16">
      <c r="A101" s="282">
        <v>42478</v>
      </c>
      <c r="B101">
        <v>1990.796</v>
      </c>
      <c r="C101">
        <v>639.45399999999995</v>
      </c>
      <c r="D101">
        <v>8114.1270000000004</v>
      </c>
      <c r="E101">
        <v>793.95100000000002</v>
      </c>
      <c r="L101" s="282">
        <v>42478</v>
      </c>
      <c r="M101">
        <v>8172.1030000000001</v>
      </c>
      <c r="N101">
        <v>2591.299</v>
      </c>
      <c r="O101">
        <v>29928.698</v>
      </c>
      <c r="P101">
        <v>1659.221</v>
      </c>
    </row>
    <row r="102" spans="1:16">
      <c r="A102" s="282">
        <v>42479</v>
      </c>
      <c r="B102">
        <v>1996.6479999999999</v>
      </c>
      <c r="C102">
        <v>642.76599999999996</v>
      </c>
      <c r="D102">
        <v>8262.875</v>
      </c>
      <c r="E102">
        <v>820.95299999999997</v>
      </c>
      <c r="L102" s="282">
        <v>42479</v>
      </c>
      <c r="M102">
        <v>8196.1239999999998</v>
      </c>
      <c r="N102">
        <v>2604.7190000000001</v>
      </c>
      <c r="O102">
        <v>30477.35</v>
      </c>
      <c r="P102">
        <v>1715.6489999999999</v>
      </c>
    </row>
    <row r="103" spans="1:16">
      <c r="A103" s="282">
        <v>42480</v>
      </c>
      <c r="B103">
        <v>1998.3789999999999</v>
      </c>
      <c r="C103">
        <v>650.649</v>
      </c>
      <c r="D103">
        <v>8147.2150000000001</v>
      </c>
      <c r="E103">
        <v>823.15899999999999</v>
      </c>
      <c r="L103" s="282">
        <v>42480</v>
      </c>
      <c r="M103">
        <v>8203.6730000000007</v>
      </c>
      <c r="N103">
        <v>2636.6619999999998</v>
      </c>
      <c r="O103">
        <v>30050.744999999999</v>
      </c>
      <c r="P103">
        <v>1720.258</v>
      </c>
    </row>
    <row r="104" spans="1:16">
      <c r="A104" s="282">
        <v>42481</v>
      </c>
      <c r="B104">
        <v>1988.739</v>
      </c>
      <c r="C104">
        <v>654.02099999999996</v>
      </c>
      <c r="D104">
        <v>8218.5049999999992</v>
      </c>
      <c r="E104">
        <v>841.19</v>
      </c>
      <c r="L104" s="282">
        <v>42481</v>
      </c>
      <c r="M104">
        <v>8164.2910000000002</v>
      </c>
      <c r="N104">
        <v>2650.326</v>
      </c>
      <c r="O104">
        <v>30313.694</v>
      </c>
      <c r="P104">
        <v>1757.971</v>
      </c>
    </row>
    <row r="105" spans="1:16">
      <c r="A105" s="282">
        <v>42482</v>
      </c>
      <c r="B105">
        <v>1989.46</v>
      </c>
      <c r="C105">
        <v>651.69299999999998</v>
      </c>
      <c r="D105">
        <v>8218.5049999999992</v>
      </c>
      <c r="E105">
        <v>850.62</v>
      </c>
      <c r="L105" s="282">
        <v>42482</v>
      </c>
      <c r="M105">
        <v>8167.2860000000001</v>
      </c>
      <c r="N105">
        <v>2640.895</v>
      </c>
      <c r="O105">
        <v>30313.694</v>
      </c>
      <c r="P105">
        <v>1777.6769999999999</v>
      </c>
    </row>
    <row r="106" spans="1:16">
      <c r="A106" s="282">
        <v>42485</v>
      </c>
      <c r="B106">
        <v>1985.8979999999999</v>
      </c>
      <c r="C106">
        <v>641.27599999999995</v>
      </c>
      <c r="D106">
        <v>8131.9210000000003</v>
      </c>
      <c r="E106">
        <v>847.95100000000002</v>
      </c>
      <c r="L106" s="282">
        <v>42485</v>
      </c>
      <c r="M106">
        <v>8152.6679999999997</v>
      </c>
      <c r="N106">
        <v>2600.0790000000002</v>
      </c>
      <c r="O106">
        <v>29994.333999999999</v>
      </c>
      <c r="P106">
        <v>1772.105</v>
      </c>
    </row>
    <row r="107" spans="1:16">
      <c r="A107" s="282">
        <v>42486</v>
      </c>
      <c r="B107">
        <v>1989.9469999999999</v>
      </c>
      <c r="C107">
        <v>650.24</v>
      </c>
      <c r="D107">
        <v>8044.9679999999998</v>
      </c>
      <c r="E107">
        <v>842.00699999999995</v>
      </c>
      <c r="L107" s="282">
        <v>42486</v>
      </c>
      <c r="M107">
        <v>8169.299</v>
      </c>
      <c r="N107">
        <v>2636.424</v>
      </c>
      <c r="O107">
        <v>29673.607</v>
      </c>
      <c r="P107">
        <v>1759.682</v>
      </c>
    </row>
    <row r="108" spans="1:16">
      <c r="A108" s="282">
        <v>42487</v>
      </c>
      <c r="B108">
        <v>1992.931</v>
      </c>
      <c r="C108">
        <v>652.25800000000004</v>
      </c>
      <c r="D108">
        <v>8090.7179999999998</v>
      </c>
      <c r="E108">
        <v>836.15599999999995</v>
      </c>
      <c r="L108" s="282">
        <v>42487</v>
      </c>
      <c r="M108">
        <v>8182.174</v>
      </c>
      <c r="N108">
        <v>2644.607</v>
      </c>
      <c r="O108">
        <v>29842.358</v>
      </c>
      <c r="P108">
        <v>1747.4580000000001</v>
      </c>
    </row>
    <row r="109" spans="1:16">
      <c r="A109" s="282">
        <v>42488</v>
      </c>
      <c r="B109">
        <v>1974.558</v>
      </c>
      <c r="C109">
        <v>660.71</v>
      </c>
      <c r="D109">
        <v>8155.9780000000001</v>
      </c>
      <c r="E109">
        <v>808.14099999999996</v>
      </c>
      <c r="L109" s="282">
        <v>42488</v>
      </c>
      <c r="M109">
        <v>8107.3109999999997</v>
      </c>
      <c r="N109">
        <v>2678.8760000000002</v>
      </c>
      <c r="O109">
        <v>30083.066999999999</v>
      </c>
      <c r="P109">
        <v>1688.93</v>
      </c>
    </row>
    <row r="110" spans="1:16">
      <c r="A110" s="282">
        <v>42489</v>
      </c>
      <c r="B110">
        <v>1964.634</v>
      </c>
      <c r="C110">
        <v>647.49099999999999</v>
      </c>
      <c r="D110">
        <v>8093.375</v>
      </c>
      <c r="E110">
        <v>808.14099999999996</v>
      </c>
      <c r="L110" s="282">
        <v>42489</v>
      </c>
      <c r="M110">
        <v>8066.6710000000003</v>
      </c>
      <c r="N110">
        <v>2625.2809999999999</v>
      </c>
      <c r="O110">
        <v>29852.155999999999</v>
      </c>
      <c r="P110">
        <v>1688.93</v>
      </c>
    </row>
    <row r="111" spans="1:16">
      <c r="A111" s="282">
        <v>42492</v>
      </c>
      <c r="B111">
        <v>1980.153</v>
      </c>
      <c r="C111">
        <v>641.36599999999999</v>
      </c>
      <c r="D111">
        <v>8041.9930000000004</v>
      </c>
      <c r="E111">
        <v>782.82799999999997</v>
      </c>
      <c r="L111" s="282">
        <v>42492</v>
      </c>
      <c r="M111">
        <v>8130.433</v>
      </c>
      <c r="N111">
        <v>2600.4459999999999</v>
      </c>
      <c r="O111">
        <v>29662.635999999999</v>
      </c>
      <c r="P111">
        <v>1635.539</v>
      </c>
    </row>
    <row r="112" spans="1:16">
      <c r="A112" s="282">
        <v>42493</v>
      </c>
      <c r="B112">
        <v>1962.2840000000001</v>
      </c>
      <c r="C112">
        <v>625.93299999999999</v>
      </c>
      <c r="D112">
        <v>7950.7370000000001</v>
      </c>
      <c r="E112">
        <v>782.82799999999997</v>
      </c>
      <c r="L112" s="282">
        <v>42493</v>
      </c>
      <c r="M112">
        <v>8057.2830000000004</v>
      </c>
      <c r="N112">
        <v>2537.873</v>
      </c>
      <c r="O112">
        <v>29326.039000000001</v>
      </c>
      <c r="P112">
        <v>1635.539</v>
      </c>
    </row>
    <row r="113" spans="1:16">
      <c r="A113" s="282">
        <v>42494</v>
      </c>
      <c r="B113">
        <v>1950.6130000000001</v>
      </c>
      <c r="C113">
        <v>624.38</v>
      </c>
      <c r="D113">
        <v>7934.2</v>
      </c>
      <c r="E113">
        <v>782.82799999999997</v>
      </c>
      <c r="L113" s="282">
        <v>42494</v>
      </c>
      <c r="M113">
        <v>8011.058</v>
      </c>
      <c r="N113">
        <v>2531.5729999999999</v>
      </c>
      <c r="O113">
        <v>29265.043000000001</v>
      </c>
      <c r="P113">
        <v>1635.539</v>
      </c>
    </row>
    <row r="114" spans="1:16">
      <c r="A114" s="282">
        <v>42495</v>
      </c>
      <c r="B114">
        <v>1949.7719999999999</v>
      </c>
      <c r="C114">
        <v>624.81799999999998</v>
      </c>
      <c r="D114">
        <v>7934.2</v>
      </c>
      <c r="E114">
        <v>782.82799999999997</v>
      </c>
      <c r="L114" s="282">
        <v>42495</v>
      </c>
      <c r="M114">
        <v>8009.43</v>
      </c>
      <c r="N114">
        <v>2533.3519999999999</v>
      </c>
      <c r="O114">
        <v>29265.043000000001</v>
      </c>
      <c r="P114">
        <v>1635.539</v>
      </c>
    </row>
    <row r="115" spans="1:16">
      <c r="A115" s="282">
        <v>42496</v>
      </c>
      <c r="B115">
        <v>1955.848</v>
      </c>
      <c r="C115">
        <v>621.84100000000001</v>
      </c>
      <c r="D115">
        <v>7934.2</v>
      </c>
      <c r="E115">
        <v>781.40300000000002</v>
      </c>
      <c r="L115" s="282">
        <v>42496</v>
      </c>
      <c r="M115">
        <v>8035.4229999999998</v>
      </c>
      <c r="N115">
        <v>2521.2809999999999</v>
      </c>
      <c r="O115">
        <v>29265.043000000001</v>
      </c>
      <c r="P115">
        <v>1632.557</v>
      </c>
    </row>
    <row r="116" spans="1:16">
      <c r="A116" s="282">
        <v>42499</v>
      </c>
      <c r="B116">
        <v>1957.6389999999999</v>
      </c>
      <c r="C116">
        <v>616.98099999999999</v>
      </c>
      <c r="D116">
        <v>8047.2470000000003</v>
      </c>
      <c r="E116">
        <v>786.25699999999995</v>
      </c>
      <c r="L116" s="282">
        <v>42499</v>
      </c>
      <c r="M116">
        <v>8042.826</v>
      </c>
      <c r="N116">
        <v>2501.5740000000001</v>
      </c>
      <c r="O116">
        <v>29691.534</v>
      </c>
      <c r="P116">
        <v>1642.6980000000001</v>
      </c>
    </row>
    <row r="117" spans="1:16">
      <c r="A117" s="282">
        <v>42500</v>
      </c>
      <c r="B117">
        <v>1982.212</v>
      </c>
      <c r="C117">
        <v>626.48299999999995</v>
      </c>
      <c r="D117">
        <v>8127.6689999999999</v>
      </c>
      <c r="E117">
        <v>802.86800000000005</v>
      </c>
      <c r="L117" s="282">
        <v>42500</v>
      </c>
      <c r="M117">
        <v>8143.942</v>
      </c>
      <c r="N117">
        <v>2540.1030000000001</v>
      </c>
      <c r="O117">
        <v>29988.263999999999</v>
      </c>
      <c r="P117">
        <v>1677.404</v>
      </c>
    </row>
    <row r="118" spans="1:16">
      <c r="A118" s="282">
        <v>42501</v>
      </c>
      <c r="B118">
        <v>1963.4349999999999</v>
      </c>
      <c r="C118">
        <v>618.53200000000004</v>
      </c>
      <c r="D118">
        <v>8100.7160000000003</v>
      </c>
      <c r="E118">
        <v>801.86800000000005</v>
      </c>
      <c r="L118" s="282">
        <v>42501</v>
      </c>
      <c r="M118">
        <v>8070.89</v>
      </c>
      <c r="N118">
        <v>2507.8629999999998</v>
      </c>
      <c r="O118">
        <v>29888.815999999999</v>
      </c>
      <c r="P118">
        <v>1675.307</v>
      </c>
    </row>
    <row r="119" spans="1:16">
      <c r="A119" s="282">
        <v>42502</v>
      </c>
      <c r="B119">
        <v>1962.989</v>
      </c>
      <c r="C119">
        <v>617.077</v>
      </c>
      <c r="D119">
        <v>8070.5789999999997</v>
      </c>
      <c r="E119">
        <v>803.654</v>
      </c>
      <c r="L119" s="282">
        <v>42502</v>
      </c>
      <c r="M119">
        <v>8069.8609999999999</v>
      </c>
      <c r="N119">
        <v>2501.9659999999999</v>
      </c>
      <c r="O119">
        <v>29777.620999999999</v>
      </c>
      <c r="P119">
        <v>1679.0920000000001</v>
      </c>
    </row>
    <row r="120" spans="1:16">
      <c r="A120" s="282">
        <v>42503</v>
      </c>
      <c r="B120">
        <v>1946.6610000000001</v>
      </c>
      <c r="C120">
        <v>619.13</v>
      </c>
      <c r="D120">
        <v>8101.9139999999998</v>
      </c>
      <c r="E120">
        <v>792.86300000000006</v>
      </c>
      <c r="L120" s="282">
        <v>42503</v>
      </c>
      <c r="M120">
        <v>8003.3280000000004</v>
      </c>
      <c r="N120">
        <v>2510.29</v>
      </c>
      <c r="O120">
        <v>29893.234</v>
      </c>
      <c r="P120">
        <v>1656.3869999999999</v>
      </c>
    </row>
    <row r="121" spans="1:16">
      <c r="A121" s="282">
        <v>42506</v>
      </c>
      <c r="B121">
        <v>1965.7159999999999</v>
      </c>
      <c r="C121">
        <v>619.61500000000001</v>
      </c>
      <c r="D121">
        <v>8101.9139999999998</v>
      </c>
      <c r="E121">
        <v>794.84799999999996</v>
      </c>
      <c r="L121" s="282">
        <v>42506</v>
      </c>
      <c r="M121">
        <v>8082.5249999999996</v>
      </c>
      <c r="N121">
        <v>2512.2530000000002</v>
      </c>
      <c r="O121">
        <v>29893.234</v>
      </c>
      <c r="P121">
        <v>1660.598</v>
      </c>
    </row>
    <row r="122" spans="1:16">
      <c r="A122" s="282">
        <v>42507</v>
      </c>
      <c r="B122">
        <v>1947.1420000000001</v>
      </c>
      <c r="C122">
        <v>611.404</v>
      </c>
      <c r="D122">
        <v>8147.6329999999998</v>
      </c>
      <c r="E122">
        <v>803.40200000000004</v>
      </c>
      <c r="L122" s="282">
        <v>42507</v>
      </c>
      <c r="M122">
        <v>8008.5379999999996</v>
      </c>
      <c r="N122">
        <v>2478.9609999999998</v>
      </c>
      <c r="O122">
        <v>30061.922999999999</v>
      </c>
      <c r="P122">
        <v>1678.549</v>
      </c>
    </row>
    <row r="123" spans="1:16">
      <c r="A123" s="282">
        <v>42508</v>
      </c>
      <c r="B123">
        <v>1947.557</v>
      </c>
      <c r="C123">
        <v>618.11</v>
      </c>
      <c r="D123">
        <v>8144.9170000000004</v>
      </c>
      <c r="E123">
        <v>805.14700000000005</v>
      </c>
      <c r="L123" s="282">
        <v>42508</v>
      </c>
      <c r="M123">
        <v>8011.3990000000003</v>
      </c>
      <c r="N123">
        <v>2506.154</v>
      </c>
      <c r="O123">
        <v>30051.901999999998</v>
      </c>
      <c r="P123">
        <v>1682.201</v>
      </c>
    </row>
    <row r="124" spans="1:16">
      <c r="A124" s="282">
        <v>42509</v>
      </c>
      <c r="B124">
        <v>1940.2539999999999</v>
      </c>
      <c r="C124">
        <v>612.70500000000004</v>
      </c>
      <c r="D124">
        <v>8108.1040000000003</v>
      </c>
      <c r="E124">
        <v>803.21600000000001</v>
      </c>
      <c r="L124" s="282">
        <v>42509</v>
      </c>
      <c r="M124">
        <v>7981.4409999999998</v>
      </c>
      <c r="N124">
        <v>2484.2370000000001</v>
      </c>
      <c r="O124">
        <v>29916.075000000001</v>
      </c>
      <c r="P124">
        <v>1678.1669999999999</v>
      </c>
    </row>
    <row r="125" spans="1:16">
      <c r="A125" s="282">
        <v>42510</v>
      </c>
      <c r="B125">
        <v>1952.722</v>
      </c>
      <c r="C125">
        <v>621.78599999999994</v>
      </c>
      <c r="D125">
        <v>8197.9449999999997</v>
      </c>
      <c r="E125">
        <v>806.65099999999995</v>
      </c>
      <c r="L125" s="282">
        <v>42510</v>
      </c>
      <c r="M125">
        <v>8033.9480000000003</v>
      </c>
      <c r="N125">
        <v>2521.0549999999998</v>
      </c>
      <c r="O125">
        <v>30247.557000000001</v>
      </c>
      <c r="P125">
        <v>1685.3440000000001</v>
      </c>
    </row>
    <row r="126" spans="1:16">
      <c r="A126" s="282">
        <v>42513</v>
      </c>
      <c r="B126">
        <v>1948.5329999999999</v>
      </c>
      <c r="C126">
        <v>603.47799999999995</v>
      </c>
      <c r="D126">
        <v>8178.89</v>
      </c>
      <c r="E126">
        <v>803.32899999999995</v>
      </c>
      <c r="L126" s="282">
        <v>42513</v>
      </c>
      <c r="M126">
        <v>8016.9780000000001</v>
      </c>
      <c r="N126">
        <v>2504.7559999999999</v>
      </c>
      <c r="O126">
        <v>30177.25</v>
      </c>
      <c r="P126">
        <v>1678.403</v>
      </c>
    </row>
    <row r="127" spans="1:16">
      <c r="A127" s="282">
        <v>42514</v>
      </c>
      <c r="B127">
        <v>1975.1489999999999</v>
      </c>
      <c r="C127">
        <v>623.01</v>
      </c>
      <c r="D127">
        <v>8314.7129999999997</v>
      </c>
      <c r="E127">
        <v>795.48</v>
      </c>
      <c r="L127" s="282">
        <v>42514</v>
      </c>
      <c r="M127">
        <v>8126.6930000000002</v>
      </c>
      <c r="N127">
        <v>2585.8249999999998</v>
      </c>
      <c r="O127">
        <v>30678.388999999999</v>
      </c>
      <c r="P127">
        <v>1662.0820000000001</v>
      </c>
    </row>
    <row r="128" spans="1:16">
      <c r="A128" s="282">
        <v>42515</v>
      </c>
      <c r="B128">
        <v>1988.8050000000001</v>
      </c>
      <c r="C128">
        <v>634.18399999999997</v>
      </c>
      <c r="D128">
        <v>8458.7530000000006</v>
      </c>
      <c r="E128">
        <v>806.07100000000003</v>
      </c>
      <c r="L128" s="282">
        <v>42515</v>
      </c>
      <c r="M128">
        <v>8183.366</v>
      </c>
      <c r="N128">
        <v>2632.2049999999999</v>
      </c>
      <c r="O128">
        <v>31209.848000000002</v>
      </c>
      <c r="P128">
        <v>1684.211</v>
      </c>
    </row>
    <row r="129" spans="1:16">
      <c r="A129" s="282">
        <v>42516</v>
      </c>
      <c r="B129">
        <v>1988.26</v>
      </c>
      <c r="C129">
        <v>635.78499999999997</v>
      </c>
      <c r="D129">
        <v>8422.018</v>
      </c>
      <c r="E129">
        <v>806.10900000000004</v>
      </c>
      <c r="L129" s="282">
        <v>42516</v>
      </c>
      <c r="M129">
        <v>8182.268</v>
      </c>
      <c r="N129">
        <v>2638.8490000000002</v>
      </c>
      <c r="O129">
        <v>31074.308000000001</v>
      </c>
      <c r="P129">
        <v>1684.29</v>
      </c>
    </row>
    <row r="130" spans="1:16">
      <c r="A130" s="282">
        <v>42517</v>
      </c>
      <c r="B130">
        <v>1996.9069999999999</v>
      </c>
      <c r="C130">
        <v>634.16800000000001</v>
      </c>
      <c r="D130">
        <v>8421.6949999999997</v>
      </c>
      <c r="E130">
        <v>810.48099999999999</v>
      </c>
      <c r="L130" s="282">
        <v>42517</v>
      </c>
      <c r="M130">
        <v>8219.32</v>
      </c>
      <c r="N130">
        <v>2632.136</v>
      </c>
      <c r="O130">
        <v>31073.116000000002</v>
      </c>
      <c r="P130">
        <v>1693.527</v>
      </c>
    </row>
    <row r="131" spans="1:16">
      <c r="A131" s="282">
        <v>42520</v>
      </c>
      <c r="B131">
        <v>1996.9069999999999</v>
      </c>
      <c r="C131">
        <v>637.423</v>
      </c>
      <c r="D131">
        <v>8465.607</v>
      </c>
      <c r="E131">
        <v>820.39</v>
      </c>
      <c r="L131" s="282">
        <v>42520</v>
      </c>
      <c r="M131">
        <v>8219.32</v>
      </c>
      <c r="N131">
        <v>2645.6480000000001</v>
      </c>
      <c r="O131">
        <v>31235.135999999999</v>
      </c>
      <c r="P131">
        <v>1714.231</v>
      </c>
    </row>
    <row r="132" spans="1:16">
      <c r="A132" s="282">
        <v>42521</v>
      </c>
      <c r="B132">
        <v>1995.556</v>
      </c>
      <c r="C132">
        <v>628.02700000000004</v>
      </c>
      <c r="D132">
        <v>8450.85</v>
      </c>
      <c r="E132">
        <v>829.096</v>
      </c>
      <c r="L132" s="282">
        <v>42521</v>
      </c>
      <c r="M132">
        <v>8214.2309999999998</v>
      </c>
      <c r="N132">
        <v>2606.6509999999998</v>
      </c>
      <c r="O132">
        <v>31180.686000000002</v>
      </c>
      <c r="P132">
        <v>1732.423</v>
      </c>
    </row>
    <row r="133" spans="1:16">
      <c r="A133" s="282">
        <v>42522</v>
      </c>
      <c r="B133">
        <v>1998.162</v>
      </c>
      <c r="C133">
        <v>620.71500000000003</v>
      </c>
      <c r="D133">
        <v>8481.52</v>
      </c>
      <c r="E133">
        <v>817.95699999999999</v>
      </c>
      <c r="L133" s="282">
        <v>42522</v>
      </c>
      <c r="M133">
        <v>8226.3209999999999</v>
      </c>
      <c r="N133">
        <v>2576.3009999999999</v>
      </c>
      <c r="O133">
        <v>31293.847000000002</v>
      </c>
      <c r="P133">
        <v>1709.1469999999999</v>
      </c>
    </row>
    <row r="134" spans="1:16">
      <c r="A134" s="282">
        <v>42523</v>
      </c>
      <c r="B134">
        <v>2004.6990000000001</v>
      </c>
      <c r="C134">
        <v>618.88800000000003</v>
      </c>
      <c r="D134">
        <v>8420.9339999999993</v>
      </c>
      <c r="E134">
        <v>799.39200000000005</v>
      </c>
      <c r="L134" s="282">
        <v>42523</v>
      </c>
      <c r="M134">
        <v>8254.1409999999996</v>
      </c>
      <c r="N134">
        <v>2568.7159999999999</v>
      </c>
      <c r="O134">
        <v>31070.306</v>
      </c>
      <c r="P134">
        <v>1670.355</v>
      </c>
    </row>
    <row r="135" spans="1:16">
      <c r="A135" s="282">
        <v>42524</v>
      </c>
      <c r="B135">
        <v>1998.826</v>
      </c>
      <c r="C135">
        <v>609.90899999999999</v>
      </c>
      <c r="D135">
        <v>8375.1129999999994</v>
      </c>
      <c r="E135">
        <v>802.20799999999997</v>
      </c>
      <c r="L135" s="282">
        <v>42524</v>
      </c>
      <c r="M135">
        <v>8230.0820000000003</v>
      </c>
      <c r="N135">
        <v>2531.451</v>
      </c>
      <c r="O135">
        <v>30901.243999999999</v>
      </c>
      <c r="P135">
        <v>1676.241</v>
      </c>
    </row>
    <row r="136" spans="1:16">
      <c r="A136" s="282">
        <v>42527</v>
      </c>
      <c r="B136">
        <v>2008.5260000000001</v>
      </c>
      <c r="C136">
        <v>614.37400000000002</v>
      </c>
      <c r="D136">
        <v>8419.0769999999993</v>
      </c>
      <c r="E136">
        <v>799.3</v>
      </c>
      <c r="L136" s="282">
        <v>42527</v>
      </c>
      <c r="M136">
        <v>8270.2090000000007</v>
      </c>
      <c r="N136">
        <v>2549.9810000000002</v>
      </c>
      <c r="O136">
        <v>31063.455000000002</v>
      </c>
      <c r="P136">
        <v>1670.163</v>
      </c>
    </row>
    <row r="137" spans="1:16">
      <c r="A137" s="282">
        <v>42528</v>
      </c>
      <c r="B137">
        <v>2011.079</v>
      </c>
      <c r="C137">
        <v>626.31700000000001</v>
      </c>
      <c r="D137">
        <v>8481.0419999999995</v>
      </c>
      <c r="E137">
        <v>804.28399999999999</v>
      </c>
      <c r="L137" s="282">
        <v>42528</v>
      </c>
      <c r="M137">
        <v>8280.91</v>
      </c>
      <c r="N137">
        <v>2599.5509999999999</v>
      </c>
      <c r="O137">
        <v>31292.083999999999</v>
      </c>
      <c r="P137">
        <v>1680.579</v>
      </c>
    </row>
    <row r="138" spans="1:16">
      <c r="A138" s="282">
        <v>42529</v>
      </c>
      <c r="B138">
        <v>2017.6610000000001</v>
      </c>
      <c r="C138">
        <v>624.44100000000003</v>
      </c>
      <c r="D138">
        <v>8413.8080000000009</v>
      </c>
      <c r="E138">
        <v>810.42</v>
      </c>
      <c r="L138" s="282">
        <v>42529</v>
      </c>
      <c r="M138">
        <v>8309.6569999999992</v>
      </c>
      <c r="N138">
        <v>2591.7669999999998</v>
      </c>
      <c r="O138">
        <v>31044.013999999999</v>
      </c>
      <c r="P138">
        <v>1693.3979999999999</v>
      </c>
    </row>
    <row r="139" spans="1:16">
      <c r="A139" s="282">
        <v>42530</v>
      </c>
      <c r="B139">
        <v>2013.8440000000001</v>
      </c>
      <c r="C139">
        <v>619.54300000000001</v>
      </c>
      <c r="D139">
        <v>8391.6669999999995</v>
      </c>
      <c r="E139">
        <v>801.73800000000006</v>
      </c>
      <c r="L139" s="282">
        <v>42530</v>
      </c>
      <c r="M139">
        <v>8294.268</v>
      </c>
      <c r="N139">
        <v>2571.4360000000001</v>
      </c>
      <c r="O139">
        <v>30962.323</v>
      </c>
      <c r="P139">
        <v>1675.258</v>
      </c>
    </row>
    <row r="140" spans="1:16">
      <c r="A140" s="282">
        <v>42531</v>
      </c>
      <c r="B140">
        <v>1994.5630000000001</v>
      </c>
      <c r="C140">
        <v>597.79999999999995</v>
      </c>
      <c r="D140">
        <v>8149.3959999999997</v>
      </c>
      <c r="E140">
        <v>797.73599999999999</v>
      </c>
      <c r="L140" s="282">
        <v>42531</v>
      </c>
      <c r="M140">
        <v>8214.9809999999998</v>
      </c>
      <c r="N140">
        <v>2481.192</v>
      </c>
      <c r="O140">
        <v>30068.425999999999</v>
      </c>
      <c r="P140">
        <v>1666.895</v>
      </c>
    </row>
    <row r="141" spans="1:16">
      <c r="A141" s="282">
        <v>42534</v>
      </c>
      <c r="B141">
        <v>1979.184</v>
      </c>
      <c r="C141">
        <v>580.94200000000001</v>
      </c>
      <c r="D141">
        <v>8066.7269999999999</v>
      </c>
      <c r="E141">
        <v>770.30200000000002</v>
      </c>
      <c r="L141" s="282">
        <v>42534</v>
      </c>
      <c r="M141">
        <v>8154.07</v>
      </c>
      <c r="N141">
        <v>2411.2199999999998</v>
      </c>
      <c r="O141">
        <v>29763.406999999999</v>
      </c>
      <c r="P141">
        <v>1609.5719999999999</v>
      </c>
    </row>
    <row r="142" spans="1:16">
      <c r="A142" s="282">
        <v>42535</v>
      </c>
      <c r="B142">
        <v>1975.894</v>
      </c>
      <c r="C142">
        <v>568.85400000000004</v>
      </c>
      <c r="D142">
        <v>7765.7290000000003</v>
      </c>
      <c r="E142">
        <v>763.34400000000005</v>
      </c>
      <c r="L142" s="282">
        <v>42535</v>
      </c>
      <c r="M142">
        <v>8141.0860000000002</v>
      </c>
      <c r="N142">
        <v>2361.0509999999999</v>
      </c>
      <c r="O142">
        <v>28652.829000000002</v>
      </c>
      <c r="P142">
        <v>1595.0329999999999</v>
      </c>
    </row>
    <row r="143" spans="1:16">
      <c r="A143" s="282">
        <v>42536</v>
      </c>
      <c r="B143">
        <v>1972.71</v>
      </c>
      <c r="C143">
        <v>577.59199999999998</v>
      </c>
      <c r="D143">
        <v>7822.8180000000002</v>
      </c>
      <c r="E143">
        <v>766.774</v>
      </c>
      <c r="L143" s="282">
        <v>42536</v>
      </c>
      <c r="M143">
        <v>8128.5780000000004</v>
      </c>
      <c r="N143">
        <v>2397.317</v>
      </c>
      <c r="O143">
        <v>28863.467000000001</v>
      </c>
      <c r="P143">
        <v>1602.1990000000001</v>
      </c>
    </row>
    <row r="144" spans="1:16">
      <c r="A144" s="282">
        <v>42537</v>
      </c>
      <c r="B144">
        <v>1978.5530000000001</v>
      </c>
      <c r="C144">
        <v>571.89499999999998</v>
      </c>
      <c r="D144">
        <v>7674.866</v>
      </c>
      <c r="E144">
        <v>745.86599999999999</v>
      </c>
      <c r="L144" s="282">
        <v>42537</v>
      </c>
      <c r="M144">
        <v>8153.9449999999997</v>
      </c>
      <c r="N144">
        <v>2373.6729999999998</v>
      </c>
      <c r="O144">
        <v>28317.579000000002</v>
      </c>
      <c r="P144">
        <v>1558.5229999999999</v>
      </c>
    </row>
    <row r="145" spans="1:16">
      <c r="A145" s="282">
        <v>42538</v>
      </c>
      <c r="B145">
        <v>1972.15</v>
      </c>
      <c r="C145">
        <v>592.00699999999995</v>
      </c>
      <c r="D145">
        <v>7723.1319999999996</v>
      </c>
      <c r="E145">
        <v>752.00599999999997</v>
      </c>
      <c r="L145" s="282">
        <v>42538</v>
      </c>
      <c r="M145">
        <v>8127.6090000000004</v>
      </c>
      <c r="N145">
        <v>2457.1469999999999</v>
      </c>
      <c r="O145">
        <v>28495.664000000001</v>
      </c>
      <c r="P145">
        <v>1571.354</v>
      </c>
    </row>
    <row r="146" spans="1:16">
      <c r="A146" s="282">
        <v>42541</v>
      </c>
      <c r="B146">
        <v>1983.81</v>
      </c>
      <c r="C146">
        <v>605.95699999999999</v>
      </c>
      <c r="D146">
        <v>7881.2079999999996</v>
      </c>
      <c r="E146">
        <v>769.06700000000001</v>
      </c>
      <c r="L146" s="282">
        <v>42541</v>
      </c>
      <c r="M146">
        <v>8175.8580000000002</v>
      </c>
      <c r="N146">
        <v>2535.607</v>
      </c>
      <c r="O146">
        <v>29078.905999999999</v>
      </c>
      <c r="P146">
        <v>1607.0050000000001</v>
      </c>
    </row>
    <row r="147" spans="1:16">
      <c r="A147" s="282">
        <v>42542</v>
      </c>
      <c r="B147">
        <v>1988.8330000000001</v>
      </c>
      <c r="C147">
        <v>608.72400000000005</v>
      </c>
      <c r="D147">
        <v>7929.5929999999998</v>
      </c>
      <c r="E147">
        <v>778.51599999999996</v>
      </c>
      <c r="L147" s="282">
        <v>42542</v>
      </c>
      <c r="M147">
        <v>8197.2430000000004</v>
      </c>
      <c r="N147">
        <v>2547.1819999999998</v>
      </c>
      <c r="O147">
        <v>29257.431</v>
      </c>
      <c r="P147">
        <v>1626.749</v>
      </c>
    </row>
    <row r="148" spans="1:16">
      <c r="A148" s="282">
        <v>42543</v>
      </c>
      <c r="B148">
        <v>1985.289</v>
      </c>
      <c r="C148">
        <v>604.72299999999996</v>
      </c>
      <c r="D148">
        <v>7997.3950000000004</v>
      </c>
      <c r="E148">
        <v>772.93399999999997</v>
      </c>
      <c r="L148" s="282">
        <v>42543</v>
      </c>
      <c r="M148">
        <v>8182.7110000000002</v>
      </c>
      <c r="N148">
        <v>2530.44</v>
      </c>
      <c r="O148">
        <v>29507.597000000002</v>
      </c>
      <c r="P148">
        <v>1615.085</v>
      </c>
    </row>
    <row r="149" spans="1:16">
      <c r="A149" s="282">
        <v>42544</v>
      </c>
      <c r="B149">
        <v>2012.2239999999999</v>
      </c>
      <c r="C149">
        <v>627.36400000000003</v>
      </c>
      <c r="D149">
        <v>8113.5020000000004</v>
      </c>
      <c r="E149">
        <v>781.98400000000004</v>
      </c>
      <c r="L149" s="282">
        <v>42544</v>
      </c>
      <c r="M149">
        <v>8293.8259999999991</v>
      </c>
      <c r="N149">
        <v>2625.1819999999998</v>
      </c>
      <c r="O149">
        <v>29935.992999999999</v>
      </c>
      <c r="P149">
        <v>1633.9939999999999</v>
      </c>
    </row>
    <row r="150" spans="1:16">
      <c r="A150" s="282">
        <v>42545</v>
      </c>
      <c r="B150">
        <v>1939.5070000000001</v>
      </c>
      <c r="C150">
        <v>547.58500000000004</v>
      </c>
      <c r="D150">
        <v>7864.7489999999998</v>
      </c>
      <c r="E150">
        <v>723.90700000000004</v>
      </c>
      <c r="L150" s="282">
        <v>42545</v>
      </c>
      <c r="M150">
        <v>7994.1080000000002</v>
      </c>
      <c r="N150">
        <v>2291.35</v>
      </c>
      <c r="O150">
        <v>29018.179</v>
      </c>
      <c r="P150">
        <v>1512.64</v>
      </c>
    </row>
    <row r="151" spans="1:16">
      <c r="A151" s="282">
        <v>42548</v>
      </c>
      <c r="B151">
        <v>1903.576</v>
      </c>
      <c r="C151">
        <v>526.22500000000002</v>
      </c>
      <c r="D151">
        <v>7633.299</v>
      </c>
      <c r="E151">
        <v>734.73599999999999</v>
      </c>
      <c r="L151" s="282">
        <v>42548</v>
      </c>
      <c r="M151">
        <v>7846.0110000000004</v>
      </c>
      <c r="N151">
        <v>2201.971</v>
      </c>
      <c r="O151">
        <v>28164.207999999999</v>
      </c>
      <c r="P151">
        <v>1535.2670000000001</v>
      </c>
    </row>
    <row r="152" spans="1:16">
      <c r="A152" s="282">
        <v>42549</v>
      </c>
      <c r="B152">
        <v>1937.701</v>
      </c>
      <c r="C152">
        <v>544.48199999999997</v>
      </c>
      <c r="D152">
        <v>7809.83</v>
      </c>
      <c r="E152">
        <v>733.34</v>
      </c>
      <c r="L152" s="282">
        <v>42549</v>
      </c>
      <c r="M152">
        <v>7988.585</v>
      </c>
      <c r="N152">
        <v>2278.364</v>
      </c>
      <c r="O152">
        <v>28815.545999999998</v>
      </c>
      <c r="P152">
        <v>1534.779</v>
      </c>
    </row>
    <row r="153" spans="1:16">
      <c r="A153" s="282">
        <v>42550</v>
      </c>
      <c r="B153">
        <v>1970.857</v>
      </c>
      <c r="C153">
        <v>559.23800000000006</v>
      </c>
      <c r="D153">
        <v>8019.5339999999997</v>
      </c>
      <c r="E153">
        <v>748.15599999999995</v>
      </c>
      <c r="L153" s="282">
        <v>42550</v>
      </c>
      <c r="M153">
        <v>8126.2969999999996</v>
      </c>
      <c r="N153">
        <v>2340.1089999999999</v>
      </c>
      <c r="O153">
        <v>29589.280999999999</v>
      </c>
      <c r="P153">
        <v>1565.787</v>
      </c>
    </row>
    <row r="154" spans="1:16">
      <c r="A154" s="282">
        <v>42551</v>
      </c>
      <c r="B154">
        <v>1997.3330000000001</v>
      </c>
      <c r="C154">
        <v>567.94799999999998</v>
      </c>
      <c r="D154">
        <v>8113.201</v>
      </c>
      <c r="E154">
        <v>747.03</v>
      </c>
      <c r="L154" s="282">
        <v>42551</v>
      </c>
      <c r="M154">
        <v>8235.4809999999998</v>
      </c>
      <c r="N154">
        <v>2376.5590000000002</v>
      </c>
      <c r="O154">
        <v>29934.880000000001</v>
      </c>
      <c r="P154">
        <v>1563.431</v>
      </c>
    </row>
    <row r="155" spans="1:16">
      <c r="A155" s="282">
        <v>42552</v>
      </c>
      <c r="B155">
        <v>2001.4559999999999</v>
      </c>
      <c r="C155">
        <v>571.21699999999998</v>
      </c>
      <c r="D155">
        <v>8229.6200000000008</v>
      </c>
      <c r="E155">
        <v>751.80499999999995</v>
      </c>
      <c r="L155" s="282">
        <v>42552</v>
      </c>
      <c r="M155">
        <v>8253.9419999999991</v>
      </c>
      <c r="N155">
        <v>2390.2370000000001</v>
      </c>
      <c r="O155">
        <v>30364.424999999999</v>
      </c>
      <c r="P155">
        <v>1573.424</v>
      </c>
    </row>
    <row r="156" spans="1:16">
      <c r="A156" s="282">
        <v>42555</v>
      </c>
      <c r="B156">
        <v>2001.4559999999999</v>
      </c>
      <c r="C156">
        <v>561.89499999999998</v>
      </c>
      <c r="D156">
        <v>8210.7369999999992</v>
      </c>
      <c r="E156">
        <v>756.68499999999995</v>
      </c>
      <c r="L156" s="282">
        <v>42555</v>
      </c>
      <c r="M156">
        <v>8253.9419999999991</v>
      </c>
      <c r="N156">
        <v>2351.2280000000001</v>
      </c>
      <c r="O156">
        <v>30294.755000000001</v>
      </c>
      <c r="P156">
        <v>1583.6389999999999</v>
      </c>
    </row>
    <row r="157" spans="1:16">
      <c r="A157" s="282">
        <v>42556</v>
      </c>
      <c r="B157">
        <v>1987.425</v>
      </c>
      <c r="C157">
        <v>554.05700000000002</v>
      </c>
      <c r="D157">
        <v>8101.6019999999999</v>
      </c>
      <c r="E157">
        <v>753.23</v>
      </c>
      <c r="L157" s="282">
        <v>42556</v>
      </c>
      <c r="M157">
        <v>8196.6409999999996</v>
      </c>
      <c r="N157">
        <v>2318.431</v>
      </c>
      <c r="O157">
        <v>29892.084999999999</v>
      </c>
      <c r="P157">
        <v>1576.4079999999999</v>
      </c>
    </row>
    <row r="158" spans="1:16">
      <c r="A158" s="282">
        <v>42557</v>
      </c>
      <c r="B158">
        <v>1998.1849999999999</v>
      </c>
      <c r="C158">
        <v>541.23400000000004</v>
      </c>
      <c r="D158">
        <v>7931.68</v>
      </c>
      <c r="E158">
        <v>738.91</v>
      </c>
      <c r="L158" s="282">
        <v>42557</v>
      </c>
      <c r="M158">
        <v>8243.7819999999992</v>
      </c>
      <c r="N158">
        <v>2264.7730000000001</v>
      </c>
      <c r="O158">
        <v>29265.132000000001</v>
      </c>
      <c r="P158">
        <v>1546.4380000000001</v>
      </c>
    </row>
    <row r="159" spans="1:16">
      <c r="A159" s="282">
        <v>42558</v>
      </c>
      <c r="B159">
        <v>1997.087</v>
      </c>
      <c r="C159">
        <v>540.90499999999997</v>
      </c>
      <c r="D159">
        <v>8069.7110000000002</v>
      </c>
      <c r="E159">
        <v>734.51800000000003</v>
      </c>
      <c r="L159" s="282">
        <v>42558</v>
      </c>
      <c r="M159">
        <v>8240.0759999999991</v>
      </c>
      <c r="N159">
        <v>2263.3969999999999</v>
      </c>
      <c r="O159">
        <v>29774.419000000002</v>
      </c>
      <c r="P159">
        <v>1537.2460000000001</v>
      </c>
    </row>
    <row r="160" spans="1:16">
      <c r="A160" s="282">
        <v>42559</v>
      </c>
      <c r="B160">
        <v>2027.7149999999999</v>
      </c>
      <c r="C160">
        <v>562.404</v>
      </c>
      <c r="D160">
        <v>8144.268</v>
      </c>
      <c r="E160">
        <v>725.553</v>
      </c>
      <c r="L160" s="282">
        <v>42559</v>
      </c>
      <c r="M160">
        <v>8366.48</v>
      </c>
      <c r="N160">
        <v>2353.3589999999999</v>
      </c>
      <c r="O160">
        <v>30049.508000000002</v>
      </c>
      <c r="P160">
        <v>1518.4839999999999</v>
      </c>
    </row>
    <row r="161" spans="1:16">
      <c r="A161" s="282">
        <v>42562</v>
      </c>
      <c r="B161">
        <v>2034.672</v>
      </c>
      <c r="C161">
        <v>568.47</v>
      </c>
      <c r="D161">
        <v>8267.125</v>
      </c>
      <c r="E161">
        <v>753.27300000000002</v>
      </c>
      <c r="L161" s="282">
        <v>42562</v>
      </c>
      <c r="M161">
        <v>8395.1849999999995</v>
      </c>
      <c r="N161">
        <v>2378.7429999999999</v>
      </c>
      <c r="O161">
        <v>30502.806</v>
      </c>
      <c r="P161">
        <v>1576.499</v>
      </c>
    </row>
    <row r="162" spans="1:16">
      <c r="A162" s="282">
        <v>42563</v>
      </c>
      <c r="B162">
        <v>2048.453</v>
      </c>
      <c r="C162">
        <v>585.06899999999996</v>
      </c>
      <c r="D162">
        <v>8281.25</v>
      </c>
      <c r="E162">
        <v>772.03800000000001</v>
      </c>
      <c r="L162" s="282">
        <v>42563</v>
      </c>
      <c r="M162">
        <v>8452.0859999999993</v>
      </c>
      <c r="N162">
        <v>2448.1990000000001</v>
      </c>
      <c r="O162">
        <v>30554.923999999999</v>
      </c>
      <c r="P162">
        <v>1615.771</v>
      </c>
    </row>
    <row r="163" spans="1:16">
      <c r="A163" s="282">
        <v>42564</v>
      </c>
      <c r="B163">
        <v>2048.4920000000002</v>
      </c>
      <c r="C163">
        <v>578.30100000000004</v>
      </c>
      <c r="D163">
        <v>8259.1530000000002</v>
      </c>
      <c r="E163">
        <v>781.51800000000003</v>
      </c>
      <c r="L163" s="282">
        <v>42564</v>
      </c>
      <c r="M163">
        <v>8453.0259999999998</v>
      </c>
      <c r="N163">
        <v>2419.88</v>
      </c>
      <c r="O163">
        <v>30479.210999999999</v>
      </c>
      <c r="P163">
        <v>1635.6110000000001</v>
      </c>
    </row>
    <row r="164" spans="1:16">
      <c r="A164" s="282">
        <v>42565</v>
      </c>
      <c r="B164">
        <v>2059.0329999999999</v>
      </c>
      <c r="C164">
        <v>587.971</v>
      </c>
      <c r="D164">
        <v>8241.2620000000006</v>
      </c>
      <c r="E164">
        <v>788.12900000000002</v>
      </c>
      <c r="L164" s="282">
        <v>42565</v>
      </c>
      <c r="M164">
        <v>8496.7029999999995</v>
      </c>
      <c r="N164">
        <v>2460.3429999999998</v>
      </c>
      <c r="O164">
        <v>30413.183000000001</v>
      </c>
      <c r="P164">
        <v>1649.4469999999999</v>
      </c>
    </row>
    <row r="165" spans="1:16">
      <c r="A165" s="282">
        <v>42566</v>
      </c>
      <c r="B165">
        <v>2057.2109999999998</v>
      </c>
      <c r="C165">
        <v>586.28399999999999</v>
      </c>
      <c r="D165">
        <v>8209.3389999999999</v>
      </c>
      <c r="E165">
        <v>792.88599999999997</v>
      </c>
      <c r="L165" s="282">
        <v>42566</v>
      </c>
      <c r="M165">
        <v>8489.1880000000001</v>
      </c>
      <c r="N165">
        <v>2453.2829999999999</v>
      </c>
      <c r="O165">
        <v>30295.379000000001</v>
      </c>
      <c r="P165">
        <v>1659.403</v>
      </c>
    </row>
    <row r="166" spans="1:16">
      <c r="A166" s="282">
        <v>42569</v>
      </c>
      <c r="B166">
        <v>2062.125</v>
      </c>
      <c r="C166">
        <v>586.79300000000001</v>
      </c>
      <c r="D166">
        <v>8217.3790000000008</v>
      </c>
      <c r="E166">
        <v>792.88599999999997</v>
      </c>
      <c r="L166" s="282">
        <v>42569</v>
      </c>
      <c r="M166">
        <v>8509.7950000000001</v>
      </c>
      <c r="N166">
        <v>2455.4119999999998</v>
      </c>
      <c r="O166">
        <v>30325.048999999999</v>
      </c>
      <c r="P166">
        <v>1659.403</v>
      </c>
    </row>
    <row r="167" spans="1:16">
      <c r="A167" s="282">
        <v>42570</v>
      </c>
      <c r="B167">
        <v>2059.0309999999999</v>
      </c>
      <c r="C167">
        <v>583.553</v>
      </c>
      <c r="D167">
        <v>8213.2360000000008</v>
      </c>
      <c r="E167">
        <v>801.02499999999998</v>
      </c>
      <c r="L167" s="282">
        <v>42570</v>
      </c>
      <c r="M167">
        <v>8497.2270000000008</v>
      </c>
      <c r="N167">
        <v>2441.857</v>
      </c>
      <c r="O167">
        <v>30309.757000000001</v>
      </c>
      <c r="P167">
        <v>1676.4369999999999</v>
      </c>
    </row>
    <row r="168" spans="1:16">
      <c r="A168" s="282">
        <v>42571</v>
      </c>
      <c r="B168">
        <v>2068.3989999999999</v>
      </c>
      <c r="C168">
        <v>585.82500000000005</v>
      </c>
      <c r="D168">
        <v>8302.5380000000005</v>
      </c>
      <c r="E168">
        <v>800.06899999999996</v>
      </c>
      <c r="L168" s="282">
        <v>42571</v>
      </c>
      <c r="M168">
        <v>8536.9159999999993</v>
      </c>
      <c r="N168">
        <v>2451.3620000000001</v>
      </c>
      <c r="O168">
        <v>30639.314999999999</v>
      </c>
      <c r="P168">
        <v>1674.4369999999999</v>
      </c>
    </row>
    <row r="169" spans="1:16">
      <c r="A169" s="282">
        <v>42572</v>
      </c>
      <c r="B169">
        <v>2061.7449999999999</v>
      </c>
      <c r="C169">
        <v>586.90800000000002</v>
      </c>
      <c r="D169">
        <v>8296.1119999999992</v>
      </c>
      <c r="E169">
        <v>805.74900000000002</v>
      </c>
      <c r="L169" s="282">
        <v>42572</v>
      </c>
      <c r="M169">
        <v>8509.5840000000007</v>
      </c>
      <c r="N169">
        <v>2455.893</v>
      </c>
      <c r="O169">
        <v>30615.600999999999</v>
      </c>
      <c r="P169">
        <v>1686.3230000000001</v>
      </c>
    </row>
    <row r="170" spans="1:16">
      <c r="A170" s="282">
        <v>42573</v>
      </c>
      <c r="B170">
        <v>2071.1320000000001</v>
      </c>
      <c r="C170">
        <v>586.10599999999999</v>
      </c>
      <c r="D170">
        <v>8328.8610000000008</v>
      </c>
      <c r="E170">
        <v>798.404</v>
      </c>
      <c r="L170" s="282">
        <v>42573</v>
      </c>
      <c r="M170">
        <v>8548.3649999999998</v>
      </c>
      <c r="N170">
        <v>2452.5410000000002</v>
      </c>
      <c r="O170">
        <v>30736.455999999998</v>
      </c>
      <c r="P170">
        <v>1670.951</v>
      </c>
    </row>
    <row r="171" spans="1:16">
      <c r="A171" s="282">
        <v>42576</v>
      </c>
      <c r="B171">
        <v>2065.1320000000001</v>
      </c>
      <c r="C171">
        <v>582.54300000000001</v>
      </c>
      <c r="D171">
        <v>8244.7970000000005</v>
      </c>
      <c r="E171">
        <v>796.81600000000003</v>
      </c>
      <c r="L171" s="282">
        <v>42576</v>
      </c>
      <c r="M171">
        <v>8523.6460000000006</v>
      </c>
      <c r="N171">
        <v>2437.6289999999999</v>
      </c>
      <c r="O171">
        <v>30426.228999999999</v>
      </c>
      <c r="P171">
        <v>1667.6289999999999</v>
      </c>
    </row>
    <row r="172" spans="1:16">
      <c r="A172" s="282">
        <v>42577</v>
      </c>
      <c r="B172">
        <v>2066.011</v>
      </c>
      <c r="C172">
        <v>582.654</v>
      </c>
      <c r="D172">
        <v>8399.0470000000005</v>
      </c>
      <c r="E172">
        <v>785.09400000000005</v>
      </c>
      <c r="L172" s="282">
        <v>42577</v>
      </c>
      <c r="M172">
        <v>8527.5249999999996</v>
      </c>
      <c r="N172">
        <v>2438.0929999999998</v>
      </c>
      <c r="O172">
        <v>30995.467000000001</v>
      </c>
      <c r="P172">
        <v>1643.095</v>
      </c>
    </row>
    <row r="173" spans="1:16">
      <c r="A173" s="282">
        <v>42578</v>
      </c>
      <c r="B173">
        <v>2063.252</v>
      </c>
      <c r="C173">
        <v>587.69299999999998</v>
      </c>
      <c r="D173">
        <v>8366.5669999999991</v>
      </c>
      <c r="E173">
        <v>794.23500000000001</v>
      </c>
      <c r="L173" s="282">
        <v>42578</v>
      </c>
      <c r="M173">
        <v>8516.4940000000006</v>
      </c>
      <c r="N173">
        <v>2459.1790000000001</v>
      </c>
      <c r="O173">
        <v>30875.603999999999</v>
      </c>
      <c r="P173">
        <v>1662.3340000000001</v>
      </c>
    </row>
    <row r="174" spans="1:16">
      <c r="A174" s="282">
        <v>42579</v>
      </c>
      <c r="B174">
        <v>2067.0300000000002</v>
      </c>
      <c r="C174">
        <v>575.98</v>
      </c>
      <c r="D174">
        <v>8391.85</v>
      </c>
      <c r="E174">
        <v>785.27700000000004</v>
      </c>
      <c r="L174" s="282">
        <v>42579</v>
      </c>
      <c r="M174">
        <v>8532.8410000000003</v>
      </c>
      <c r="N174">
        <v>2410.1689999999999</v>
      </c>
      <c r="O174">
        <v>30968.906999999999</v>
      </c>
      <c r="P174">
        <v>1643.585</v>
      </c>
    </row>
    <row r="175" spans="1:16">
      <c r="A175" s="282">
        <v>42580</v>
      </c>
      <c r="B175">
        <v>2070.6840000000002</v>
      </c>
      <c r="C175">
        <v>588.35299999999995</v>
      </c>
      <c r="D175">
        <v>8408.1810000000005</v>
      </c>
      <c r="E175">
        <v>794.601</v>
      </c>
      <c r="L175" s="282">
        <v>42580</v>
      </c>
      <c r="M175">
        <v>8548.0229999999992</v>
      </c>
      <c r="N175">
        <v>2461.9409999999998</v>
      </c>
      <c r="O175">
        <v>31029.175999999999</v>
      </c>
      <c r="P175">
        <v>1663.1010000000001</v>
      </c>
    </row>
    <row r="176" spans="1:16">
      <c r="A176" s="282">
        <v>42583</v>
      </c>
      <c r="B176">
        <v>2068.1030000000001</v>
      </c>
      <c r="C176">
        <v>577.71199999999999</v>
      </c>
      <c r="D176">
        <v>8422.1970000000001</v>
      </c>
      <c r="E176">
        <v>794.6</v>
      </c>
      <c r="L176" s="282">
        <v>42583</v>
      </c>
      <c r="M176">
        <v>8537.3989999999994</v>
      </c>
      <c r="N176">
        <v>2417.4140000000002</v>
      </c>
      <c r="O176">
        <v>31080.901000000002</v>
      </c>
      <c r="P176">
        <v>1663.0989999999999</v>
      </c>
    </row>
    <row r="177" spans="1:16">
      <c r="A177" s="282">
        <v>42584</v>
      </c>
      <c r="B177">
        <v>2054.8389999999999</v>
      </c>
      <c r="C177">
        <v>562.56600000000003</v>
      </c>
      <c r="D177">
        <v>8259.92</v>
      </c>
      <c r="E177">
        <v>781.20100000000002</v>
      </c>
      <c r="L177" s="282">
        <v>42584</v>
      </c>
      <c r="M177">
        <v>8482.8639999999996</v>
      </c>
      <c r="N177">
        <v>2354.038</v>
      </c>
      <c r="O177">
        <v>30482.039000000001</v>
      </c>
      <c r="P177">
        <v>1635.0540000000001</v>
      </c>
    </row>
    <row r="178" spans="1:16">
      <c r="A178" s="282">
        <v>42585</v>
      </c>
      <c r="B178">
        <v>2061.7689999999998</v>
      </c>
      <c r="C178">
        <v>563.70899999999995</v>
      </c>
      <c r="D178">
        <v>8217.098</v>
      </c>
      <c r="E178">
        <v>764.81600000000003</v>
      </c>
      <c r="L178" s="282">
        <v>42585</v>
      </c>
      <c r="M178">
        <v>8513.9650000000001</v>
      </c>
      <c r="N178">
        <v>2358.8220000000001</v>
      </c>
      <c r="O178">
        <v>30324.011999999999</v>
      </c>
      <c r="P178">
        <v>1600.76</v>
      </c>
    </row>
    <row r="179" spans="1:16">
      <c r="A179" s="282">
        <v>42586</v>
      </c>
      <c r="B179">
        <v>2062.346</v>
      </c>
      <c r="C179">
        <v>566.83699999999999</v>
      </c>
      <c r="D179">
        <v>8276.384</v>
      </c>
      <c r="E179">
        <v>772.68399999999997</v>
      </c>
      <c r="L179" s="282">
        <v>42586</v>
      </c>
      <c r="M179">
        <v>8518.4220000000005</v>
      </c>
      <c r="N179">
        <v>2371.9079999999999</v>
      </c>
      <c r="O179">
        <v>30542.795999999998</v>
      </c>
      <c r="P179">
        <v>1617.2280000000001</v>
      </c>
    </row>
    <row r="180" spans="1:16">
      <c r="A180" s="282">
        <v>42587</v>
      </c>
      <c r="B180">
        <v>2079.1889999999999</v>
      </c>
      <c r="C180">
        <v>580.49400000000003</v>
      </c>
      <c r="D180">
        <v>7967.5140000000001</v>
      </c>
      <c r="E180">
        <v>771.88499999999999</v>
      </c>
      <c r="L180" s="282">
        <v>42587</v>
      </c>
      <c r="M180">
        <v>8588.1650000000009</v>
      </c>
      <c r="N180">
        <v>2429.0569999999998</v>
      </c>
      <c r="O180">
        <v>29402.955999999998</v>
      </c>
      <c r="P180">
        <v>1615.5550000000001</v>
      </c>
    </row>
    <row r="181" spans="1:16">
      <c r="A181" s="282">
        <v>42590</v>
      </c>
      <c r="B181">
        <v>2077.4160000000002</v>
      </c>
      <c r="C181">
        <v>584.83399999999995</v>
      </c>
      <c r="D181">
        <v>7835.2879999999996</v>
      </c>
      <c r="E181">
        <v>788.43700000000001</v>
      </c>
      <c r="L181" s="282">
        <v>42590</v>
      </c>
      <c r="M181">
        <v>8581.6290000000008</v>
      </c>
      <c r="N181">
        <v>2447.2170000000001</v>
      </c>
      <c r="O181">
        <v>28914.994999999999</v>
      </c>
      <c r="P181">
        <v>1650.192</v>
      </c>
    </row>
    <row r="182" spans="1:16">
      <c r="A182" s="282">
        <v>42591</v>
      </c>
      <c r="B182">
        <v>2078.6419999999998</v>
      </c>
      <c r="C182">
        <v>586.71100000000001</v>
      </c>
      <c r="D182">
        <v>7961.3940000000002</v>
      </c>
      <c r="E182">
        <v>795.26400000000001</v>
      </c>
      <c r="L182" s="282">
        <v>42591</v>
      </c>
      <c r="M182">
        <v>8587.0069999999996</v>
      </c>
      <c r="N182">
        <v>2455.0720000000001</v>
      </c>
      <c r="O182">
        <v>29380.371999999999</v>
      </c>
      <c r="P182">
        <v>1664.4780000000001</v>
      </c>
    </row>
    <row r="183" spans="1:16">
      <c r="A183" s="282">
        <v>42592</v>
      </c>
      <c r="B183">
        <v>2072.645</v>
      </c>
      <c r="C183">
        <v>586.83500000000004</v>
      </c>
      <c r="D183">
        <v>7836.9189999999999</v>
      </c>
      <c r="E183">
        <v>793.12099999999998</v>
      </c>
      <c r="L183" s="282">
        <v>42592</v>
      </c>
      <c r="M183">
        <v>8565.2479999999996</v>
      </c>
      <c r="N183">
        <v>2455.59</v>
      </c>
      <c r="O183">
        <v>28921.017</v>
      </c>
      <c r="P183">
        <v>1659.992</v>
      </c>
    </row>
    <row r="184" spans="1:16">
      <c r="A184" s="282">
        <v>42593</v>
      </c>
      <c r="B184">
        <v>2082.326</v>
      </c>
      <c r="C184">
        <v>593.56200000000001</v>
      </c>
      <c r="D184">
        <v>7812.6009999999997</v>
      </c>
      <c r="E184">
        <v>793.12099999999998</v>
      </c>
      <c r="L184" s="282">
        <v>42593</v>
      </c>
      <c r="M184">
        <v>8606.3349999999991</v>
      </c>
      <c r="N184">
        <v>2483.739</v>
      </c>
      <c r="O184">
        <v>28831.272000000001</v>
      </c>
      <c r="P184">
        <v>1659.992</v>
      </c>
    </row>
    <row r="185" spans="1:16">
      <c r="A185" s="282">
        <v>42594</v>
      </c>
      <c r="B185">
        <v>2080.7950000000001</v>
      </c>
      <c r="C185">
        <v>594.47299999999996</v>
      </c>
      <c r="D185">
        <v>7773.3459999999995</v>
      </c>
      <c r="E185">
        <v>797.95500000000004</v>
      </c>
      <c r="L185" s="282">
        <v>42594</v>
      </c>
      <c r="M185">
        <v>8600.4770000000008</v>
      </c>
      <c r="N185">
        <v>2487.5520000000001</v>
      </c>
      <c r="O185">
        <v>28793.995999999999</v>
      </c>
      <c r="P185">
        <v>1670.1110000000001</v>
      </c>
    </row>
    <row r="186" spans="1:16">
      <c r="A186" s="282">
        <v>42597</v>
      </c>
      <c r="B186">
        <v>2086.8919999999998</v>
      </c>
      <c r="C186">
        <v>594.47299999999996</v>
      </c>
      <c r="D186">
        <v>7818.9849999999997</v>
      </c>
      <c r="E186">
        <v>794.31899999999996</v>
      </c>
      <c r="L186" s="282">
        <v>42597</v>
      </c>
      <c r="M186">
        <v>8626.68</v>
      </c>
      <c r="N186">
        <v>2487.5520000000001</v>
      </c>
      <c r="O186">
        <v>28963.055</v>
      </c>
      <c r="P186">
        <v>1662.502</v>
      </c>
    </row>
    <row r="187" spans="1:16">
      <c r="A187" s="282">
        <v>42598</v>
      </c>
      <c r="B187">
        <v>2075.1019999999999</v>
      </c>
      <c r="C187">
        <v>587.803</v>
      </c>
      <c r="D187">
        <v>7752.6049999999996</v>
      </c>
      <c r="E187">
        <v>783.27499999999998</v>
      </c>
      <c r="L187" s="282">
        <v>42598</v>
      </c>
      <c r="M187">
        <v>8579.3799999999992</v>
      </c>
      <c r="N187">
        <v>2459.6379999999999</v>
      </c>
      <c r="O187">
        <v>28717.170999999998</v>
      </c>
      <c r="P187">
        <v>1639.386</v>
      </c>
    </row>
    <row r="188" spans="1:16">
      <c r="A188" s="282">
        <v>42599</v>
      </c>
      <c r="B188">
        <v>2078.4499999999998</v>
      </c>
      <c r="C188">
        <v>579.07799999999997</v>
      </c>
      <c r="D188">
        <v>7700.6229999999996</v>
      </c>
      <c r="E188">
        <v>792.83900000000006</v>
      </c>
      <c r="L188" s="282">
        <v>42599</v>
      </c>
      <c r="M188">
        <v>8595.2829999999994</v>
      </c>
      <c r="N188">
        <v>2423.1320000000001</v>
      </c>
      <c r="O188">
        <v>28524.616000000002</v>
      </c>
      <c r="P188">
        <v>1659.432</v>
      </c>
    </row>
    <row r="189" spans="1:16">
      <c r="A189" s="282">
        <v>42600</v>
      </c>
      <c r="B189">
        <v>2083.1570000000002</v>
      </c>
      <c r="C189">
        <v>583.77200000000005</v>
      </c>
      <c r="D189">
        <v>7780.2510000000002</v>
      </c>
      <c r="E189">
        <v>780.27</v>
      </c>
      <c r="L189" s="282">
        <v>42600</v>
      </c>
      <c r="M189">
        <v>8614.9490000000005</v>
      </c>
      <c r="N189">
        <v>2442.7739999999999</v>
      </c>
      <c r="O189">
        <v>28819.575000000001</v>
      </c>
      <c r="P189">
        <v>1633.125</v>
      </c>
    </row>
    <row r="190" spans="1:16">
      <c r="A190" s="282">
        <v>42601</v>
      </c>
      <c r="B190">
        <v>2080.252</v>
      </c>
      <c r="C190">
        <v>570.86300000000006</v>
      </c>
      <c r="D190">
        <v>7801.4040000000005</v>
      </c>
      <c r="E190">
        <v>783.92499999999995</v>
      </c>
      <c r="L190" s="282">
        <v>42601</v>
      </c>
      <c r="M190">
        <v>8604.1090000000004</v>
      </c>
      <c r="N190">
        <v>2388.7579999999998</v>
      </c>
      <c r="O190">
        <v>28897.93</v>
      </c>
      <c r="P190">
        <v>1640.7739999999999</v>
      </c>
    </row>
    <row r="191" spans="1:16">
      <c r="A191" s="282">
        <v>42604</v>
      </c>
      <c r="B191">
        <v>2079.627</v>
      </c>
      <c r="C191">
        <v>572.65800000000002</v>
      </c>
      <c r="D191">
        <v>7906.1809999999996</v>
      </c>
      <c r="E191">
        <v>788.21699999999998</v>
      </c>
      <c r="L191" s="282">
        <v>42604</v>
      </c>
      <c r="M191">
        <v>8601.6710000000003</v>
      </c>
      <c r="N191">
        <v>2396.268</v>
      </c>
      <c r="O191">
        <v>29286.044999999998</v>
      </c>
      <c r="P191">
        <v>1649.758</v>
      </c>
    </row>
    <row r="192" spans="1:16">
      <c r="A192" s="282">
        <v>42605</v>
      </c>
      <c r="B192">
        <v>2083.7739999999999</v>
      </c>
      <c r="C192">
        <v>586.904</v>
      </c>
      <c r="D192">
        <v>7890.049</v>
      </c>
      <c r="E192">
        <v>784.12800000000004</v>
      </c>
      <c r="L192" s="282">
        <v>42605</v>
      </c>
      <c r="M192">
        <v>8619.0570000000007</v>
      </c>
      <c r="N192">
        <v>2455.877</v>
      </c>
      <c r="O192">
        <v>29226.288</v>
      </c>
      <c r="P192">
        <v>1641.2</v>
      </c>
    </row>
    <row r="193" spans="1:16">
      <c r="A193" s="282">
        <v>42606</v>
      </c>
      <c r="B193">
        <v>2072.5050000000001</v>
      </c>
      <c r="C193">
        <v>591.10699999999997</v>
      </c>
      <c r="D193">
        <v>7919.35</v>
      </c>
      <c r="E193">
        <v>789.61</v>
      </c>
      <c r="L193" s="282">
        <v>42606</v>
      </c>
      <c r="M193">
        <v>8572.9089999999997</v>
      </c>
      <c r="N193">
        <v>2473.4650000000001</v>
      </c>
      <c r="O193">
        <v>29334.824000000001</v>
      </c>
      <c r="P193">
        <v>1652.674</v>
      </c>
    </row>
    <row r="194" spans="1:16">
      <c r="A194" s="282">
        <v>42607</v>
      </c>
      <c r="B194">
        <v>2069.8820000000001</v>
      </c>
      <c r="C194">
        <v>585.226</v>
      </c>
      <c r="D194">
        <v>7865.02</v>
      </c>
      <c r="E194">
        <v>788.21199999999999</v>
      </c>
      <c r="L194" s="282">
        <v>42607</v>
      </c>
      <c r="M194">
        <v>8562.1980000000003</v>
      </c>
      <c r="N194">
        <v>2448.8580000000002</v>
      </c>
      <c r="O194">
        <v>29133.578000000001</v>
      </c>
      <c r="P194">
        <v>1649.7470000000001</v>
      </c>
    </row>
    <row r="195" spans="1:16">
      <c r="A195" s="282">
        <v>42608</v>
      </c>
      <c r="B195">
        <v>2066.6489999999999</v>
      </c>
      <c r="C195">
        <v>590.49599999999998</v>
      </c>
      <c r="D195">
        <v>7868.4409999999998</v>
      </c>
      <c r="E195">
        <v>777.75</v>
      </c>
      <c r="L195" s="282">
        <v>42608</v>
      </c>
      <c r="M195">
        <v>8548.9969999999994</v>
      </c>
      <c r="N195">
        <v>2470.9070000000002</v>
      </c>
      <c r="O195">
        <v>29146.249</v>
      </c>
      <c r="P195">
        <v>1627.85</v>
      </c>
    </row>
    <row r="196" spans="1:16">
      <c r="A196" s="282">
        <v>42611</v>
      </c>
      <c r="B196">
        <v>2077.3589999999999</v>
      </c>
      <c r="C196">
        <v>583.77200000000005</v>
      </c>
      <c r="D196">
        <v>7874.1149999999998</v>
      </c>
      <c r="E196">
        <v>794.41300000000001</v>
      </c>
      <c r="L196" s="282">
        <v>42611</v>
      </c>
      <c r="M196">
        <v>8594.4429999999993</v>
      </c>
      <c r="N196">
        <v>2442.7719999999999</v>
      </c>
      <c r="O196">
        <v>29167.266</v>
      </c>
      <c r="P196">
        <v>1663.3389999999999</v>
      </c>
    </row>
    <row r="197" spans="1:16">
      <c r="A197" s="282">
        <v>42612</v>
      </c>
      <c r="B197">
        <v>2073.2370000000001</v>
      </c>
      <c r="C197">
        <v>592.38400000000001</v>
      </c>
      <c r="D197">
        <v>7925.4920000000002</v>
      </c>
      <c r="E197">
        <v>794.51</v>
      </c>
      <c r="L197" s="282">
        <v>42612</v>
      </c>
      <c r="M197">
        <v>8578.7450000000008</v>
      </c>
      <c r="N197">
        <v>2478.8090000000002</v>
      </c>
      <c r="O197">
        <v>29357.577000000001</v>
      </c>
      <c r="P197">
        <v>1663.5409999999999</v>
      </c>
    </row>
    <row r="198" spans="1:16">
      <c r="A198" s="282">
        <v>42613</v>
      </c>
      <c r="B198">
        <v>2068.5720000000001</v>
      </c>
      <c r="C198">
        <v>594.99199999999996</v>
      </c>
      <c r="D198">
        <v>7888.3389999999999</v>
      </c>
      <c r="E198">
        <v>804.77</v>
      </c>
      <c r="L198" s="282">
        <v>42613</v>
      </c>
      <c r="M198">
        <v>8560.9560000000001</v>
      </c>
      <c r="N198">
        <v>2489.723</v>
      </c>
      <c r="O198">
        <v>29219.955000000002</v>
      </c>
      <c r="P198">
        <v>1685.0239999999999</v>
      </c>
    </row>
    <row r="199" spans="1:16">
      <c r="A199" s="282">
        <v>42614</v>
      </c>
      <c r="B199">
        <v>2069.0100000000002</v>
      </c>
      <c r="C199">
        <v>594.10299999999995</v>
      </c>
      <c r="D199">
        <v>7838.0389999999998</v>
      </c>
      <c r="E199">
        <v>809.63300000000004</v>
      </c>
      <c r="L199" s="282">
        <v>42614</v>
      </c>
      <c r="M199">
        <v>8562.86</v>
      </c>
      <c r="N199">
        <v>2486.002</v>
      </c>
      <c r="O199">
        <v>29033.633999999998</v>
      </c>
      <c r="P199">
        <v>1695.2059999999999</v>
      </c>
    </row>
    <row r="200" spans="1:16">
      <c r="A200" s="282">
        <v>42615</v>
      </c>
      <c r="B200">
        <v>2078.047</v>
      </c>
      <c r="C200">
        <v>603.64800000000002</v>
      </c>
      <c r="D200">
        <v>7848.5209999999997</v>
      </c>
      <c r="E200">
        <v>811.827</v>
      </c>
      <c r="L200" s="282">
        <v>42615</v>
      </c>
      <c r="M200">
        <v>8600.7189999999991</v>
      </c>
      <c r="N200">
        <v>2525.9430000000002</v>
      </c>
      <c r="O200">
        <v>29072.462</v>
      </c>
      <c r="P200">
        <v>1699.8009999999999</v>
      </c>
    </row>
    <row r="201" spans="1:16">
      <c r="A201" s="282">
        <v>42618</v>
      </c>
      <c r="B201">
        <v>2078.047</v>
      </c>
      <c r="C201">
        <v>603.64700000000005</v>
      </c>
      <c r="D201">
        <v>7900.1260000000002</v>
      </c>
      <c r="E201">
        <v>813.77099999999996</v>
      </c>
      <c r="L201" s="282">
        <v>42618</v>
      </c>
      <c r="M201">
        <v>8600.7189999999991</v>
      </c>
      <c r="N201">
        <v>2525.9380000000001</v>
      </c>
      <c r="O201">
        <v>29263.615000000002</v>
      </c>
      <c r="P201">
        <v>1703.87</v>
      </c>
    </row>
    <row r="202" spans="1:16">
      <c r="A202" s="282">
        <v>42619</v>
      </c>
      <c r="B202">
        <v>2084.3290000000002</v>
      </c>
      <c r="C202">
        <v>598.16099999999994</v>
      </c>
      <c r="D202">
        <v>7808.0110000000004</v>
      </c>
      <c r="E202">
        <v>817.80700000000002</v>
      </c>
      <c r="L202" s="282">
        <v>42619</v>
      </c>
      <c r="M202">
        <v>8626.8970000000008</v>
      </c>
      <c r="N202">
        <v>2502.9850000000001</v>
      </c>
      <c r="O202">
        <v>28922.404999999999</v>
      </c>
      <c r="P202">
        <v>1712.3209999999999</v>
      </c>
    </row>
    <row r="203" spans="1:16">
      <c r="A203" s="282">
        <v>42620</v>
      </c>
      <c r="B203">
        <v>2084.1950000000002</v>
      </c>
      <c r="C203">
        <v>606.41200000000003</v>
      </c>
      <c r="D203">
        <v>7831.0929999999998</v>
      </c>
      <c r="E203">
        <v>815.27800000000002</v>
      </c>
      <c r="L203" s="282">
        <v>42620</v>
      </c>
      <c r="M203">
        <v>8628.3559999999998</v>
      </c>
      <c r="N203">
        <v>2537.509</v>
      </c>
      <c r="O203">
        <v>29007.901999999998</v>
      </c>
      <c r="P203">
        <v>1707.0260000000001</v>
      </c>
    </row>
    <row r="204" spans="1:16">
      <c r="A204" s="282">
        <v>42621</v>
      </c>
      <c r="B204">
        <v>2079.2759999999998</v>
      </c>
      <c r="C204">
        <v>610.02</v>
      </c>
      <c r="D204">
        <v>7795.7759999999998</v>
      </c>
      <c r="E204">
        <v>812.95</v>
      </c>
      <c r="L204" s="282">
        <v>42621</v>
      </c>
      <c r="M204">
        <v>8608.3539999999994</v>
      </c>
      <c r="N204">
        <v>2552.605</v>
      </c>
      <c r="O204">
        <v>28877.082999999999</v>
      </c>
      <c r="P204">
        <v>1702.152</v>
      </c>
    </row>
    <row r="205" spans="1:16">
      <c r="A205" s="282">
        <v>42622</v>
      </c>
      <c r="B205">
        <v>2028.2570000000001</v>
      </c>
      <c r="C205">
        <v>602.07600000000002</v>
      </c>
      <c r="D205">
        <v>7664.7070000000003</v>
      </c>
      <c r="E205">
        <v>811.92</v>
      </c>
      <c r="L205" s="282">
        <v>42622</v>
      </c>
      <c r="M205">
        <v>8397.2540000000008</v>
      </c>
      <c r="N205">
        <v>2519.364</v>
      </c>
      <c r="O205">
        <v>28391.579000000002</v>
      </c>
      <c r="P205">
        <v>1699.9949999999999</v>
      </c>
    </row>
    <row r="206" spans="1:16">
      <c r="A206" s="282">
        <v>42625</v>
      </c>
      <c r="B206">
        <v>2057.9699999999998</v>
      </c>
      <c r="C206">
        <v>590.80899999999997</v>
      </c>
      <c r="D206">
        <v>7655.8429999999998</v>
      </c>
      <c r="E206">
        <v>799.04200000000003</v>
      </c>
      <c r="L206" s="282">
        <v>42625</v>
      </c>
      <c r="M206">
        <v>8520.7009999999991</v>
      </c>
      <c r="N206">
        <v>2472.2170000000001</v>
      </c>
      <c r="O206">
        <v>28358.744999999999</v>
      </c>
      <c r="P206">
        <v>1673.0319999999999</v>
      </c>
    </row>
    <row r="207" spans="1:16">
      <c r="A207" s="282">
        <v>42626</v>
      </c>
      <c r="B207">
        <v>2027.521</v>
      </c>
      <c r="C207">
        <v>579.21799999999996</v>
      </c>
      <c r="D207">
        <v>7721.9319999999998</v>
      </c>
      <c r="E207">
        <v>798.87599999999998</v>
      </c>
      <c r="L207" s="282">
        <v>42626</v>
      </c>
      <c r="M207">
        <v>8397.2150000000001</v>
      </c>
      <c r="N207">
        <v>2423.7179999999998</v>
      </c>
      <c r="O207">
        <v>28603.548999999999</v>
      </c>
      <c r="P207">
        <v>1672.684</v>
      </c>
    </row>
    <row r="208" spans="1:16">
      <c r="A208" s="282">
        <v>42627</v>
      </c>
      <c r="B208">
        <v>2026.548</v>
      </c>
      <c r="C208">
        <v>578.47699999999998</v>
      </c>
      <c r="D208">
        <v>7766.8729999999996</v>
      </c>
      <c r="E208">
        <v>793.69600000000003</v>
      </c>
      <c r="L208" s="282">
        <v>42627</v>
      </c>
      <c r="M208">
        <v>8393.7739999999994</v>
      </c>
      <c r="N208">
        <v>2420.6179999999999</v>
      </c>
      <c r="O208">
        <v>28770.022000000001</v>
      </c>
      <c r="P208">
        <v>1661.837</v>
      </c>
    </row>
    <row r="209" spans="1:16">
      <c r="A209" s="282">
        <v>42628</v>
      </c>
      <c r="B209">
        <v>2047.0450000000001</v>
      </c>
      <c r="C209">
        <v>580.202</v>
      </c>
      <c r="D209">
        <v>7781.7969999999996</v>
      </c>
      <c r="E209">
        <v>785.08900000000006</v>
      </c>
      <c r="L209" s="282">
        <v>42628</v>
      </c>
      <c r="M209">
        <v>8480.0010000000002</v>
      </c>
      <c r="N209">
        <v>2427.8359999999998</v>
      </c>
      <c r="O209">
        <v>28825.3</v>
      </c>
      <c r="P209">
        <v>1643.83</v>
      </c>
    </row>
    <row r="210" spans="1:16">
      <c r="A210" s="282">
        <v>42629</v>
      </c>
      <c r="B210">
        <v>2039.5139999999999</v>
      </c>
      <c r="C210">
        <v>566.13</v>
      </c>
      <c r="D210">
        <v>7791.7269999999999</v>
      </c>
      <c r="E210">
        <v>790.75599999999997</v>
      </c>
      <c r="L210" s="282">
        <v>42629</v>
      </c>
      <c r="M210">
        <v>8448.9069999999992</v>
      </c>
      <c r="N210">
        <v>2368.9490000000001</v>
      </c>
      <c r="O210">
        <v>28862.085999999999</v>
      </c>
      <c r="P210">
        <v>1655.6969999999999</v>
      </c>
    </row>
    <row r="211" spans="1:16">
      <c r="A211" s="282">
        <v>42632</v>
      </c>
      <c r="B211">
        <v>2039.9380000000001</v>
      </c>
      <c r="C211">
        <v>572.62699999999995</v>
      </c>
      <c r="D211">
        <v>7841.3270000000002</v>
      </c>
      <c r="E211">
        <v>790.75599999999997</v>
      </c>
      <c r="L211" s="282">
        <v>42632</v>
      </c>
      <c r="M211">
        <v>8450.7919999999995</v>
      </c>
      <c r="N211">
        <v>2407.8380000000002</v>
      </c>
      <c r="O211">
        <v>29045.812000000002</v>
      </c>
      <c r="P211">
        <v>1655.6969999999999</v>
      </c>
    </row>
    <row r="212" spans="1:16">
      <c r="A212" s="282">
        <v>42633</v>
      </c>
      <c r="B212">
        <v>2040.39</v>
      </c>
      <c r="C212">
        <v>565.97400000000005</v>
      </c>
      <c r="D212">
        <v>7860.9489999999996</v>
      </c>
      <c r="E212">
        <v>794.16300000000001</v>
      </c>
      <c r="L212" s="282">
        <v>42633</v>
      </c>
      <c r="M212">
        <v>8452.8950000000004</v>
      </c>
      <c r="N212">
        <v>2379.8629999999998</v>
      </c>
      <c r="O212">
        <v>29118.495999999999</v>
      </c>
      <c r="P212">
        <v>1662.83</v>
      </c>
    </row>
    <row r="213" spans="1:16">
      <c r="A213" s="282">
        <v>42634</v>
      </c>
      <c r="B213">
        <v>2062.5630000000001</v>
      </c>
      <c r="C213">
        <v>571.02800000000002</v>
      </c>
      <c r="D213">
        <v>7857.1149999999998</v>
      </c>
      <c r="E213">
        <v>815.39700000000005</v>
      </c>
      <c r="L213" s="282">
        <v>42634</v>
      </c>
      <c r="M213">
        <v>8544.9959999999992</v>
      </c>
      <c r="N213">
        <v>2401.1179999999999</v>
      </c>
      <c r="O213">
        <v>29104.294999999998</v>
      </c>
      <c r="P213">
        <v>1707.2909999999999</v>
      </c>
    </row>
    <row r="214" spans="1:16">
      <c r="A214" s="282">
        <v>42635</v>
      </c>
      <c r="B214">
        <v>2076.163</v>
      </c>
      <c r="C214">
        <v>581.28200000000004</v>
      </c>
      <c r="D214">
        <v>7858.7809999999999</v>
      </c>
      <c r="E214">
        <v>815.39700000000005</v>
      </c>
      <c r="L214" s="282">
        <v>42635</v>
      </c>
      <c r="M214">
        <v>8601.9490000000005</v>
      </c>
      <c r="N214">
        <v>2444.2350000000001</v>
      </c>
      <c r="O214">
        <v>29110.466</v>
      </c>
      <c r="P214">
        <v>1707.2909999999999</v>
      </c>
    </row>
    <row r="215" spans="1:16">
      <c r="A215" s="282">
        <v>42636</v>
      </c>
      <c r="B215">
        <v>2064.6309999999999</v>
      </c>
      <c r="C215">
        <v>574.62</v>
      </c>
      <c r="D215">
        <v>7735.31</v>
      </c>
      <c r="E215">
        <v>811.827</v>
      </c>
      <c r="L215" s="282">
        <v>42636</v>
      </c>
      <c r="M215">
        <v>8554.1720000000005</v>
      </c>
      <c r="N215">
        <v>2416.2220000000002</v>
      </c>
      <c r="O215">
        <v>28653.102999999999</v>
      </c>
      <c r="P215">
        <v>1699.8150000000001</v>
      </c>
    </row>
    <row r="216" spans="1:16">
      <c r="A216" s="282">
        <v>42639</v>
      </c>
      <c r="B216">
        <v>2047.19</v>
      </c>
      <c r="C216">
        <v>564.82899999999995</v>
      </c>
      <c r="D216">
        <v>7686.8710000000001</v>
      </c>
      <c r="E216">
        <v>803.29100000000005</v>
      </c>
      <c r="L216" s="282">
        <v>42639</v>
      </c>
      <c r="M216">
        <v>8482.6229999999996</v>
      </c>
      <c r="N216">
        <v>2375.0509999999999</v>
      </c>
      <c r="O216">
        <v>28473.678</v>
      </c>
      <c r="P216">
        <v>1681.943</v>
      </c>
    </row>
    <row r="217" spans="1:16">
      <c r="A217" s="282">
        <v>42640</v>
      </c>
      <c r="B217">
        <v>2059.855</v>
      </c>
      <c r="C217">
        <v>562.36599999999999</v>
      </c>
      <c r="D217">
        <v>7577.5119999999997</v>
      </c>
      <c r="E217">
        <v>810.81100000000004</v>
      </c>
      <c r="L217" s="282">
        <v>42640</v>
      </c>
      <c r="M217">
        <v>8535.4770000000008</v>
      </c>
      <c r="N217">
        <v>2364.6930000000002</v>
      </c>
      <c r="O217">
        <v>28068.589</v>
      </c>
      <c r="P217">
        <v>1697.6880000000001</v>
      </c>
    </row>
    <row r="218" spans="1:16">
      <c r="A218" s="282">
        <v>42641</v>
      </c>
      <c r="B218">
        <v>2070.8359999999998</v>
      </c>
      <c r="C218">
        <v>564.94200000000001</v>
      </c>
      <c r="D218">
        <v>7643.2560000000003</v>
      </c>
      <c r="E218">
        <v>798.73599999999999</v>
      </c>
      <c r="L218" s="282">
        <v>42641</v>
      </c>
      <c r="M218">
        <v>8583.0570000000007</v>
      </c>
      <c r="N218">
        <v>2375.5259999999998</v>
      </c>
      <c r="O218">
        <v>28312.120999999999</v>
      </c>
      <c r="P218">
        <v>1687.354</v>
      </c>
    </row>
    <row r="219" spans="1:16">
      <c r="A219" s="282">
        <v>42642</v>
      </c>
      <c r="B219">
        <v>2051.3110000000001</v>
      </c>
      <c r="C219">
        <v>570.30700000000002</v>
      </c>
      <c r="D219">
        <v>7540.1930000000002</v>
      </c>
      <c r="E219">
        <v>806.41499999999996</v>
      </c>
      <c r="L219" s="282">
        <v>42642</v>
      </c>
      <c r="M219">
        <v>8502.4069999999992</v>
      </c>
      <c r="N219">
        <v>2398.0859999999998</v>
      </c>
      <c r="O219">
        <v>27930.351999999999</v>
      </c>
      <c r="P219">
        <v>1703.576</v>
      </c>
    </row>
    <row r="220" spans="1:16">
      <c r="A220" s="282">
        <v>42643</v>
      </c>
      <c r="B220">
        <v>2067.66</v>
      </c>
      <c r="C220">
        <v>571.77700000000004</v>
      </c>
      <c r="D220">
        <v>7502.4279999999999</v>
      </c>
      <c r="E220">
        <v>794.48299999999995</v>
      </c>
      <c r="L220" s="282">
        <v>42643</v>
      </c>
      <c r="M220">
        <v>8570.2150000000001</v>
      </c>
      <c r="N220">
        <v>2404.2640000000001</v>
      </c>
      <c r="O220">
        <v>27790.463</v>
      </c>
      <c r="P220">
        <v>1678.3689999999999</v>
      </c>
    </row>
    <row r="221" spans="1:16">
      <c r="A221" s="282">
        <v>42646</v>
      </c>
      <c r="B221">
        <v>2061.1109999999999</v>
      </c>
      <c r="C221">
        <v>566.97</v>
      </c>
      <c r="D221">
        <v>7466.4210000000003</v>
      </c>
      <c r="E221">
        <v>798.673</v>
      </c>
      <c r="L221" s="282">
        <v>42646</v>
      </c>
      <c r="M221">
        <v>8544.1270000000004</v>
      </c>
      <c r="N221">
        <v>2384.0509999999999</v>
      </c>
      <c r="O221">
        <v>27657.088</v>
      </c>
      <c r="P221">
        <v>1687.22</v>
      </c>
    </row>
    <row r="222" spans="1:16">
      <c r="A222" s="282">
        <v>42647</v>
      </c>
      <c r="B222">
        <v>2050.9670000000001</v>
      </c>
      <c r="C222">
        <v>567.83900000000006</v>
      </c>
      <c r="D222">
        <v>7484.2950000000001</v>
      </c>
      <c r="E222">
        <v>804.29399999999998</v>
      </c>
      <c r="L222" s="282">
        <v>42647</v>
      </c>
      <c r="M222">
        <v>8502.8420000000006</v>
      </c>
      <c r="N222">
        <v>2387.7089999999998</v>
      </c>
      <c r="O222">
        <v>27723.294999999998</v>
      </c>
      <c r="P222">
        <v>1699.096</v>
      </c>
    </row>
    <row r="223" spans="1:16">
      <c r="A223" s="282">
        <v>42648</v>
      </c>
      <c r="B223">
        <v>2059.7069999999999</v>
      </c>
      <c r="C223">
        <v>573.79200000000003</v>
      </c>
      <c r="D223">
        <v>7536.973</v>
      </c>
      <c r="E223">
        <v>809.10400000000004</v>
      </c>
      <c r="L223" s="282">
        <v>42648</v>
      </c>
      <c r="M223">
        <v>8542.384</v>
      </c>
      <c r="N223">
        <v>2412.7379999999998</v>
      </c>
      <c r="O223">
        <v>27918.427</v>
      </c>
      <c r="P223">
        <v>1709.2560000000001</v>
      </c>
    </row>
    <row r="224" spans="1:16">
      <c r="A224" s="282">
        <v>42649</v>
      </c>
      <c r="B224">
        <v>2059.6480000000001</v>
      </c>
      <c r="C224">
        <v>574.27</v>
      </c>
      <c r="D224">
        <v>7498.3490000000002</v>
      </c>
      <c r="E224">
        <v>813.06100000000004</v>
      </c>
      <c r="L224" s="282">
        <v>42649</v>
      </c>
      <c r="M224">
        <v>8542.375</v>
      </c>
      <c r="N224">
        <v>2414.748</v>
      </c>
      <c r="O224">
        <v>27775.356</v>
      </c>
      <c r="P224">
        <v>1717.616</v>
      </c>
    </row>
    <row r="225" spans="1:16">
      <c r="A225" s="282">
        <v>42650</v>
      </c>
      <c r="B225">
        <v>2052.8910000000001</v>
      </c>
      <c r="C225">
        <v>571.39099999999996</v>
      </c>
      <c r="D225">
        <v>7411.9049999999997</v>
      </c>
      <c r="E225">
        <v>811.33600000000001</v>
      </c>
      <c r="L225" s="282">
        <v>42650</v>
      </c>
      <c r="M225">
        <v>8514.6270000000004</v>
      </c>
      <c r="N225">
        <v>2402.6439999999998</v>
      </c>
      <c r="O225">
        <v>27455.149000000001</v>
      </c>
      <c r="P225">
        <v>1713.973</v>
      </c>
    </row>
    <row r="226" spans="1:16">
      <c r="A226" s="282">
        <v>42653</v>
      </c>
      <c r="B226">
        <v>2062.1320000000001</v>
      </c>
      <c r="C226">
        <v>579.29899999999998</v>
      </c>
      <c r="D226">
        <v>7436.549</v>
      </c>
      <c r="E226">
        <v>811.33600000000001</v>
      </c>
      <c r="L226" s="282">
        <v>42653</v>
      </c>
      <c r="M226">
        <v>8552.9570000000003</v>
      </c>
      <c r="N226">
        <v>2435.8960000000002</v>
      </c>
      <c r="O226">
        <v>27546.436000000002</v>
      </c>
      <c r="P226">
        <v>1713.973</v>
      </c>
    </row>
    <row r="227" spans="1:16">
      <c r="A227" s="282">
        <v>42654</v>
      </c>
      <c r="B227">
        <v>2036.3389999999999</v>
      </c>
      <c r="C227">
        <v>573.01800000000003</v>
      </c>
      <c r="D227">
        <v>7388.8469999999998</v>
      </c>
      <c r="E227">
        <v>814.97900000000004</v>
      </c>
      <c r="L227" s="282">
        <v>42654</v>
      </c>
      <c r="M227">
        <v>8446.0329999999994</v>
      </c>
      <c r="N227">
        <v>2409.4830000000002</v>
      </c>
      <c r="O227">
        <v>27369.736000000001</v>
      </c>
      <c r="P227">
        <v>1721.6690000000001</v>
      </c>
    </row>
    <row r="228" spans="1:16">
      <c r="A228" s="282">
        <v>42655</v>
      </c>
      <c r="B228">
        <v>2038.502</v>
      </c>
      <c r="C228">
        <v>572.88300000000004</v>
      </c>
      <c r="D228">
        <v>7375.8040000000001</v>
      </c>
      <c r="E228">
        <v>806.48099999999999</v>
      </c>
      <c r="L228" s="282">
        <v>42655</v>
      </c>
      <c r="M228">
        <v>8455.6890000000003</v>
      </c>
      <c r="N228">
        <v>2408.915</v>
      </c>
      <c r="O228">
        <v>27321.425999999999</v>
      </c>
      <c r="P228">
        <v>1703.7149999999999</v>
      </c>
    </row>
    <row r="229" spans="1:16">
      <c r="A229" s="282">
        <v>42656</v>
      </c>
      <c r="B229">
        <v>2032.0129999999999</v>
      </c>
      <c r="C229">
        <v>565.75099999999998</v>
      </c>
      <c r="D229">
        <v>7305.2669999999998</v>
      </c>
      <c r="E229">
        <v>805.697</v>
      </c>
      <c r="L229" s="282">
        <v>42656</v>
      </c>
      <c r="M229">
        <v>8429.07</v>
      </c>
      <c r="N229">
        <v>2378.9279999999999</v>
      </c>
      <c r="O229">
        <v>27060.143</v>
      </c>
      <c r="P229">
        <v>1702.0650000000001</v>
      </c>
    </row>
    <row r="230" spans="1:16">
      <c r="A230" s="282">
        <v>42657</v>
      </c>
      <c r="B230">
        <v>2032.12</v>
      </c>
      <c r="C230">
        <v>576.89</v>
      </c>
      <c r="D230">
        <v>7435.3029999999999</v>
      </c>
      <c r="E230">
        <v>808.44200000000001</v>
      </c>
      <c r="L230" s="282">
        <v>42657</v>
      </c>
      <c r="M230">
        <v>8429.5139999999992</v>
      </c>
      <c r="N230">
        <v>2425.7640000000001</v>
      </c>
      <c r="O230">
        <v>27541.821</v>
      </c>
      <c r="P230">
        <v>1707.8630000000001</v>
      </c>
    </row>
    <row r="231" spans="1:16">
      <c r="A231" s="282">
        <v>42660</v>
      </c>
      <c r="B231">
        <v>2026.0909999999999</v>
      </c>
      <c r="C231">
        <v>578.73800000000006</v>
      </c>
      <c r="D231">
        <v>7445.3090000000002</v>
      </c>
      <c r="E231">
        <v>811.74</v>
      </c>
      <c r="L231" s="282">
        <v>42660</v>
      </c>
      <c r="M231">
        <v>8404.73</v>
      </c>
      <c r="N231">
        <v>2433.538</v>
      </c>
      <c r="O231">
        <v>27578.883999999998</v>
      </c>
      <c r="P231">
        <v>1714.8309999999999</v>
      </c>
    </row>
    <row r="232" spans="1:16">
      <c r="A232" s="282">
        <v>42661</v>
      </c>
      <c r="B232">
        <v>2038.63</v>
      </c>
      <c r="C232">
        <v>590.97400000000005</v>
      </c>
      <c r="D232">
        <v>7544.6639999999998</v>
      </c>
      <c r="E232">
        <v>813.35799999999995</v>
      </c>
      <c r="L232" s="282">
        <v>42661</v>
      </c>
      <c r="M232">
        <v>8456.7479999999996</v>
      </c>
      <c r="N232">
        <v>2484.9879999999998</v>
      </c>
      <c r="O232">
        <v>27946.915000000001</v>
      </c>
      <c r="P232">
        <v>1718.25</v>
      </c>
    </row>
    <row r="233" spans="1:16">
      <c r="A233" s="282">
        <v>42662</v>
      </c>
      <c r="B233">
        <v>2043.143</v>
      </c>
      <c r="C233">
        <v>593.45399999999995</v>
      </c>
      <c r="D233">
        <v>7614.5129999999999</v>
      </c>
      <c r="E233">
        <v>813.36800000000005</v>
      </c>
      <c r="L233" s="282">
        <v>42662</v>
      </c>
      <c r="M233">
        <v>8476.625</v>
      </c>
      <c r="N233">
        <v>2495.415</v>
      </c>
      <c r="O233">
        <v>28205.65</v>
      </c>
      <c r="P233">
        <v>1718.269</v>
      </c>
    </row>
    <row r="234" spans="1:16">
      <c r="A234" s="282">
        <v>42663</v>
      </c>
      <c r="B234">
        <v>2039.9739999999999</v>
      </c>
      <c r="C234">
        <v>597.75599999999997</v>
      </c>
      <c r="D234">
        <v>7643.7290000000003</v>
      </c>
      <c r="E234">
        <v>822.30799999999999</v>
      </c>
      <c r="L234" s="282">
        <v>42663</v>
      </c>
      <c r="M234">
        <v>8464.0439999999999</v>
      </c>
      <c r="N234">
        <v>2513.5039999999999</v>
      </c>
      <c r="O234">
        <v>28313.870999999999</v>
      </c>
      <c r="P234">
        <v>1737.1569999999999</v>
      </c>
    </row>
    <row r="235" spans="1:16">
      <c r="A235" s="282">
        <v>42664</v>
      </c>
      <c r="B235">
        <v>2040.1130000000001</v>
      </c>
      <c r="C235">
        <v>598.91999999999996</v>
      </c>
      <c r="D235">
        <v>7713.7560000000003</v>
      </c>
      <c r="E235">
        <v>818.798</v>
      </c>
      <c r="L235" s="282">
        <v>42664</v>
      </c>
      <c r="M235">
        <v>8464.6589999999997</v>
      </c>
      <c r="N235">
        <v>2518.3989999999999</v>
      </c>
      <c r="O235">
        <v>28573.264999999999</v>
      </c>
      <c r="P235">
        <v>1729.742</v>
      </c>
    </row>
    <row r="236" spans="1:16">
      <c r="A236" s="282">
        <v>42667</v>
      </c>
      <c r="B236">
        <v>2050.2919999999999</v>
      </c>
      <c r="C236">
        <v>603.51800000000003</v>
      </c>
      <c r="D236">
        <v>7702.1859999999997</v>
      </c>
      <c r="E236">
        <v>820.11400000000003</v>
      </c>
      <c r="L236" s="282">
        <v>42667</v>
      </c>
      <c r="M236">
        <v>8506.9380000000001</v>
      </c>
      <c r="N236">
        <v>2537.7330000000002</v>
      </c>
      <c r="O236">
        <v>28530.405999999999</v>
      </c>
      <c r="P236">
        <v>1732.521</v>
      </c>
    </row>
    <row r="237" spans="1:16">
      <c r="A237" s="282">
        <v>42668</v>
      </c>
      <c r="B237">
        <v>2042.1379999999999</v>
      </c>
      <c r="C237">
        <v>602.27300000000002</v>
      </c>
      <c r="D237">
        <v>7609.4709999999995</v>
      </c>
      <c r="E237">
        <v>826.37</v>
      </c>
      <c r="L237" s="282">
        <v>42668</v>
      </c>
      <c r="M237">
        <v>8473.3590000000004</v>
      </c>
      <c r="N237">
        <v>2532.5</v>
      </c>
      <c r="O237">
        <v>28186.973000000002</v>
      </c>
      <c r="P237">
        <v>1745.7370000000001</v>
      </c>
    </row>
    <row r="238" spans="1:16">
      <c r="A238" s="282">
        <v>42669</v>
      </c>
      <c r="B238">
        <v>2038.4480000000001</v>
      </c>
      <c r="C238">
        <v>604.11099999999999</v>
      </c>
      <c r="D238">
        <v>7533.348</v>
      </c>
      <c r="E238">
        <v>828.97900000000004</v>
      </c>
      <c r="L238" s="282">
        <v>42669</v>
      </c>
      <c r="M238">
        <v>8458.16</v>
      </c>
      <c r="N238">
        <v>2540.2260000000001</v>
      </c>
      <c r="O238">
        <v>27904.996999999999</v>
      </c>
      <c r="P238">
        <v>1751.2249999999999</v>
      </c>
    </row>
    <row r="239" spans="1:16">
      <c r="A239" s="282">
        <v>42670</v>
      </c>
      <c r="B239">
        <v>2031.8579999999999</v>
      </c>
      <c r="C239">
        <v>607.79300000000001</v>
      </c>
      <c r="D239">
        <v>7587.12</v>
      </c>
      <c r="E239">
        <v>828.38699999999994</v>
      </c>
      <c r="L239" s="282">
        <v>42670</v>
      </c>
      <c r="M239">
        <v>8431.2109999999993</v>
      </c>
      <c r="N239">
        <v>2555.7089999999998</v>
      </c>
      <c r="O239">
        <v>28104.18</v>
      </c>
      <c r="P239">
        <v>1750.01</v>
      </c>
    </row>
    <row r="240" spans="1:16">
      <c r="A240" s="282">
        <v>42671</v>
      </c>
      <c r="B240">
        <v>2025.8910000000001</v>
      </c>
      <c r="C240">
        <v>603.51400000000001</v>
      </c>
      <c r="D240">
        <v>7150.3059999999996</v>
      </c>
      <c r="E240">
        <v>834.34299999999996</v>
      </c>
      <c r="L240" s="282">
        <v>42671</v>
      </c>
      <c r="M240">
        <v>8406.9089999999997</v>
      </c>
      <c r="N240">
        <v>2537.7179999999998</v>
      </c>
      <c r="O240">
        <v>26486.133999999998</v>
      </c>
      <c r="P240">
        <v>1762.575</v>
      </c>
    </row>
    <row r="241" spans="1:16">
      <c r="A241" s="282">
        <v>42674</v>
      </c>
      <c r="B241">
        <v>2026.098</v>
      </c>
      <c r="C241">
        <v>596.15300000000002</v>
      </c>
      <c r="D241">
        <v>7205.07</v>
      </c>
      <c r="E241">
        <v>835.34500000000003</v>
      </c>
      <c r="L241" s="282">
        <v>42674</v>
      </c>
      <c r="M241">
        <v>8407.7980000000007</v>
      </c>
      <c r="N241">
        <v>2506.7649999999999</v>
      </c>
      <c r="O241">
        <v>26688.992999999999</v>
      </c>
      <c r="P241">
        <v>1764.6559999999999</v>
      </c>
    </row>
    <row r="242" spans="1:16">
      <c r="A242" s="282">
        <v>42675</v>
      </c>
      <c r="B242">
        <v>2012.2439999999999</v>
      </c>
      <c r="C242">
        <v>588.73599999999999</v>
      </c>
      <c r="D242">
        <v>7073.0249999999996</v>
      </c>
      <c r="E242">
        <v>835.09500000000003</v>
      </c>
      <c r="L242" s="282">
        <v>42675</v>
      </c>
      <c r="M242">
        <v>8350.3950000000004</v>
      </c>
      <c r="N242">
        <v>2475.5770000000002</v>
      </c>
      <c r="O242">
        <v>26199.873</v>
      </c>
      <c r="P242">
        <v>1764.135</v>
      </c>
    </row>
    <row r="243" spans="1:16">
      <c r="A243" s="282">
        <v>42676</v>
      </c>
      <c r="B243">
        <v>1998.4059999999999</v>
      </c>
      <c r="C243">
        <v>574.25</v>
      </c>
      <c r="D243">
        <v>6920.5259999999998</v>
      </c>
      <c r="E243">
        <v>820.12599999999998</v>
      </c>
      <c r="L243" s="282">
        <v>42676</v>
      </c>
      <c r="M243">
        <v>8294.0290000000005</v>
      </c>
      <c r="N243">
        <v>2414.6660000000002</v>
      </c>
      <c r="O243">
        <v>25634.986000000001</v>
      </c>
      <c r="P243">
        <v>1732.395</v>
      </c>
    </row>
    <row r="244" spans="1:16">
      <c r="A244" s="282">
        <v>42677</v>
      </c>
      <c r="B244">
        <v>1989.2809999999999</v>
      </c>
      <c r="C244">
        <v>572.42899999999997</v>
      </c>
      <c r="D244">
        <v>6931.598</v>
      </c>
      <c r="E244">
        <v>820.12599999999998</v>
      </c>
      <c r="L244" s="282">
        <v>42677</v>
      </c>
      <c r="M244">
        <v>8259.0830000000005</v>
      </c>
      <c r="N244">
        <v>2407.0070000000001</v>
      </c>
      <c r="O244">
        <v>25675.996999999999</v>
      </c>
      <c r="P244">
        <v>1732.395</v>
      </c>
    </row>
    <row r="245" spans="1:16">
      <c r="A245" s="282">
        <v>42678</v>
      </c>
      <c r="B245">
        <v>1986.327</v>
      </c>
      <c r="C245">
        <v>569.39700000000005</v>
      </c>
      <c r="D245">
        <v>6809.616</v>
      </c>
      <c r="E245">
        <v>805.97400000000005</v>
      </c>
      <c r="L245" s="282">
        <v>42678</v>
      </c>
      <c r="M245">
        <v>8247.0409999999993</v>
      </c>
      <c r="N245">
        <v>2394.2559999999999</v>
      </c>
      <c r="O245">
        <v>25224.151999999998</v>
      </c>
      <c r="P245">
        <v>1702.501</v>
      </c>
    </row>
    <row r="246" spans="1:16">
      <c r="A246" s="282">
        <v>42681</v>
      </c>
      <c r="B246">
        <v>2029.951</v>
      </c>
      <c r="C246">
        <v>584.09500000000003</v>
      </c>
      <c r="D246">
        <v>6902.2740000000003</v>
      </c>
      <c r="E246">
        <v>815.94799999999998</v>
      </c>
      <c r="L246" s="282">
        <v>42681</v>
      </c>
      <c r="M246">
        <v>8428.2450000000008</v>
      </c>
      <c r="N246">
        <v>2456.06</v>
      </c>
      <c r="O246">
        <v>25567.376</v>
      </c>
      <c r="P246">
        <v>1723.57</v>
      </c>
    </row>
    <row r="247" spans="1:16">
      <c r="A247" s="282">
        <v>42682</v>
      </c>
      <c r="B247">
        <v>2037.7149999999999</v>
      </c>
      <c r="C247">
        <v>587.16800000000001</v>
      </c>
      <c r="D247">
        <v>6781.384</v>
      </c>
      <c r="E247">
        <v>817.12199999999996</v>
      </c>
      <c r="L247" s="282">
        <v>42682</v>
      </c>
      <c r="M247">
        <v>8464.4850000000006</v>
      </c>
      <c r="N247">
        <v>2468.9850000000001</v>
      </c>
      <c r="O247">
        <v>25119.578000000001</v>
      </c>
      <c r="P247">
        <v>1726.0550000000001</v>
      </c>
    </row>
    <row r="248" spans="1:16">
      <c r="A248" s="282">
        <v>42683</v>
      </c>
      <c r="B248">
        <v>2060.1790000000001</v>
      </c>
      <c r="C248">
        <v>586.64300000000003</v>
      </c>
      <c r="D248">
        <v>6794.5870000000004</v>
      </c>
      <c r="E248">
        <v>779.202</v>
      </c>
      <c r="L248" s="282">
        <v>42683</v>
      </c>
      <c r="M248">
        <v>8558.3989999999994</v>
      </c>
      <c r="N248">
        <v>2466.7739999999999</v>
      </c>
      <c r="O248">
        <v>25181.399000000001</v>
      </c>
      <c r="P248">
        <v>1646.0029999999999</v>
      </c>
    </row>
    <row r="249" spans="1:16">
      <c r="A249" s="282">
        <v>42684</v>
      </c>
      <c r="B249">
        <v>2062.893</v>
      </c>
      <c r="C249">
        <v>587.94500000000005</v>
      </c>
      <c r="D249">
        <v>6710.5309999999999</v>
      </c>
      <c r="E249">
        <v>825.37300000000005</v>
      </c>
      <c r="L249" s="282">
        <v>42684</v>
      </c>
      <c r="M249">
        <v>8570.4470000000001</v>
      </c>
      <c r="N249">
        <v>2472.2489999999998</v>
      </c>
      <c r="O249">
        <v>24869.877</v>
      </c>
      <c r="P249">
        <v>1743.5350000000001</v>
      </c>
    </row>
    <row r="250" spans="1:16">
      <c r="A250" s="282">
        <v>42685</v>
      </c>
      <c r="B250">
        <v>2060.2359999999999</v>
      </c>
      <c r="C250">
        <v>587.82299999999998</v>
      </c>
      <c r="D250">
        <v>6671.1210000000001</v>
      </c>
      <c r="E250">
        <v>828.69200000000001</v>
      </c>
      <c r="L250" s="282">
        <v>42685</v>
      </c>
      <c r="M250">
        <v>8559.4069999999992</v>
      </c>
      <c r="N250">
        <v>2471.7359999999999</v>
      </c>
      <c r="O250">
        <v>24723.82</v>
      </c>
      <c r="P250">
        <v>1750.5550000000001</v>
      </c>
    </row>
    <row r="251" spans="1:16">
      <c r="A251" s="282">
        <v>42688</v>
      </c>
      <c r="B251">
        <v>2060.5239999999999</v>
      </c>
      <c r="C251">
        <v>582.19100000000003</v>
      </c>
      <c r="D251">
        <v>6662.5140000000001</v>
      </c>
      <c r="E251">
        <v>841.51199999999994</v>
      </c>
      <c r="L251" s="282">
        <v>42688</v>
      </c>
      <c r="M251">
        <v>8561.8420000000006</v>
      </c>
      <c r="N251">
        <v>2448.0569999999998</v>
      </c>
      <c r="O251">
        <v>24691.922999999999</v>
      </c>
      <c r="P251">
        <v>1777.63</v>
      </c>
    </row>
    <row r="252" spans="1:16">
      <c r="A252" s="282">
        <v>42689</v>
      </c>
      <c r="B252">
        <v>2075.8440000000001</v>
      </c>
      <c r="C252">
        <v>582.52700000000004</v>
      </c>
      <c r="D252">
        <v>6731.6930000000002</v>
      </c>
      <c r="E252">
        <v>844.12300000000005</v>
      </c>
      <c r="L252" s="282">
        <v>42689</v>
      </c>
      <c r="M252">
        <v>8627.402</v>
      </c>
      <c r="N252">
        <v>2449.4699999999998</v>
      </c>
      <c r="O252">
        <v>24948.308000000001</v>
      </c>
      <c r="P252">
        <v>1783.145</v>
      </c>
    </row>
    <row r="253" spans="1:16">
      <c r="A253" s="282">
        <v>42690</v>
      </c>
      <c r="B253">
        <v>2072.8220000000001</v>
      </c>
      <c r="C253">
        <v>578.62699999999995</v>
      </c>
      <c r="D253">
        <v>6736.4740000000002</v>
      </c>
      <c r="E253">
        <v>855.36099999999999</v>
      </c>
      <c r="L253" s="282">
        <v>42690</v>
      </c>
      <c r="M253">
        <v>8617.143</v>
      </c>
      <c r="N253">
        <v>2433.069</v>
      </c>
      <c r="O253">
        <v>24966.025000000001</v>
      </c>
      <c r="P253">
        <v>1806.8869999999999</v>
      </c>
    </row>
    <row r="254" spans="1:16">
      <c r="A254" s="282">
        <v>42691</v>
      </c>
      <c r="B254">
        <v>2082.8719999999998</v>
      </c>
      <c r="C254">
        <v>578.62599999999998</v>
      </c>
      <c r="D254">
        <v>6754.4960000000001</v>
      </c>
      <c r="E254">
        <v>856.20399999999995</v>
      </c>
      <c r="L254" s="282">
        <v>42691</v>
      </c>
      <c r="M254">
        <v>8659.3909999999996</v>
      </c>
      <c r="N254">
        <v>2433.067</v>
      </c>
      <c r="O254">
        <v>25032.816999999999</v>
      </c>
      <c r="P254">
        <v>1808.6679999999999</v>
      </c>
    </row>
    <row r="255" spans="1:16">
      <c r="A255" s="282">
        <v>42692</v>
      </c>
      <c r="B255">
        <v>2078.0509999999999</v>
      </c>
      <c r="C255">
        <v>567.572</v>
      </c>
      <c r="D255">
        <v>6763.4210000000003</v>
      </c>
      <c r="E255">
        <v>858.57399999999996</v>
      </c>
      <c r="L255" s="282">
        <v>42692</v>
      </c>
      <c r="M255">
        <v>8640.6769999999997</v>
      </c>
      <c r="N255">
        <v>2386.5830000000001</v>
      </c>
      <c r="O255">
        <v>25065.894</v>
      </c>
      <c r="P255">
        <v>1813.674</v>
      </c>
    </row>
    <row r="256" spans="1:16">
      <c r="A256" s="282">
        <v>42695</v>
      </c>
      <c r="B256">
        <v>2093.5740000000001</v>
      </c>
      <c r="C256">
        <v>569.56299999999999</v>
      </c>
      <c r="D256">
        <v>6755.3059999999996</v>
      </c>
      <c r="E256">
        <v>867.47</v>
      </c>
      <c r="L256" s="282">
        <v>42695</v>
      </c>
      <c r="M256">
        <v>8705.3430000000008</v>
      </c>
      <c r="N256">
        <v>2400.8040000000001</v>
      </c>
      <c r="O256">
        <v>25035.817999999999</v>
      </c>
      <c r="P256">
        <v>1832.4659999999999</v>
      </c>
    </row>
    <row r="257" spans="1:16">
      <c r="A257" s="282">
        <v>42696</v>
      </c>
      <c r="B257">
        <v>2098.0219999999999</v>
      </c>
      <c r="C257">
        <v>577.995</v>
      </c>
      <c r="D257">
        <v>6720.6629999999996</v>
      </c>
      <c r="E257">
        <v>869.48800000000006</v>
      </c>
      <c r="L257" s="282">
        <v>42696</v>
      </c>
      <c r="M257">
        <v>8724.2270000000008</v>
      </c>
      <c r="N257">
        <v>2436.3429999999998</v>
      </c>
      <c r="O257">
        <v>24907.427</v>
      </c>
      <c r="P257">
        <v>1836.73</v>
      </c>
    </row>
    <row r="258" spans="1:16">
      <c r="A258" s="282">
        <v>42697</v>
      </c>
      <c r="B258">
        <v>2099.6979999999999</v>
      </c>
      <c r="C258">
        <v>578.26499999999999</v>
      </c>
      <c r="D258">
        <v>6686.2950000000001</v>
      </c>
      <c r="E258">
        <v>869.48800000000006</v>
      </c>
      <c r="L258" s="282">
        <v>42697</v>
      </c>
      <c r="M258">
        <v>8731.5300000000007</v>
      </c>
      <c r="N258">
        <v>2437.4810000000002</v>
      </c>
      <c r="O258">
        <v>24780.056</v>
      </c>
      <c r="P258">
        <v>1836.73</v>
      </c>
    </row>
    <row r="259" spans="1:16">
      <c r="A259" s="282">
        <v>42698</v>
      </c>
      <c r="B259">
        <v>2099.6979999999999</v>
      </c>
      <c r="C259">
        <v>577.02499999999998</v>
      </c>
      <c r="D259">
        <v>6705.3109999999997</v>
      </c>
      <c r="E259">
        <v>878.29200000000003</v>
      </c>
      <c r="L259" s="282">
        <v>42698</v>
      </c>
      <c r="M259">
        <v>8731.5300000000007</v>
      </c>
      <c r="N259">
        <v>2432.2570000000001</v>
      </c>
      <c r="O259">
        <v>24850.534</v>
      </c>
      <c r="P259">
        <v>1855.326</v>
      </c>
    </row>
    <row r="260" spans="1:16">
      <c r="A260" s="282">
        <v>42699</v>
      </c>
      <c r="B260">
        <v>2108.134</v>
      </c>
      <c r="C260">
        <v>577.39200000000005</v>
      </c>
      <c r="D260">
        <v>6788.5770000000002</v>
      </c>
      <c r="E260">
        <v>881.47</v>
      </c>
      <c r="L260" s="282">
        <v>42699</v>
      </c>
      <c r="M260">
        <v>8766.7880000000005</v>
      </c>
      <c r="N260">
        <v>2433.8009999999999</v>
      </c>
      <c r="O260">
        <v>25159.123</v>
      </c>
      <c r="P260">
        <v>1862.039</v>
      </c>
    </row>
    <row r="261" spans="1:16">
      <c r="A261" s="282">
        <v>42702</v>
      </c>
      <c r="B261">
        <v>2096.7629999999999</v>
      </c>
      <c r="C261">
        <v>566.88599999999997</v>
      </c>
      <c r="D261">
        <v>6819.9849999999997</v>
      </c>
      <c r="E261">
        <v>884.05700000000002</v>
      </c>
      <c r="L261" s="282">
        <v>42702</v>
      </c>
      <c r="M261">
        <v>8720.6190000000006</v>
      </c>
      <c r="N261">
        <v>2389.518</v>
      </c>
      <c r="O261">
        <v>25275.526999999998</v>
      </c>
      <c r="P261">
        <v>1867.59</v>
      </c>
    </row>
    <row r="262" spans="1:16">
      <c r="A262" s="282">
        <v>42703</v>
      </c>
      <c r="B262">
        <v>2099.5210000000002</v>
      </c>
      <c r="C262">
        <v>579.07299999999998</v>
      </c>
      <c r="D262">
        <v>6843.3019999999997</v>
      </c>
      <c r="E262">
        <v>883.63599999999997</v>
      </c>
      <c r="L262" s="282">
        <v>42703</v>
      </c>
      <c r="M262">
        <v>8734.2180000000008</v>
      </c>
      <c r="N262">
        <v>2440.8870000000002</v>
      </c>
      <c r="O262">
        <v>25361.94</v>
      </c>
      <c r="P262">
        <v>1866.701</v>
      </c>
    </row>
    <row r="263" spans="1:16">
      <c r="A263" s="282">
        <v>42704</v>
      </c>
      <c r="B263">
        <v>2093.6109999999999</v>
      </c>
      <c r="C263">
        <v>592.55200000000002</v>
      </c>
      <c r="D263">
        <v>6898.6679999999997</v>
      </c>
      <c r="E263">
        <v>883.91700000000003</v>
      </c>
      <c r="L263" s="282">
        <v>42704</v>
      </c>
      <c r="M263">
        <v>8711.4390000000003</v>
      </c>
      <c r="N263">
        <v>2497.703</v>
      </c>
      <c r="O263">
        <v>25577.131000000001</v>
      </c>
      <c r="P263">
        <v>1867.2950000000001</v>
      </c>
    </row>
    <row r="264" spans="1:16">
      <c r="A264" s="282">
        <v>42705</v>
      </c>
      <c r="B264">
        <v>2084.9960000000001</v>
      </c>
      <c r="C264">
        <v>599.34299999999996</v>
      </c>
      <c r="D264">
        <v>6835.3159999999998</v>
      </c>
      <c r="E264">
        <v>892.94200000000001</v>
      </c>
      <c r="L264" s="282">
        <v>42705</v>
      </c>
      <c r="M264">
        <v>8675.9159999999993</v>
      </c>
      <c r="N264">
        <v>2526.3290000000002</v>
      </c>
      <c r="O264">
        <v>25342.25</v>
      </c>
      <c r="P264">
        <v>1886.36</v>
      </c>
    </row>
    <row r="265" spans="1:16">
      <c r="A265" s="282">
        <v>42706</v>
      </c>
      <c r="B265">
        <v>2085.48</v>
      </c>
      <c r="C265">
        <v>599.572</v>
      </c>
      <c r="D265">
        <v>6829.4480000000003</v>
      </c>
      <c r="E265">
        <v>889.923</v>
      </c>
      <c r="L265" s="282">
        <v>42706</v>
      </c>
      <c r="M265">
        <v>8677.9500000000007</v>
      </c>
      <c r="N265">
        <v>2527.2959999999998</v>
      </c>
      <c r="O265">
        <v>25320.495999999999</v>
      </c>
      <c r="P265">
        <v>1879.9829999999999</v>
      </c>
    </row>
    <row r="266" spans="1:16">
      <c r="A266" s="282">
        <v>42709</v>
      </c>
      <c r="B266">
        <v>2098.337</v>
      </c>
      <c r="C266">
        <v>597.60299999999995</v>
      </c>
      <c r="D266">
        <v>6860.152</v>
      </c>
      <c r="E266">
        <v>883.13800000000003</v>
      </c>
      <c r="L266" s="282">
        <v>42709</v>
      </c>
      <c r="M266">
        <v>8732.2860000000001</v>
      </c>
      <c r="N266">
        <v>2518.9940000000001</v>
      </c>
      <c r="O266">
        <v>25434.330999999998</v>
      </c>
      <c r="P266">
        <v>1865.65</v>
      </c>
    </row>
    <row r="267" spans="1:16">
      <c r="A267" s="282">
        <v>42710</v>
      </c>
      <c r="B267">
        <v>2105.797</v>
      </c>
      <c r="C267">
        <v>622.76400000000001</v>
      </c>
      <c r="D267">
        <v>6858.3729999999996</v>
      </c>
      <c r="E267">
        <v>889.46299999999997</v>
      </c>
      <c r="L267" s="282">
        <v>42710</v>
      </c>
      <c r="M267">
        <v>8763.5310000000009</v>
      </c>
      <c r="N267">
        <v>2625.0549999999998</v>
      </c>
      <c r="O267">
        <v>25448.088</v>
      </c>
      <c r="P267">
        <v>1879.0129999999999</v>
      </c>
    </row>
    <row r="268" spans="1:16">
      <c r="A268" s="282">
        <v>42711</v>
      </c>
      <c r="B268">
        <v>2132.8449999999998</v>
      </c>
      <c r="C268">
        <v>635.84500000000003</v>
      </c>
      <c r="D268">
        <v>6883.1750000000002</v>
      </c>
      <c r="E268">
        <v>897.90099999999995</v>
      </c>
      <c r="L268" s="282">
        <v>42711</v>
      </c>
      <c r="M268">
        <v>8877.7669999999998</v>
      </c>
      <c r="N268">
        <v>2680.192</v>
      </c>
      <c r="O268">
        <v>25540.115000000002</v>
      </c>
      <c r="P268">
        <v>1896.836</v>
      </c>
    </row>
    <row r="269" spans="1:16">
      <c r="A269" s="282">
        <v>42712</v>
      </c>
      <c r="B269">
        <v>2137.623</v>
      </c>
      <c r="C269">
        <v>644.74900000000002</v>
      </c>
      <c r="D269">
        <v>6915.1030000000001</v>
      </c>
      <c r="E269">
        <v>911.89700000000005</v>
      </c>
      <c r="L269" s="282">
        <v>42712</v>
      </c>
      <c r="M269">
        <v>8898.5470000000005</v>
      </c>
      <c r="N269">
        <v>2717.7249999999999</v>
      </c>
      <c r="O269">
        <v>25658.588</v>
      </c>
      <c r="P269">
        <v>1926.403</v>
      </c>
    </row>
    <row r="270" spans="1:16">
      <c r="A270" s="282">
        <v>42713</v>
      </c>
      <c r="B270">
        <v>2149.2959999999998</v>
      </c>
      <c r="C270">
        <v>640.02700000000004</v>
      </c>
      <c r="D270">
        <v>7070.58</v>
      </c>
      <c r="E270">
        <v>919.93799999999999</v>
      </c>
      <c r="L270" s="282">
        <v>42713</v>
      </c>
      <c r="M270">
        <v>8947.2060000000001</v>
      </c>
      <c r="N270">
        <v>2697.82</v>
      </c>
      <c r="O270">
        <v>26235.485000000001</v>
      </c>
      <c r="P270">
        <v>1943.3910000000001</v>
      </c>
    </row>
    <row r="271" spans="1:16">
      <c r="A271" s="282">
        <v>42716</v>
      </c>
      <c r="B271">
        <v>2146.567</v>
      </c>
      <c r="C271">
        <v>643.91300000000001</v>
      </c>
      <c r="D271">
        <v>7017.5230000000001</v>
      </c>
      <c r="E271">
        <v>923.29300000000001</v>
      </c>
      <c r="L271" s="282">
        <v>42716</v>
      </c>
      <c r="M271">
        <v>8936.3160000000007</v>
      </c>
      <c r="N271">
        <v>2714.2020000000002</v>
      </c>
      <c r="O271">
        <v>26038.616999999998</v>
      </c>
      <c r="P271">
        <v>1950.4780000000001</v>
      </c>
    </row>
    <row r="272" spans="1:16">
      <c r="A272" s="282">
        <v>42717</v>
      </c>
      <c r="B272">
        <v>2160.5920000000001</v>
      </c>
      <c r="C272">
        <v>659.36800000000005</v>
      </c>
      <c r="D272">
        <v>7081.4790000000003</v>
      </c>
      <c r="E272">
        <v>927.65200000000004</v>
      </c>
      <c r="L272" s="282">
        <v>42717</v>
      </c>
      <c r="M272">
        <v>8996.2099999999991</v>
      </c>
      <c r="N272">
        <v>2779.3449999999998</v>
      </c>
      <c r="O272">
        <v>26275.923999999999</v>
      </c>
      <c r="P272">
        <v>1959.6859999999999</v>
      </c>
    </row>
    <row r="273" spans="1:16">
      <c r="A273" s="282">
        <v>42718</v>
      </c>
      <c r="B273">
        <v>2142.9360000000001</v>
      </c>
      <c r="C273">
        <v>651.08299999999997</v>
      </c>
      <c r="D273">
        <v>7050.9589999999998</v>
      </c>
      <c r="E273">
        <v>927.11900000000003</v>
      </c>
      <c r="L273" s="282">
        <v>42718</v>
      </c>
      <c r="M273">
        <v>8923.31</v>
      </c>
      <c r="N273">
        <v>2744.424</v>
      </c>
      <c r="O273">
        <v>26162.68</v>
      </c>
      <c r="P273">
        <v>1958.5609999999999</v>
      </c>
    </row>
    <row r="274" spans="1:16">
      <c r="A274" s="282">
        <v>42719</v>
      </c>
      <c r="B274">
        <v>2150.9609999999998</v>
      </c>
      <c r="C274">
        <v>664.50800000000004</v>
      </c>
      <c r="D274">
        <v>7159.29</v>
      </c>
      <c r="E274">
        <v>929.38199999999995</v>
      </c>
      <c r="L274" s="282">
        <v>42719</v>
      </c>
      <c r="M274">
        <v>8957.1090000000004</v>
      </c>
      <c r="N274">
        <v>2801.0120000000002</v>
      </c>
      <c r="O274">
        <v>26564.646000000001</v>
      </c>
      <c r="P274">
        <v>1963.3420000000001</v>
      </c>
    </row>
    <row r="275" spans="1:16">
      <c r="A275" s="282">
        <v>42720</v>
      </c>
      <c r="B275">
        <v>2147.6109999999999</v>
      </c>
      <c r="C275">
        <v>664.88</v>
      </c>
      <c r="D275">
        <v>7194.3410000000003</v>
      </c>
      <c r="E275">
        <v>933.93</v>
      </c>
      <c r="L275" s="282">
        <v>42720</v>
      </c>
      <c r="M275">
        <v>8943.402</v>
      </c>
      <c r="N275">
        <v>2802.5790000000002</v>
      </c>
      <c r="O275">
        <v>26694.704000000002</v>
      </c>
      <c r="P275">
        <v>1972.9480000000001</v>
      </c>
    </row>
    <row r="276" spans="1:16">
      <c r="A276" s="282">
        <v>42723</v>
      </c>
      <c r="B276">
        <v>2151.4940000000001</v>
      </c>
      <c r="C276">
        <v>663.66600000000005</v>
      </c>
      <c r="D276">
        <v>7183.509</v>
      </c>
      <c r="E276">
        <v>933.08199999999999</v>
      </c>
      <c r="L276" s="282">
        <v>42723</v>
      </c>
      <c r="M276">
        <v>8959.9369999999999</v>
      </c>
      <c r="N276">
        <v>2797.4609999999998</v>
      </c>
      <c r="O276">
        <v>26654.51</v>
      </c>
      <c r="P276">
        <v>1971.1610000000001</v>
      </c>
    </row>
    <row r="277" spans="1:16">
      <c r="A277" s="282">
        <v>42724</v>
      </c>
      <c r="B277">
        <v>2159.3339999999998</v>
      </c>
      <c r="C277">
        <v>672.08699999999999</v>
      </c>
      <c r="D277">
        <v>7201.4380000000001</v>
      </c>
      <c r="E277">
        <v>934.72900000000004</v>
      </c>
      <c r="L277" s="282">
        <v>42724</v>
      </c>
      <c r="M277">
        <v>8993.8160000000007</v>
      </c>
      <c r="N277">
        <v>2832.9580000000001</v>
      </c>
      <c r="O277">
        <v>26721.035</v>
      </c>
      <c r="P277">
        <v>1974.64</v>
      </c>
    </row>
    <row r="278" spans="1:16">
      <c r="A278" s="282">
        <v>42725</v>
      </c>
      <c r="B278">
        <v>2154.076</v>
      </c>
      <c r="C278">
        <v>670.84</v>
      </c>
      <c r="D278">
        <v>7190.4570000000003</v>
      </c>
      <c r="E278">
        <v>930.62900000000002</v>
      </c>
      <c r="L278" s="282">
        <v>42725</v>
      </c>
      <c r="M278">
        <v>8972.24</v>
      </c>
      <c r="N278">
        <v>2827.7040000000002</v>
      </c>
      <c r="O278">
        <v>26680.292000000001</v>
      </c>
      <c r="P278">
        <v>1965.9780000000001</v>
      </c>
    </row>
    <row r="279" spans="1:16">
      <c r="A279" s="282">
        <v>42726</v>
      </c>
      <c r="B279">
        <v>2149.7579999999998</v>
      </c>
      <c r="C279">
        <v>668.13800000000003</v>
      </c>
      <c r="D279">
        <v>7210.1239999999998</v>
      </c>
      <c r="E279">
        <v>929.74099999999999</v>
      </c>
      <c r="L279" s="282">
        <v>42726</v>
      </c>
      <c r="M279">
        <v>8955.4369999999999</v>
      </c>
      <c r="N279">
        <v>2816.3139999999999</v>
      </c>
      <c r="O279">
        <v>26753.264999999999</v>
      </c>
      <c r="P279">
        <v>1964.1030000000001</v>
      </c>
    </row>
    <row r="280" spans="1:16">
      <c r="A280" s="282">
        <v>42727</v>
      </c>
      <c r="B280">
        <v>2152.8429999999998</v>
      </c>
      <c r="C280">
        <v>676.51499999999999</v>
      </c>
      <c r="D280">
        <v>7223.26</v>
      </c>
      <c r="E280">
        <v>929.74099999999999</v>
      </c>
      <c r="L280" s="282">
        <v>42727</v>
      </c>
      <c r="M280">
        <v>8969.1290000000008</v>
      </c>
      <c r="N280">
        <v>2851.6219999999998</v>
      </c>
      <c r="O280">
        <v>26802.008000000002</v>
      </c>
      <c r="P280">
        <v>1964.1030000000001</v>
      </c>
    </row>
    <row r="281" spans="1:16">
      <c r="A281" s="282">
        <v>42730</v>
      </c>
      <c r="B281">
        <v>2152.8429999999998</v>
      </c>
      <c r="C281">
        <v>676.51499999999999</v>
      </c>
      <c r="D281">
        <v>7223.26</v>
      </c>
      <c r="E281">
        <v>925.75599999999997</v>
      </c>
      <c r="L281" s="282">
        <v>42730</v>
      </c>
      <c r="M281">
        <v>8969.1290000000008</v>
      </c>
      <c r="N281">
        <v>2851.6219999999998</v>
      </c>
      <c r="O281">
        <v>26802.008000000002</v>
      </c>
      <c r="P281">
        <v>1955.6849999999999</v>
      </c>
    </row>
    <row r="282" spans="1:16">
      <c r="A282" s="282">
        <v>42731</v>
      </c>
      <c r="B282">
        <v>2157.7449999999999</v>
      </c>
      <c r="C282">
        <v>678.31399999999996</v>
      </c>
      <c r="D282">
        <v>7245.5559999999996</v>
      </c>
      <c r="E282">
        <v>924.61</v>
      </c>
      <c r="L282" s="282">
        <v>42731</v>
      </c>
      <c r="M282">
        <v>8989.6309999999994</v>
      </c>
      <c r="N282">
        <v>2859.2069999999999</v>
      </c>
      <c r="O282">
        <v>26884.736000000001</v>
      </c>
      <c r="P282">
        <v>1953.2639999999999</v>
      </c>
    </row>
    <row r="283" spans="1:16">
      <c r="A283" s="282">
        <v>42732</v>
      </c>
      <c r="B283">
        <v>2139.625</v>
      </c>
      <c r="C283">
        <v>673.13900000000001</v>
      </c>
      <c r="D283">
        <v>7258.826</v>
      </c>
      <c r="E283">
        <v>923.85900000000004</v>
      </c>
      <c r="L283" s="282">
        <v>42732</v>
      </c>
      <c r="M283">
        <v>8915.9220000000005</v>
      </c>
      <c r="N283">
        <v>2837.3910000000001</v>
      </c>
      <c r="O283">
        <v>26933.973999999998</v>
      </c>
      <c r="P283">
        <v>1954.357</v>
      </c>
    </row>
    <row r="284" spans="1:16">
      <c r="A284" s="282">
        <v>42733</v>
      </c>
      <c r="B284">
        <v>2139.0940000000001</v>
      </c>
      <c r="C284">
        <v>672.45600000000002</v>
      </c>
      <c r="D284">
        <v>7290.0969999999998</v>
      </c>
      <c r="E284">
        <v>912.64499999999998</v>
      </c>
      <c r="L284" s="282">
        <v>42733</v>
      </c>
      <c r="M284">
        <v>8914.1479999999992</v>
      </c>
      <c r="N284">
        <v>2834.5140000000001</v>
      </c>
      <c r="O284">
        <v>27050.007000000001</v>
      </c>
      <c r="P284">
        <v>1930.634</v>
      </c>
    </row>
    <row r="285" spans="1:16">
      <c r="A285" s="282">
        <v>42734</v>
      </c>
      <c r="B285">
        <v>2129.3560000000002</v>
      </c>
      <c r="C285">
        <v>673.49099999999999</v>
      </c>
      <c r="D285">
        <v>7275.6840000000002</v>
      </c>
      <c r="E285">
        <v>912.50099999999998</v>
      </c>
      <c r="L285" s="282">
        <v>42734</v>
      </c>
      <c r="M285">
        <v>8873.9830000000002</v>
      </c>
      <c r="N285">
        <v>2838.875</v>
      </c>
      <c r="O285">
        <v>26996.526999999998</v>
      </c>
      <c r="P285">
        <v>1930.33</v>
      </c>
    </row>
    <row r="286" spans="1:16">
      <c r="A286" s="282">
        <v>42737</v>
      </c>
      <c r="B286">
        <v>2129.3560000000002</v>
      </c>
      <c r="C286">
        <v>683.83299999999997</v>
      </c>
      <c r="D286">
        <v>7406.9269999999997</v>
      </c>
      <c r="E286">
        <v>912.50099999999998</v>
      </c>
      <c r="L286" s="282">
        <v>42737</v>
      </c>
      <c r="M286">
        <v>8873.9830000000002</v>
      </c>
      <c r="N286">
        <v>2882.471</v>
      </c>
      <c r="O286">
        <v>27483.506000000001</v>
      </c>
      <c r="P286">
        <v>1930.33</v>
      </c>
    </row>
    <row r="287" spans="1:16">
      <c r="A287" s="282">
        <v>42738</v>
      </c>
      <c r="B287">
        <v>2147.4740000000002</v>
      </c>
      <c r="C287">
        <v>683.56500000000005</v>
      </c>
      <c r="D287">
        <v>7381.7420000000002</v>
      </c>
      <c r="E287">
        <v>912.50099999999998</v>
      </c>
      <c r="L287" s="282">
        <v>42738</v>
      </c>
      <c r="M287">
        <v>8949.7270000000008</v>
      </c>
      <c r="N287">
        <v>2881.3420000000001</v>
      </c>
      <c r="O287">
        <v>27390.055</v>
      </c>
      <c r="P287">
        <v>1930.33</v>
      </c>
    </row>
    <row r="288" spans="1:16">
      <c r="A288" s="282">
        <v>42739</v>
      </c>
      <c r="B288">
        <v>2160.9279999999999</v>
      </c>
      <c r="C288">
        <v>685.35699999999997</v>
      </c>
      <c r="D288">
        <v>7341.1109999999999</v>
      </c>
      <c r="E288">
        <v>934.25199999999995</v>
      </c>
      <c r="L288" s="282">
        <v>42739</v>
      </c>
      <c r="M288">
        <v>9007.7369999999992</v>
      </c>
      <c r="N288">
        <v>2888.8919999999998</v>
      </c>
      <c r="O288">
        <v>27239.293000000001</v>
      </c>
      <c r="P288">
        <v>1976.3430000000001</v>
      </c>
    </row>
    <row r="289" spans="1:16">
      <c r="A289" s="282">
        <v>42740</v>
      </c>
      <c r="B289">
        <v>2159.3980000000001</v>
      </c>
      <c r="C289">
        <v>685.327</v>
      </c>
      <c r="D289">
        <v>7417.848</v>
      </c>
      <c r="E289">
        <v>935.00300000000004</v>
      </c>
      <c r="L289" s="282">
        <v>42740</v>
      </c>
      <c r="M289">
        <v>9001.4709999999995</v>
      </c>
      <c r="N289">
        <v>2888.768</v>
      </c>
      <c r="O289">
        <v>27524.027999999998</v>
      </c>
      <c r="P289">
        <v>1977.931</v>
      </c>
    </row>
    <row r="290" spans="1:16">
      <c r="A290" s="282">
        <v>42741</v>
      </c>
      <c r="B290">
        <v>2167.3519999999999</v>
      </c>
      <c r="C290">
        <v>686.702</v>
      </c>
      <c r="D290">
        <v>7424.3819999999996</v>
      </c>
      <c r="E290">
        <v>932.93499999999995</v>
      </c>
      <c r="L290" s="282">
        <v>42741</v>
      </c>
      <c r="M290">
        <v>9037.2929999999997</v>
      </c>
      <c r="N290">
        <v>2894.5650000000001</v>
      </c>
      <c r="O290">
        <v>27548.272000000001</v>
      </c>
      <c r="P290">
        <v>1973.557</v>
      </c>
    </row>
    <row r="291" spans="1:16">
      <c r="A291" s="282">
        <v>42744</v>
      </c>
      <c r="B291">
        <v>2159.9499999999998</v>
      </c>
      <c r="C291">
        <v>674.34299999999996</v>
      </c>
      <c r="D291">
        <v>7387.7820000000002</v>
      </c>
      <c r="E291">
        <v>932.93499999999995</v>
      </c>
      <c r="L291" s="282">
        <v>42744</v>
      </c>
      <c r="M291">
        <v>9006.4599999999991</v>
      </c>
      <c r="N291">
        <v>2842.47</v>
      </c>
      <c r="O291">
        <v>27412.47</v>
      </c>
      <c r="P291">
        <v>1973.557</v>
      </c>
    </row>
    <row r="292" spans="1:16">
      <c r="A292" s="282">
        <v>42745</v>
      </c>
      <c r="B292">
        <v>2160.183</v>
      </c>
      <c r="C292">
        <v>676.06700000000001</v>
      </c>
      <c r="D292">
        <v>7336.0950000000003</v>
      </c>
      <c r="E292">
        <v>925.65099999999995</v>
      </c>
      <c r="L292" s="282">
        <v>42745</v>
      </c>
      <c r="M292">
        <v>9007.4869999999992</v>
      </c>
      <c r="N292">
        <v>2849.7359999999999</v>
      </c>
      <c r="O292">
        <v>27220.681</v>
      </c>
      <c r="P292">
        <v>1958.1489999999999</v>
      </c>
    </row>
    <row r="293" spans="1:16">
      <c r="A293" s="282">
        <v>42746</v>
      </c>
      <c r="B293">
        <v>2165.9479999999999</v>
      </c>
      <c r="C293">
        <v>677.51499999999999</v>
      </c>
      <c r="D293">
        <v>7394.8180000000002</v>
      </c>
      <c r="E293">
        <v>931.322</v>
      </c>
      <c r="L293" s="282">
        <v>42746</v>
      </c>
      <c r="M293">
        <v>9032.3369999999995</v>
      </c>
      <c r="N293">
        <v>2855.8359999999998</v>
      </c>
      <c r="O293">
        <v>27438.575000000001</v>
      </c>
      <c r="P293">
        <v>1970.144</v>
      </c>
    </row>
    <row r="294" spans="1:16">
      <c r="A294" s="282">
        <v>42747</v>
      </c>
      <c r="B294">
        <v>2161.5189999999998</v>
      </c>
      <c r="C294">
        <v>665.75599999999997</v>
      </c>
      <c r="D294">
        <v>7277.87</v>
      </c>
      <c r="E294">
        <v>922.06799999999998</v>
      </c>
      <c r="L294" s="282">
        <v>42747</v>
      </c>
      <c r="M294">
        <v>9014.0499999999993</v>
      </c>
      <c r="N294">
        <v>2806.27</v>
      </c>
      <c r="O294">
        <v>27004.637999999999</v>
      </c>
      <c r="P294">
        <v>1950.569</v>
      </c>
    </row>
    <row r="295" spans="1:16">
      <c r="A295" s="282">
        <v>42748</v>
      </c>
      <c r="B295">
        <v>2166.029</v>
      </c>
      <c r="C295">
        <v>676.60500000000002</v>
      </c>
      <c r="D295">
        <v>7388.9369999999999</v>
      </c>
      <c r="E295">
        <v>928.00599999999997</v>
      </c>
      <c r="L295" s="282">
        <v>42748</v>
      </c>
      <c r="M295">
        <v>9032.8590000000004</v>
      </c>
      <c r="N295">
        <v>2852.0030000000002</v>
      </c>
      <c r="O295">
        <v>27416.755000000001</v>
      </c>
      <c r="P295">
        <v>1963.13</v>
      </c>
    </row>
    <row r="296" spans="1:16">
      <c r="A296" s="282">
        <v>42751</v>
      </c>
      <c r="B296">
        <v>2166.029</v>
      </c>
      <c r="C296">
        <v>667.41600000000005</v>
      </c>
      <c r="D296">
        <v>7393.6040000000003</v>
      </c>
      <c r="E296">
        <v>919.47199999999998</v>
      </c>
      <c r="L296" s="282">
        <v>42751</v>
      </c>
      <c r="M296">
        <v>9032.8590000000004</v>
      </c>
      <c r="N296">
        <v>2813.268</v>
      </c>
      <c r="O296">
        <v>27434.07</v>
      </c>
      <c r="P296">
        <v>1945.078</v>
      </c>
    </row>
    <row r="297" spans="1:16">
      <c r="A297" s="282">
        <v>42752</v>
      </c>
      <c r="B297">
        <v>2159.451</v>
      </c>
      <c r="C297">
        <v>668.91800000000001</v>
      </c>
      <c r="D297">
        <v>7350.4610000000002</v>
      </c>
      <c r="E297">
        <v>906.64200000000005</v>
      </c>
      <c r="L297" s="282">
        <v>42752</v>
      </c>
      <c r="M297">
        <v>9005.4240000000009</v>
      </c>
      <c r="N297">
        <v>2819.6</v>
      </c>
      <c r="O297">
        <v>27273.989000000001</v>
      </c>
      <c r="P297">
        <v>1917.9369999999999</v>
      </c>
    </row>
    <row r="298" spans="1:16">
      <c r="A298" s="282">
        <v>42753</v>
      </c>
      <c r="B298">
        <v>2163.6390000000001</v>
      </c>
      <c r="C298">
        <v>670.49800000000005</v>
      </c>
      <c r="D298">
        <v>7330.67</v>
      </c>
      <c r="E298">
        <v>909.78800000000001</v>
      </c>
      <c r="L298" s="282">
        <v>42753</v>
      </c>
      <c r="M298">
        <v>9024.3269999999993</v>
      </c>
      <c r="N298">
        <v>2826.261</v>
      </c>
      <c r="O298">
        <v>27200.550999999999</v>
      </c>
      <c r="P298">
        <v>1924.5920000000001</v>
      </c>
    </row>
    <row r="299" spans="1:16">
      <c r="A299" s="282">
        <v>42754</v>
      </c>
      <c r="B299">
        <v>2156.056</v>
      </c>
      <c r="C299">
        <v>673.75199999999995</v>
      </c>
      <c r="D299">
        <v>7344.848</v>
      </c>
      <c r="E299">
        <v>918.303</v>
      </c>
      <c r="L299" s="282">
        <v>42754</v>
      </c>
      <c r="M299">
        <v>8992.8529999999992</v>
      </c>
      <c r="N299">
        <v>2839.9749999999999</v>
      </c>
      <c r="O299">
        <v>27253.161</v>
      </c>
      <c r="P299">
        <v>1942.604</v>
      </c>
    </row>
    <row r="300" spans="1:16">
      <c r="A300" s="282">
        <v>42755</v>
      </c>
      <c r="B300">
        <v>2162.7660000000001</v>
      </c>
      <c r="C300">
        <v>674.07399999999996</v>
      </c>
      <c r="D300">
        <v>7332.7020000000002</v>
      </c>
      <c r="E300">
        <v>921.37099999999998</v>
      </c>
      <c r="L300" s="282">
        <v>42755</v>
      </c>
      <c r="M300">
        <v>9021.0769999999993</v>
      </c>
      <c r="N300">
        <v>2841.3330000000001</v>
      </c>
      <c r="O300">
        <v>27208.094000000001</v>
      </c>
      <c r="P300">
        <v>1949.096</v>
      </c>
    </row>
    <row r="301" spans="1:16">
      <c r="A301" s="282">
        <v>42758</v>
      </c>
      <c r="B301">
        <v>2157.4110000000001</v>
      </c>
      <c r="C301">
        <v>668.33900000000006</v>
      </c>
      <c r="D301">
        <v>7260.1180000000004</v>
      </c>
      <c r="E301">
        <v>909.87</v>
      </c>
      <c r="L301" s="282">
        <v>42758</v>
      </c>
      <c r="M301">
        <v>8998.9959999999992</v>
      </c>
      <c r="N301">
        <v>2825.2570000000001</v>
      </c>
      <c r="O301">
        <v>26938.77</v>
      </c>
      <c r="P301">
        <v>1924.7650000000001</v>
      </c>
    </row>
    <row r="302" spans="1:16">
      <c r="A302" s="282">
        <v>42759</v>
      </c>
      <c r="B302">
        <v>2172.0050000000001</v>
      </c>
      <c r="C302">
        <v>673.01800000000003</v>
      </c>
      <c r="D302">
        <v>7228.1109999999999</v>
      </c>
      <c r="E302">
        <v>904.34699999999998</v>
      </c>
      <c r="L302" s="282">
        <v>42759</v>
      </c>
      <c r="M302">
        <v>9059.8880000000008</v>
      </c>
      <c r="N302">
        <v>2845.038</v>
      </c>
      <c r="O302">
        <v>26820.005000000001</v>
      </c>
      <c r="P302">
        <v>1913.0820000000001</v>
      </c>
    </row>
    <row r="303" spans="1:16">
      <c r="A303" s="282">
        <v>42760</v>
      </c>
      <c r="B303">
        <v>2189.3380000000002</v>
      </c>
      <c r="C303">
        <v>675.41499999999996</v>
      </c>
      <c r="D303">
        <v>7321.0280000000002</v>
      </c>
      <c r="E303">
        <v>914.00699999999995</v>
      </c>
      <c r="L303" s="282">
        <v>42760</v>
      </c>
      <c r="M303">
        <v>9132.2240000000002</v>
      </c>
      <c r="N303">
        <v>2855.172</v>
      </c>
      <c r="O303">
        <v>27164.775000000001</v>
      </c>
      <c r="P303">
        <v>1933.5160000000001</v>
      </c>
    </row>
    <row r="304" spans="1:16">
      <c r="A304" s="282">
        <v>42761</v>
      </c>
      <c r="B304">
        <v>2187.1680000000001</v>
      </c>
      <c r="C304">
        <v>668.79300000000001</v>
      </c>
      <c r="D304">
        <v>7373.2969999999996</v>
      </c>
      <c r="E304">
        <v>928.947</v>
      </c>
      <c r="L304" s="282">
        <v>42761</v>
      </c>
      <c r="M304">
        <v>9123.3379999999997</v>
      </c>
      <c r="N304">
        <v>2827.1759999999999</v>
      </c>
      <c r="O304">
        <v>27358.722000000002</v>
      </c>
      <c r="P304">
        <v>1965.1210000000001</v>
      </c>
    </row>
    <row r="305" spans="1:16">
      <c r="A305" s="282">
        <v>42762</v>
      </c>
      <c r="B305">
        <v>2185.4720000000002</v>
      </c>
      <c r="C305">
        <v>663.63400000000001</v>
      </c>
      <c r="D305">
        <v>7438.2240000000002</v>
      </c>
      <c r="E305">
        <v>931.82799999999997</v>
      </c>
      <c r="L305" s="282">
        <v>42762</v>
      </c>
      <c r="M305">
        <v>9116.8310000000001</v>
      </c>
      <c r="N305">
        <v>2805.3719999999998</v>
      </c>
      <c r="O305">
        <v>27599.633999999998</v>
      </c>
      <c r="P305">
        <v>1971.325</v>
      </c>
    </row>
    <row r="306" spans="1:16">
      <c r="A306" s="282">
        <v>42765</v>
      </c>
      <c r="B306">
        <v>2172.2809999999999</v>
      </c>
      <c r="C306">
        <v>643.84100000000001</v>
      </c>
      <c r="D306">
        <v>7412.7460000000001</v>
      </c>
      <c r="E306">
        <v>927.89</v>
      </c>
      <c r="L306" s="282">
        <v>42765</v>
      </c>
      <c r="M306">
        <v>9062.3089999999993</v>
      </c>
      <c r="N306">
        <v>2721.6990000000001</v>
      </c>
      <c r="O306">
        <v>27505.096000000001</v>
      </c>
      <c r="P306">
        <v>1962.9939999999999</v>
      </c>
    </row>
    <row r="307" spans="1:16">
      <c r="A307" s="282">
        <v>42766</v>
      </c>
      <c r="B307">
        <v>2171.1880000000001</v>
      </c>
      <c r="C307">
        <v>639.16999999999996</v>
      </c>
      <c r="D307">
        <v>7418.1009999999997</v>
      </c>
      <c r="E307">
        <v>913.46199999999999</v>
      </c>
      <c r="L307" s="282">
        <v>42766</v>
      </c>
      <c r="M307">
        <v>9057.8019999999997</v>
      </c>
      <c r="N307">
        <v>2701.9520000000002</v>
      </c>
      <c r="O307">
        <v>27524.967000000001</v>
      </c>
      <c r="P307">
        <v>1932.473</v>
      </c>
    </row>
    <row r="308" spans="1:16">
      <c r="A308" s="282">
        <v>42767</v>
      </c>
      <c r="B308">
        <v>2171.8470000000002</v>
      </c>
      <c r="C308">
        <v>642.57000000000005</v>
      </c>
      <c r="D308">
        <v>7495.8159999999998</v>
      </c>
      <c r="E308">
        <v>916.52599999999995</v>
      </c>
      <c r="L308" s="282">
        <v>42767</v>
      </c>
      <c r="M308">
        <v>9062.5229999999992</v>
      </c>
      <c r="N308">
        <v>2716.328</v>
      </c>
      <c r="O308">
        <v>27813.330999999998</v>
      </c>
      <c r="P308">
        <v>1938.954</v>
      </c>
    </row>
    <row r="309" spans="1:16">
      <c r="A309" s="282">
        <v>42768</v>
      </c>
      <c r="B309">
        <v>2173.33</v>
      </c>
      <c r="C309">
        <v>647.17899999999997</v>
      </c>
      <c r="D309">
        <v>7342.3919999999998</v>
      </c>
      <c r="E309">
        <v>906.49699999999996</v>
      </c>
      <c r="L309" s="282">
        <v>42768</v>
      </c>
      <c r="M309">
        <v>9069.2209999999995</v>
      </c>
      <c r="N309">
        <v>2735.8110000000001</v>
      </c>
      <c r="O309">
        <v>27244.047999999999</v>
      </c>
      <c r="P309">
        <v>1917.7370000000001</v>
      </c>
    </row>
    <row r="310" spans="1:16">
      <c r="A310" s="282">
        <v>42769</v>
      </c>
      <c r="B310">
        <v>2189.442</v>
      </c>
      <c r="C310">
        <v>656.12300000000005</v>
      </c>
      <c r="D310">
        <v>7377.2209999999995</v>
      </c>
      <c r="E310">
        <v>909.01599999999996</v>
      </c>
      <c r="L310" s="282">
        <v>42769</v>
      </c>
      <c r="M310">
        <v>9137.2739999999994</v>
      </c>
      <c r="N310">
        <v>2773.6170000000002</v>
      </c>
      <c r="O310">
        <v>27373.279999999999</v>
      </c>
      <c r="P310">
        <v>1923.07</v>
      </c>
    </row>
    <row r="311" spans="1:16">
      <c r="A311" s="282">
        <v>42772</v>
      </c>
      <c r="B311">
        <v>2184.8960000000002</v>
      </c>
      <c r="C311">
        <v>640.86900000000003</v>
      </c>
      <c r="D311">
        <v>7340.99</v>
      </c>
      <c r="E311">
        <v>912.495</v>
      </c>
      <c r="L311" s="282">
        <v>42772</v>
      </c>
      <c r="M311">
        <v>9118.3359999999993</v>
      </c>
      <c r="N311">
        <v>2709.1370000000002</v>
      </c>
      <c r="O311">
        <v>27238.844000000001</v>
      </c>
      <c r="P311">
        <v>1930.4359999999999</v>
      </c>
    </row>
    <row r="312" spans="1:16">
      <c r="A312" s="282">
        <v>42773</v>
      </c>
      <c r="B312">
        <v>2185.3409999999999</v>
      </c>
      <c r="C312">
        <v>639.55700000000002</v>
      </c>
      <c r="D312">
        <v>7338.6859999999997</v>
      </c>
      <c r="E312">
        <v>909.98800000000006</v>
      </c>
      <c r="L312" s="282">
        <v>42773</v>
      </c>
      <c r="M312">
        <v>9120.6200000000008</v>
      </c>
      <c r="N312">
        <v>2703.5889999999999</v>
      </c>
      <c r="O312">
        <v>27230.296999999999</v>
      </c>
      <c r="P312">
        <v>1925.152</v>
      </c>
    </row>
    <row r="313" spans="1:16">
      <c r="A313" s="282">
        <v>42774</v>
      </c>
      <c r="B313">
        <v>2187.0810000000001</v>
      </c>
      <c r="C313">
        <v>643.67899999999997</v>
      </c>
      <c r="D313">
        <v>7295.6409999999996</v>
      </c>
      <c r="E313">
        <v>914.76099999999997</v>
      </c>
      <c r="L313" s="282">
        <v>42774</v>
      </c>
      <c r="M313">
        <v>9130.7119999999995</v>
      </c>
      <c r="N313">
        <v>2721.0160000000001</v>
      </c>
      <c r="O313">
        <v>27070.576000000001</v>
      </c>
      <c r="P313">
        <v>1935.2619999999999</v>
      </c>
    </row>
    <row r="314" spans="1:16">
      <c r="A314" s="282">
        <v>42775</v>
      </c>
      <c r="B314">
        <v>2199.5920000000001</v>
      </c>
      <c r="C314">
        <v>650.09400000000005</v>
      </c>
      <c r="D314">
        <v>7433.9179999999997</v>
      </c>
      <c r="E314">
        <v>907.32100000000003</v>
      </c>
      <c r="L314" s="282">
        <v>42775</v>
      </c>
      <c r="M314">
        <v>9184.5419999999995</v>
      </c>
      <c r="N314">
        <v>2748.1329999999998</v>
      </c>
      <c r="O314">
        <v>27583.655999999999</v>
      </c>
      <c r="P314">
        <v>1919.5309999999999</v>
      </c>
    </row>
    <row r="315" spans="1:16">
      <c r="A315" s="282">
        <v>42776</v>
      </c>
      <c r="B315">
        <v>2207.2020000000002</v>
      </c>
      <c r="C315">
        <v>648.32299999999998</v>
      </c>
      <c r="D315">
        <v>7468.37</v>
      </c>
      <c r="E315">
        <v>927.65</v>
      </c>
      <c r="L315" s="282">
        <v>42776</v>
      </c>
      <c r="M315">
        <v>9216.8629999999994</v>
      </c>
      <c r="N315">
        <v>2740.6469999999999</v>
      </c>
      <c r="O315">
        <v>27711.49</v>
      </c>
      <c r="P315">
        <v>1962.5429999999999</v>
      </c>
    </row>
    <row r="316" spans="1:16">
      <c r="A316" s="282">
        <v>42779</v>
      </c>
      <c r="B316">
        <v>2218.5140000000001</v>
      </c>
      <c r="C316">
        <v>653.91899999999998</v>
      </c>
      <c r="D316">
        <v>7502.5029999999997</v>
      </c>
      <c r="E316">
        <v>931.75300000000004</v>
      </c>
      <c r="L316" s="282">
        <v>42779</v>
      </c>
      <c r="M316">
        <v>9266.3739999999998</v>
      </c>
      <c r="N316">
        <v>2764.3029999999999</v>
      </c>
      <c r="O316">
        <v>27838.142</v>
      </c>
      <c r="P316">
        <v>1971.222</v>
      </c>
    </row>
    <row r="317" spans="1:16">
      <c r="A317" s="282">
        <v>42780</v>
      </c>
      <c r="B317">
        <v>2227.4499999999998</v>
      </c>
      <c r="C317">
        <v>657.29100000000005</v>
      </c>
      <c r="D317">
        <v>7499.3860000000004</v>
      </c>
      <c r="E317">
        <v>921.53099999999995</v>
      </c>
      <c r="L317" s="282">
        <v>42780</v>
      </c>
      <c r="M317">
        <v>9306.2039999999997</v>
      </c>
      <c r="N317">
        <v>2778.5549999999998</v>
      </c>
      <c r="O317">
        <v>27826.578000000001</v>
      </c>
      <c r="P317">
        <v>1949.5909999999999</v>
      </c>
    </row>
    <row r="318" spans="1:16">
      <c r="A318" s="282">
        <v>42781</v>
      </c>
      <c r="B318">
        <v>2238.444</v>
      </c>
      <c r="C318">
        <v>653.49</v>
      </c>
      <c r="D318">
        <v>7517.7629999999999</v>
      </c>
      <c r="E318">
        <v>930.38400000000001</v>
      </c>
      <c r="L318" s="282">
        <v>42781</v>
      </c>
      <c r="M318">
        <v>9353.4249999999993</v>
      </c>
      <c r="N318">
        <v>2762.49</v>
      </c>
      <c r="O318">
        <v>27894.766</v>
      </c>
      <c r="P318">
        <v>1968.328</v>
      </c>
    </row>
    <row r="319" spans="1:16">
      <c r="A319" s="282">
        <v>42782</v>
      </c>
      <c r="B319">
        <v>2236.2350000000001</v>
      </c>
      <c r="C319">
        <v>653.904</v>
      </c>
      <c r="D319">
        <v>7562.1040000000003</v>
      </c>
      <c r="E319">
        <v>928.48099999999999</v>
      </c>
      <c r="L319" s="282">
        <v>42782</v>
      </c>
      <c r="M319">
        <v>9345.0920000000006</v>
      </c>
      <c r="N319">
        <v>2764.24</v>
      </c>
      <c r="O319">
        <v>28059.294000000002</v>
      </c>
      <c r="P319">
        <v>1964.338</v>
      </c>
    </row>
    <row r="320" spans="1:16">
      <c r="A320" s="282">
        <v>42783</v>
      </c>
      <c r="B320">
        <v>2240.172</v>
      </c>
      <c r="C320">
        <v>651.54499999999996</v>
      </c>
      <c r="D320">
        <v>7537.4930000000004</v>
      </c>
      <c r="E320">
        <v>924.178</v>
      </c>
      <c r="L320" s="282">
        <v>42783</v>
      </c>
      <c r="M320">
        <v>9361.7340000000004</v>
      </c>
      <c r="N320">
        <v>2754.268</v>
      </c>
      <c r="O320">
        <v>27967.971000000001</v>
      </c>
      <c r="P320">
        <v>1955.2090000000001</v>
      </c>
    </row>
    <row r="321" spans="1:16">
      <c r="A321" s="282">
        <v>42786</v>
      </c>
      <c r="B321">
        <v>2240.172</v>
      </c>
      <c r="C321">
        <v>649.96100000000001</v>
      </c>
      <c r="D321">
        <v>7502.9089999999997</v>
      </c>
      <c r="E321">
        <v>925.58699999999999</v>
      </c>
      <c r="L321" s="282">
        <v>42786</v>
      </c>
      <c r="M321">
        <v>9361.7340000000004</v>
      </c>
      <c r="N321">
        <v>2747.57</v>
      </c>
      <c r="O321">
        <v>27839.647000000001</v>
      </c>
      <c r="P321">
        <v>1958.2380000000001</v>
      </c>
    </row>
    <row r="322" spans="1:16">
      <c r="A322" s="282">
        <v>42787</v>
      </c>
      <c r="B322">
        <v>2253.752</v>
      </c>
      <c r="C322">
        <v>651.97699999999998</v>
      </c>
      <c r="D322">
        <v>7578.5309999999999</v>
      </c>
      <c r="E322">
        <v>930.91700000000003</v>
      </c>
      <c r="L322" s="282">
        <v>42787</v>
      </c>
      <c r="M322">
        <v>9418.4959999999992</v>
      </c>
      <c r="N322">
        <v>2756.0920000000001</v>
      </c>
      <c r="O322">
        <v>28120.243999999999</v>
      </c>
      <c r="P322">
        <v>1969.5160000000001</v>
      </c>
    </row>
    <row r="323" spans="1:16">
      <c r="A323" s="282">
        <v>42788</v>
      </c>
      <c r="B323">
        <v>2251.1529999999998</v>
      </c>
      <c r="C323">
        <v>645.58600000000001</v>
      </c>
      <c r="D323">
        <v>7570.2879999999996</v>
      </c>
      <c r="E323">
        <v>932.00699999999995</v>
      </c>
      <c r="L323" s="282">
        <v>42788</v>
      </c>
      <c r="M323">
        <v>9408.42</v>
      </c>
      <c r="N323">
        <v>2729.076</v>
      </c>
      <c r="O323">
        <v>28089.659</v>
      </c>
      <c r="P323">
        <v>1971.82</v>
      </c>
    </row>
    <row r="324" spans="1:16">
      <c r="A324" s="282">
        <v>42789</v>
      </c>
      <c r="B324">
        <v>2251.511</v>
      </c>
      <c r="C324">
        <v>644.17700000000002</v>
      </c>
      <c r="D324">
        <v>7551.451</v>
      </c>
      <c r="E324">
        <v>931.17700000000002</v>
      </c>
      <c r="L324" s="282">
        <v>42789</v>
      </c>
      <c r="M324">
        <v>9411.0030000000006</v>
      </c>
      <c r="N324">
        <v>2723.1179999999999</v>
      </c>
      <c r="O324">
        <v>28037.142</v>
      </c>
      <c r="P324">
        <v>1970.0640000000001</v>
      </c>
    </row>
    <row r="325" spans="1:16">
      <c r="A325" s="282">
        <v>42790</v>
      </c>
      <c r="B325">
        <v>2254.9229999999998</v>
      </c>
      <c r="C325">
        <v>636.62699999999995</v>
      </c>
      <c r="D325">
        <v>7494.9189999999999</v>
      </c>
      <c r="E325">
        <v>927.59100000000001</v>
      </c>
      <c r="L325" s="282">
        <v>42790</v>
      </c>
      <c r="M325">
        <v>9427.4650000000001</v>
      </c>
      <c r="N325">
        <v>2691.2049999999999</v>
      </c>
      <c r="O325">
        <v>27827.249</v>
      </c>
      <c r="P325">
        <v>1963.1010000000001</v>
      </c>
    </row>
    <row r="326" spans="1:16">
      <c r="A326" s="282">
        <v>42793</v>
      </c>
      <c r="B326">
        <v>2257.5520000000001</v>
      </c>
      <c r="C326">
        <v>647.31799999999998</v>
      </c>
      <c r="D326">
        <v>7493.5569999999998</v>
      </c>
      <c r="E326">
        <v>917.61300000000006</v>
      </c>
      <c r="L326" s="282">
        <v>42793</v>
      </c>
      <c r="M326">
        <v>9439.81</v>
      </c>
      <c r="N326">
        <v>2736.3960000000002</v>
      </c>
      <c r="O326">
        <v>27822.19</v>
      </c>
      <c r="P326">
        <v>1941.9849999999999</v>
      </c>
    </row>
    <row r="327" spans="1:16">
      <c r="A327" s="282">
        <v>42794</v>
      </c>
      <c r="B327">
        <v>2251.2890000000002</v>
      </c>
      <c r="C327">
        <v>648.00300000000004</v>
      </c>
      <c r="D327">
        <v>7500.5519999999997</v>
      </c>
      <c r="E327">
        <v>917.72199999999998</v>
      </c>
      <c r="L327" s="282">
        <v>42794</v>
      </c>
      <c r="M327">
        <v>9413.9320000000007</v>
      </c>
      <c r="N327">
        <v>2739.2939999999999</v>
      </c>
      <c r="O327">
        <v>27848.161</v>
      </c>
      <c r="P327">
        <v>1942.2149999999999</v>
      </c>
    </row>
    <row r="328" spans="1:16">
      <c r="A328" s="282">
        <v>42795</v>
      </c>
      <c r="B328">
        <v>2281.0100000000002</v>
      </c>
      <c r="C328">
        <v>663.49099999999999</v>
      </c>
      <c r="D328">
        <v>7544.433</v>
      </c>
      <c r="E328">
        <v>928.93700000000001</v>
      </c>
      <c r="L328" s="282">
        <v>42795</v>
      </c>
      <c r="M328">
        <v>9539.9310000000005</v>
      </c>
      <c r="N328">
        <v>2804.7660000000001</v>
      </c>
      <c r="O328">
        <v>28011.082999999999</v>
      </c>
      <c r="P328">
        <v>1965.95</v>
      </c>
    </row>
    <row r="329" spans="1:16">
      <c r="A329" s="282">
        <v>42796</v>
      </c>
      <c r="B329">
        <v>2267.5250000000001</v>
      </c>
      <c r="C329">
        <v>665.79899999999998</v>
      </c>
      <c r="D329">
        <v>7549.8209999999999</v>
      </c>
      <c r="E329">
        <v>935.73099999999999</v>
      </c>
      <c r="L329" s="282">
        <v>42796</v>
      </c>
      <c r="M329">
        <v>9484.27</v>
      </c>
      <c r="N329">
        <v>2814.52</v>
      </c>
      <c r="O329">
        <v>28031.089</v>
      </c>
      <c r="P329">
        <v>1980.328</v>
      </c>
    </row>
    <row r="330" spans="1:16">
      <c r="A330" s="282">
        <v>42797</v>
      </c>
      <c r="B330">
        <v>2268.596</v>
      </c>
      <c r="C330">
        <v>673.50900000000001</v>
      </c>
      <c r="D330">
        <v>7494.2020000000002</v>
      </c>
      <c r="E330">
        <v>931.86199999999997</v>
      </c>
      <c r="L330" s="282">
        <v>42797</v>
      </c>
      <c r="M330">
        <v>9489.0229999999992</v>
      </c>
      <c r="N330">
        <v>2847.1129999999998</v>
      </c>
      <c r="O330">
        <v>27841.222000000002</v>
      </c>
      <c r="P330">
        <v>1972.1389999999999</v>
      </c>
    </row>
    <row r="331" spans="1:16">
      <c r="A331" s="282">
        <v>42800</v>
      </c>
      <c r="B331">
        <v>2261.2109999999998</v>
      </c>
      <c r="C331">
        <v>666.34400000000005</v>
      </c>
      <c r="D331">
        <v>7441.3720000000003</v>
      </c>
      <c r="E331">
        <v>929.41499999999996</v>
      </c>
      <c r="L331" s="282">
        <v>42800</v>
      </c>
      <c r="M331">
        <v>9458.3439999999991</v>
      </c>
      <c r="N331">
        <v>2816.826</v>
      </c>
      <c r="O331">
        <v>27644.955999999998</v>
      </c>
      <c r="P331">
        <v>1966.962</v>
      </c>
    </row>
    <row r="332" spans="1:16">
      <c r="A332" s="282">
        <v>42801</v>
      </c>
      <c r="B332">
        <v>2254.67</v>
      </c>
      <c r="C332">
        <v>666.77099999999996</v>
      </c>
      <c r="D332">
        <v>7385.7719999999999</v>
      </c>
      <c r="E332">
        <v>929.30499999999995</v>
      </c>
      <c r="L332" s="282">
        <v>42801</v>
      </c>
      <c r="M332">
        <v>9431.5779999999995</v>
      </c>
      <c r="N332">
        <v>2818.6309999999999</v>
      </c>
      <c r="O332">
        <v>27438.399000000001</v>
      </c>
      <c r="P332">
        <v>1966.7270000000001</v>
      </c>
    </row>
    <row r="333" spans="1:16">
      <c r="A333" s="282">
        <v>42802</v>
      </c>
      <c r="B333">
        <v>2249.2820000000002</v>
      </c>
      <c r="C333">
        <v>666.96100000000001</v>
      </c>
      <c r="D333">
        <v>7374.9889999999996</v>
      </c>
      <c r="E333">
        <v>925.94</v>
      </c>
      <c r="L333" s="282">
        <v>42802</v>
      </c>
      <c r="M333">
        <v>9411.7330000000002</v>
      </c>
      <c r="N333">
        <v>2819.4319999999998</v>
      </c>
      <c r="O333">
        <v>27398.34</v>
      </c>
      <c r="P333">
        <v>1959.6079999999999</v>
      </c>
    </row>
    <row r="334" spans="1:16">
      <c r="A334" s="282">
        <v>42803</v>
      </c>
      <c r="B334">
        <v>2250.9229999999998</v>
      </c>
      <c r="C334">
        <v>670.82399999999996</v>
      </c>
      <c r="D334">
        <v>7362.4110000000001</v>
      </c>
      <c r="E334">
        <v>928.42</v>
      </c>
      <c r="L334" s="282">
        <v>42803</v>
      </c>
      <c r="M334">
        <v>9418.6949999999997</v>
      </c>
      <c r="N334">
        <v>2835.7649999999999</v>
      </c>
      <c r="O334">
        <v>27366.83</v>
      </c>
      <c r="P334">
        <v>1964.856</v>
      </c>
    </row>
    <row r="335" spans="1:16">
      <c r="A335" s="282">
        <v>42804</v>
      </c>
      <c r="B335">
        <v>2258.5569999999998</v>
      </c>
      <c r="C335">
        <v>673.495</v>
      </c>
      <c r="D335">
        <v>7432.0950000000003</v>
      </c>
      <c r="E335">
        <v>940.36900000000003</v>
      </c>
      <c r="L335" s="282">
        <v>42804</v>
      </c>
      <c r="M335">
        <v>9450.8410000000003</v>
      </c>
      <c r="N335">
        <v>2847.0540000000001</v>
      </c>
      <c r="O335">
        <v>27647.624</v>
      </c>
      <c r="P335">
        <v>1990.143</v>
      </c>
    </row>
    <row r="336" spans="1:16">
      <c r="A336" s="282">
        <v>42807</v>
      </c>
      <c r="B336">
        <v>2260.0479999999998</v>
      </c>
      <c r="C336">
        <v>675.43299999999999</v>
      </c>
      <c r="D336">
        <v>7459.558</v>
      </c>
      <c r="E336">
        <v>942.94200000000001</v>
      </c>
      <c r="L336" s="282">
        <v>42807</v>
      </c>
      <c r="M336">
        <v>9460.1090000000004</v>
      </c>
      <c r="N336">
        <v>2855.2489999999998</v>
      </c>
      <c r="O336">
        <v>27749.786</v>
      </c>
      <c r="P336">
        <v>1995.5889999999999</v>
      </c>
    </row>
    <row r="337" spans="1:16">
      <c r="A337" s="282">
        <v>42808</v>
      </c>
      <c r="B337">
        <v>2252.7339999999999</v>
      </c>
      <c r="C337">
        <v>669.05100000000004</v>
      </c>
      <c r="D337">
        <v>7477.2380000000003</v>
      </c>
      <c r="E337">
        <v>940.78700000000003</v>
      </c>
      <c r="L337" s="282">
        <v>42808</v>
      </c>
      <c r="M337">
        <v>9429.9140000000007</v>
      </c>
      <c r="N337">
        <v>2828.2710000000002</v>
      </c>
      <c r="O337">
        <v>27815.555</v>
      </c>
      <c r="P337">
        <v>1991.028</v>
      </c>
    </row>
    <row r="338" spans="1:16">
      <c r="A338" s="282">
        <v>42809</v>
      </c>
      <c r="B338">
        <v>2271.66</v>
      </c>
      <c r="C338">
        <v>677.79899999999998</v>
      </c>
      <c r="D338">
        <v>7477.0219999999999</v>
      </c>
      <c r="E338">
        <v>939.42100000000005</v>
      </c>
      <c r="L338" s="282">
        <v>42809</v>
      </c>
      <c r="M338">
        <v>9509.4639999999999</v>
      </c>
      <c r="N338">
        <v>2865.2489999999998</v>
      </c>
      <c r="O338">
        <v>27814.751</v>
      </c>
      <c r="P338">
        <v>1988.194</v>
      </c>
    </row>
    <row r="339" spans="1:16">
      <c r="A339" s="282">
        <v>42810</v>
      </c>
      <c r="B339">
        <v>2268.3910000000001</v>
      </c>
      <c r="C339">
        <v>689.322</v>
      </c>
      <c r="D339">
        <v>7513.9769999999999</v>
      </c>
      <c r="E339">
        <v>939.80600000000004</v>
      </c>
      <c r="L339" s="282">
        <v>42810</v>
      </c>
      <c r="M339">
        <v>9496.1219999999994</v>
      </c>
      <c r="N339">
        <v>2913.9580000000001</v>
      </c>
      <c r="O339">
        <v>27971.125</v>
      </c>
      <c r="P339">
        <v>1989.008</v>
      </c>
    </row>
    <row r="340" spans="1:16">
      <c r="A340" s="282">
        <v>42811</v>
      </c>
      <c r="B340">
        <v>2265.86</v>
      </c>
      <c r="C340">
        <v>688.80700000000002</v>
      </c>
      <c r="D340">
        <v>7497.5119999999997</v>
      </c>
      <c r="E340">
        <v>935.06799999999998</v>
      </c>
      <c r="L340" s="282">
        <v>42811</v>
      </c>
      <c r="M340">
        <v>9485.5820000000003</v>
      </c>
      <c r="N340">
        <v>2911.7829999999999</v>
      </c>
      <c r="O340">
        <v>28026.925999999999</v>
      </c>
      <c r="P340">
        <v>1978.98</v>
      </c>
    </row>
    <row r="341" spans="1:16">
      <c r="A341" s="282">
        <v>42814</v>
      </c>
      <c r="B341">
        <v>2260.9639999999999</v>
      </c>
      <c r="C341">
        <v>684.91499999999996</v>
      </c>
      <c r="D341">
        <v>7507.3770000000004</v>
      </c>
      <c r="E341">
        <v>935.06799999999998</v>
      </c>
      <c r="L341" s="282">
        <v>42814</v>
      </c>
      <c r="M341">
        <v>9465.3490000000002</v>
      </c>
      <c r="N341">
        <v>2895.3330000000001</v>
      </c>
      <c r="O341">
        <v>28063.804</v>
      </c>
      <c r="P341">
        <v>1978.98</v>
      </c>
    </row>
    <row r="342" spans="1:16">
      <c r="A342" s="282">
        <v>42815</v>
      </c>
      <c r="B342">
        <v>2232.2260000000001</v>
      </c>
      <c r="C342">
        <v>684.005</v>
      </c>
      <c r="D342">
        <v>7413.0619999999999</v>
      </c>
      <c r="E342">
        <v>933.00099999999998</v>
      </c>
      <c r="L342" s="282">
        <v>42815</v>
      </c>
      <c r="M342">
        <v>9345.991</v>
      </c>
      <c r="N342">
        <v>2891.4839999999999</v>
      </c>
      <c r="O342">
        <v>27711.239000000001</v>
      </c>
      <c r="P342">
        <v>1974.606</v>
      </c>
    </row>
    <row r="343" spans="1:16">
      <c r="A343" s="282">
        <v>42816</v>
      </c>
      <c r="B343">
        <v>2236.4450000000002</v>
      </c>
      <c r="C343">
        <v>685.04100000000005</v>
      </c>
      <c r="D343">
        <v>7364.1149999999998</v>
      </c>
      <c r="E343">
        <v>912.91200000000003</v>
      </c>
      <c r="L343" s="282">
        <v>42816</v>
      </c>
      <c r="M343">
        <v>9363.9660000000003</v>
      </c>
      <c r="N343">
        <v>2895.864</v>
      </c>
      <c r="O343">
        <v>27528.267</v>
      </c>
      <c r="P343">
        <v>1932.0889999999999</v>
      </c>
    </row>
    <row r="344" spans="1:16">
      <c r="A344" s="282">
        <v>42817</v>
      </c>
      <c r="B344">
        <v>2234.0030000000002</v>
      </c>
      <c r="C344">
        <v>692.03800000000001</v>
      </c>
      <c r="D344">
        <v>7424.6710000000003</v>
      </c>
      <c r="E344">
        <v>913.36300000000006</v>
      </c>
      <c r="L344" s="282">
        <v>42817</v>
      </c>
      <c r="M344">
        <v>9353.8469999999998</v>
      </c>
      <c r="N344">
        <v>2925.4430000000002</v>
      </c>
      <c r="O344">
        <v>27754.633000000002</v>
      </c>
      <c r="P344">
        <v>1933.0450000000001</v>
      </c>
    </row>
    <row r="345" spans="1:16">
      <c r="A345" s="282">
        <v>42818</v>
      </c>
      <c r="B345">
        <v>2232.4569999999999</v>
      </c>
      <c r="C345">
        <v>691.70399999999995</v>
      </c>
      <c r="D345">
        <v>7425.6329999999998</v>
      </c>
      <c r="E345">
        <v>921.31</v>
      </c>
      <c r="L345" s="282">
        <v>42818</v>
      </c>
      <c r="M345">
        <v>9347.3729999999996</v>
      </c>
      <c r="N345">
        <v>2924.03</v>
      </c>
      <c r="O345">
        <v>27925.098000000002</v>
      </c>
      <c r="P345">
        <v>1949.8620000000001</v>
      </c>
    </row>
    <row r="346" spans="1:16">
      <c r="A346" s="282">
        <v>42821</v>
      </c>
      <c r="B346">
        <v>2230.558</v>
      </c>
      <c r="C346">
        <v>690.54600000000005</v>
      </c>
      <c r="D346">
        <v>7415.9660000000003</v>
      </c>
      <c r="E346">
        <v>909.72299999999996</v>
      </c>
      <c r="L346" s="282">
        <v>42821</v>
      </c>
      <c r="M346">
        <v>9339.4320000000007</v>
      </c>
      <c r="N346">
        <v>2919.1350000000002</v>
      </c>
      <c r="O346">
        <v>27888.743999999999</v>
      </c>
      <c r="P346">
        <v>1925.3389999999999</v>
      </c>
    </row>
    <row r="347" spans="1:16">
      <c r="A347" s="282">
        <v>42822</v>
      </c>
      <c r="B347">
        <v>2246.5569999999998</v>
      </c>
      <c r="C347">
        <v>697.726</v>
      </c>
      <c r="D347">
        <v>7456.91</v>
      </c>
      <c r="E347">
        <v>921.30899999999997</v>
      </c>
      <c r="L347" s="282">
        <v>42822</v>
      </c>
      <c r="M347">
        <v>9406.4989999999998</v>
      </c>
      <c r="N347">
        <v>2949.4859999999999</v>
      </c>
      <c r="O347">
        <v>28042.722000000002</v>
      </c>
      <c r="P347">
        <v>1949.86</v>
      </c>
    </row>
    <row r="348" spans="1:16">
      <c r="A348" s="282">
        <v>42823</v>
      </c>
      <c r="B348">
        <v>2249.5120000000002</v>
      </c>
      <c r="C348">
        <v>696.17</v>
      </c>
      <c r="D348">
        <v>7461.4989999999998</v>
      </c>
      <c r="E348">
        <v>920.2</v>
      </c>
      <c r="L348" s="282">
        <v>42823</v>
      </c>
      <c r="M348">
        <v>9421.06</v>
      </c>
      <c r="N348">
        <v>2942.9090000000001</v>
      </c>
      <c r="O348">
        <v>28089.477999999999</v>
      </c>
      <c r="P348">
        <v>1964.7950000000001</v>
      </c>
    </row>
    <row r="349" spans="1:16">
      <c r="A349" s="282">
        <v>42824</v>
      </c>
      <c r="B349">
        <v>2255.7109999999998</v>
      </c>
      <c r="C349">
        <v>699.72</v>
      </c>
      <c r="D349">
        <v>7495.0290000000005</v>
      </c>
      <c r="E349">
        <v>912.12599999999998</v>
      </c>
      <c r="L349" s="282">
        <v>42824</v>
      </c>
      <c r="M349">
        <v>9447.3109999999997</v>
      </c>
      <c r="N349">
        <v>2957.9169999999999</v>
      </c>
      <c r="O349">
        <v>28215.704000000002</v>
      </c>
      <c r="P349">
        <v>1947.5619999999999</v>
      </c>
    </row>
    <row r="350" spans="1:16">
      <c r="A350" s="282">
        <v>42825</v>
      </c>
      <c r="B350">
        <v>2250.9059999999999</v>
      </c>
      <c r="C350">
        <v>703.64300000000003</v>
      </c>
      <c r="D350">
        <v>7525.4059999999999</v>
      </c>
      <c r="E350">
        <v>903.80899999999997</v>
      </c>
      <c r="L350" s="282">
        <v>42825</v>
      </c>
      <c r="M350">
        <v>9427.2180000000008</v>
      </c>
      <c r="N350">
        <v>2974.498</v>
      </c>
      <c r="O350">
        <v>28375.085999999999</v>
      </c>
      <c r="P350">
        <v>1929.8030000000001</v>
      </c>
    </row>
    <row r="351" spans="1:16">
      <c r="A351" s="282">
        <v>42828</v>
      </c>
      <c r="B351">
        <v>2246.8389999999999</v>
      </c>
      <c r="C351">
        <v>694.3</v>
      </c>
      <c r="D351">
        <v>7466.0820000000003</v>
      </c>
      <c r="E351">
        <v>906.18299999999999</v>
      </c>
      <c r="L351" s="282">
        <v>42828</v>
      </c>
      <c r="M351">
        <v>9410.6550000000007</v>
      </c>
      <c r="N351">
        <v>2935.0050000000001</v>
      </c>
      <c r="O351">
        <v>28151.402999999998</v>
      </c>
      <c r="P351">
        <v>1934.8720000000001</v>
      </c>
    </row>
    <row r="352" spans="1:16">
      <c r="A352" s="282">
        <v>42829</v>
      </c>
      <c r="B352">
        <v>2248.2429999999999</v>
      </c>
      <c r="C352">
        <v>694.779</v>
      </c>
      <c r="D352">
        <v>7605.1090000000004</v>
      </c>
      <c r="E352">
        <v>899.54499999999996</v>
      </c>
      <c r="L352" s="282">
        <v>42829</v>
      </c>
      <c r="M352">
        <v>9417.9969999999994</v>
      </c>
      <c r="N352">
        <v>2937.0279999999998</v>
      </c>
      <c r="O352">
        <v>28675.613000000001</v>
      </c>
      <c r="P352">
        <v>1920.7</v>
      </c>
    </row>
    <row r="353" spans="1:16">
      <c r="A353" s="282">
        <v>42830</v>
      </c>
      <c r="B353">
        <v>2240.9270000000001</v>
      </c>
      <c r="C353">
        <v>694.42</v>
      </c>
      <c r="D353">
        <v>7617.8959999999997</v>
      </c>
      <c r="E353">
        <v>899.70799999999997</v>
      </c>
      <c r="L353" s="282">
        <v>42830</v>
      </c>
      <c r="M353">
        <v>9388.2559999999994</v>
      </c>
      <c r="N353">
        <v>2935.51</v>
      </c>
      <c r="O353">
        <v>28723.829000000002</v>
      </c>
      <c r="P353">
        <v>1921.0519999999999</v>
      </c>
    </row>
    <row r="354" spans="1:16">
      <c r="A354" s="282">
        <v>42831</v>
      </c>
      <c r="B354">
        <v>2245.672</v>
      </c>
      <c r="C354">
        <v>696.101</v>
      </c>
      <c r="D354">
        <v>7592.8509999999997</v>
      </c>
      <c r="E354">
        <v>885.96799999999996</v>
      </c>
      <c r="L354" s="282">
        <v>42831</v>
      </c>
      <c r="M354">
        <v>9410.8230000000003</v>
      </c>
      <c r="N354">
        <v>2942.6179999999999</v>
      </c>
      <c r="O354">
        <v>28629.393</v>
      </c>
      <c r="P354">
        <v>1891.7149999999999</v>
      </c>
    </row>
    <row r="355" spans="1:16">
      <c r="A355" s="282">
        <v>42832</v>
      </c>
      <c r="B355">
        <v>2243.7370000000001</v>
      </c>
      <c r="C355">
        <v>696.23400000000004</v>
      </c>
      <c r="D355">
        <v>7563.9989999999998</v>
      </c>
      <c r="E355">
        <v>891.17399999999998</v>
      </c>
      <c r="L355" s="282">
        <v>42832</v>
      </c>
      <c r="M355">
        <v>9402.7459999999992</v>
      </c>
      <c r="N355">
        <v>2943.18</v>
      </c>
      <c r="O355">
        <v>28561.776000000002</v>
      </c>
      <c r="P355">
        <v>1902.83</v>
      </c>
    </row>
    <row r="356" spans="1:16">
      <c r="A356" s="282">
        <v>42835</v>
      </c>
      <c r="B356">
        <v>2245.5309999999999</v>
      </c>
      <c r="C356">
        <v>692.41600000000005</v>
      </c>
      <c r="D356">
        <v>7634.4939999999997</v>
      </c>
      <c r="E356">
        <v>896.73400000000004</v>
      </c>
      <c r="L356" s="282">
        <v>42835</v>
      </c>
      <c r="M356">
        <v>9410.7739999999994</v>
      </c>
      <c r="N356">
        <v>2927.0390000000002</v>
      </c>
      <c r="O356">
        <v>28831.432000000001</v>
      </c>
      <c r="P356">
        <v>1914.702</v>
      </c>
    </row>
    <row r="357" spans="1:16">
      <c r="A357" s="282">
        <v>42836</v>
      </c>
      <c r="B357">
        <v>2242.5790000000002</v>
      </c>
      <c r="C357">
        <v>689.85199999999998</v>
      </c>
      <c r="D357">
        <v>7636.3639999999996</v>
      </c>
      <c r="E357">
        <v>894.32899999999995</v>
      </c>
      <c r="L357" s="282">
        <v>42836</v>
      </c>
      <c r="M357">
        <v>9399.7000000000007</v>
      </c>
      <c r="N357">
        <v>2916.2</v>
      </c>
      <c r="O357">
        <v>28838.493999999999</v>
      </c>
      <c r="P357">
        <v>1909.567</v>
      </c>
    </row>
    <row r="358" spans="1:16">
      <c r="A358" s="282">
        <v>42837</v>
      </c>
      <c r="B358">
        <v>2233.8229999999999</v>
      </c>
      <c r="C358">
        <v>686.73900000000003</v>
      </c>
      <c r="D358">
        <v>7693.99</v>
      </c>
      <c r="E358">
        <v>885.05799999999999</v>
      </c>
      <c r="L358" s="282">
        <v>42837</v>
      </c>
      <c r="M358">
        <v>9363.1370000000006</v>
      </c>
      <c r="N358">
        <v>2903.0410000000002</v>
      </c>
      <c r="O358">
        <v>29056.115000000002</v>
      </c>
      <c r="P358">
        <v>1889.7719999999999</v>
      </c>
    </row>
    <row r="359" spans="1:16">
      <c r="A359" s="282">
        <v>42838</v>
      </c>
      <c r="B359">
        <v>2219.0149999999999</v>
      </c>
      <c r="C359">
        <v>678.37099999999998</v>
      </c>
      <c r="D359">
        <v>7693.99</v>
      </c>
      <c r="E359">
        <v>877.75900000000001</v>
      </c>
      <c r="L359" s="282">
        <v>42838</v>
      </c>
      <c r="M359">
        <v>9301.0910000000003</v>
      </c>
      <c r="N359">
        <v>2867.6680000000001</v>
      </c>
      <c r="O359">
        <v>29056.115000000002</v>
      </c>
      <c r="P359">
        <v>1874.1859999999999</v>
      </c>
    </row>
    <row r="360" spans="1:16">
      <c r="A360" s="282">
        <v>42839</v>
      </c>
      <c r="B360">
        <v>2219.0149999999999</v>
      </c>
      <c r="C360">
        <v>678.37099999999998</v>
      </c>
      <c r="D360">
        <v>7693.99</v>
      </c>
      <c r="E360">
        <v>873.04</v>
      </c>
      <c r="L360" s="282">
        <v>42839</v>
      </c>
      <c r="M360">
        <v>9301.0910000000003</v>
      </c>
      <c r="N360">
        <v>2867.6680000000001</v>
      </c>
      <c r="O360">
        <v>29056.115000000002</v>
      </c>
      <c r="P360">
        <v>1864.1130000000001</v>
      </c>
    </row>
    <row r="361" spans="1:16">
      <c r="A361" s="282">
        <v>42842</v>
      </c>
      <c r="B361">
        <v>2238.0390000000002</v>
      </c>
      <c r="C361">
        <v>678.37099999999998</v>
      </c>
      <c r="D361">
        <v>7693.99</v>
      </c>
      <c r="E361">
        <v>876.51499999999999</v>
      </c>
      <c r="L361" s="282">
        <v>42842</v>
      </c>
      <c r="M361">
        <v>9380.8760000000002</v>
      </c>
      <c r="N361">
        <v>2867.6680000000001</v>
      </c>
      <c r="O361">
        <v>29056.115000000002</v>
      </c>
      <c r="P361">
        <v>1871.5319999999999</v>
      </c>
    </row>
    <row r="362" spans="1:16">
      <c r="A362" s="282">
        <v>42843</v>
      </c>
      <c r="B362">
        <v>2231.9540000000002</v>
      </c>
      <c r="C362">
        <v>666.87099999999998</v>
      </c>
      <c r="D362">
        <v>7599.366</v>
      </c>
      <c r="E362">
        <v>879.52700000000004</v>
      </c>
      <c r="L362" s="282">
        <v>42843</v>
      </c>
      <c r="M362">
        <v>9355.6139999999996</v>
      </c>
      <c r="N362">
        <v>2819.0520000000001</v>
      </c>
      <c r="O362">
        <v>28698.772000000001</v>
      </c>
      <c r="P362">
        <v>1877.9880000000001</v>
      </c>
    </row>
    <row r="363" spans="1:16">
      <c r="A363" s="282">
        <v>42844</v>
      </c>
      <c r="B363">
        <v>2228.3000000000002</v>
      </c>
      <c r="C363">
        <v>680.07100000000003</v>
      </c>
      <c r="D363">
        <v>7651.11</v>
      </c>
      <c r="E363">
        <v>879.16399999999999</v>
      </c>
      <c r="L363" s="282">
        <v>42844</v>
      </c>
      <c r="M363">
        <v>9341.5370000000003</v>
      </c>
      <c r="N363">
        <v>2874.8519999999999</v>
      </c>
      <c r="O363">
        <v>28894.18</v>
      </c>
      <c r="P363">
        <v>1877.2139999999999</v>
      </c>
    </row>
    <row r="364" spans="1:16">
      <c r="A364" s="282">
        <v>42845</v>
      </c>
      <c r="B364">
        <v>2244.866</v>
      </c>
      <c r="C364">
        <v>679.91800000000001</v>
      </c>
      <c r="D364">
        <v>7690.723</v>
      </c>
      <c r="E364">
        <v>879.93700000000001</v>
      </c>
      <c r="L364" s="282">
        <v>42845</v>
      </c>
      <c r="M364">
        <v>9411.1839999999993</v>
      </c>
      <c r="N364">
        <v>2874.2080000000001</v>
      </c>
      <c r="O364">
        <v>29043.776000000002</v>
      </c>
      <c r="P364">
        <v>1878.864</v>
      </c>
    </row>
    <row r="365" spans="1:16">
      <c r="A365" s="282">
        <v>42846</v>
      </c>
      <c r="B365">
        <v>2238.0619999999999</v>
      </c>
      <c r="C365">
        <v>676.45699999999999</v>
      </c>
      <c r="D365">
        <v>7626.4629999999997</v>
      </c>
      <c r="E365">
        <v>889.05</v>
      </c>
      <c r="L365" s="282">
        <v>42846</v>
      </c>
      <c r="M365">
        <v>9382.6610000000001</v>
      </c>
      <c r="N365">
        <v>2859.5770000000002</v>
      </c>
      <c r="O365">
        <v>28801.1</v>
      </c>
      <c r="P365">
        <v>1898.326</v>
      </c>
    </row>
    <row r="366" spans="1:16">
      <c r="A366" s="282">
        <v>42849</v>
      </c>
      <c r="B366">
        <v>2262.1860000000001</v>
      </c>
      <c r="C366">
        <v>709.06299999999999</v>
      </c>
      <c r="D366">
        <v>7714.8649999999998</v>
      </c>
      <c r="E366">
        <v>897.81100000000004</v>
      </c>
      <c r="L366" s="282">
        <v>42849</v>
      </c>
      <c r="M366">
        <v>9483.9699999999993</v>
      </c>
      <c r="N366">
        <v>3011.9380000000001</v>
      </c>
      <c r="O366">
        <v>29134.949000000001</v>
      </c>
      <c r="P366">
        <v>1917.0319999999999</v>
      </c>
    </row>
    <row r="367" spans="1:16">
      <c r="A367" s="282">
        <v>42850</v>
      </c>
      <c r="B367">
        <v>2276.0659999999998</v>
      </c>
      <c r="C367">
        <v>712.17899999999997</v>
      </c>
      <c r="D367">
        <v>7762.0870000000004</v>
      </c>
      <c r="E367">
        <v>907.70100000000002</v>
      </c>
      <c r="L367" s="282">
        <v>42850</v>
      </c>
      <c r="M367">
        <v>9542.1749999999993</v>
      </c>
      <c r="N367">
        <v>3025.172</v>
      </c>
      <c r="O367">
        <v>29313.282999999999</v>
      </c>
      <c r="P367">
        <v>1938.1510000000001</v>
      </c>
    </row>
    <row r="368" spans="1:16">
      <c r="A368" s="282">
        <v>42851</v>
      </c>
      <c r="B368">
        <v>2275.114</v>
      </c>
      <c r="C368">
        <v>713.53399999999999</v>
      </c>
      <c r="D368">
        <v>7838.1840000000002</v>
      </c>
      <c r="E368">
        <v>918.82100000000003</v>
      </c>
      <c r="L368" s="282">
        <v>42851</v>
      </c>
      <c r="M368">
        <v>9538.3979999999992</v>
      </c>
      <c r="N368">
        <v>3030.931</v>
      </c>
      <c r="O368">
        <v>29600.66</v>
      </c>
      <c r="P368">
        <v>1961.9</v>
      </c>
    </row>
    <row r="369" spans="1:16">
      <c r="A369" s="282">
        <v>42852</v>
      </c>
      <c r="B369">
        <v>2277.1210000000001</v>
      </c>
      <c r="C369">
        <v>704.32799999999997</v>
      </c>
      <c r="D369">
        <v>7924.4639999999999</v>
      </c>
      <c r="E369">
        <v>917.47900000000004</v>
      </c>
      <c r="L369" s="282">
        <v>42852</v>
      </c>
      <c r="M369">
        <v>9547.8089999999993</v>
      </c>
      <c r="N369">
        <v>2991.8229999999999</v>
      </c>
      <c r="O369">
        <v>29926.492999999999</v>
      </c>
      <c r="P369">
        <v>1959.037</v>
      </c>
    </row>
    <row r="370" spans="1:16">
      <c r="A370" s="282">
        <v>42853</v>
      </c>
      <c r="B370">
        <v>2272.62</v>
      </c>
      <c r="C370">
        <v>703.76900000000001</v>
      </c>
      <c r="D370">
        <v>7954.4</v>
      </c>
      <c r="E370">
        <v>913.59699999999998</v>
      </c>
      <c r="L370" s="282">
        <v>42853</v>
      </c>
      <c r="M370">
        <v>9529.1239999999998</v>
      </c>
      <c r="N370">
        <v>2989.4520000000002</v>
      </c>
      <c r="O370">
        <v>30039.546999999999</v>
      </c>
      <c r="P370">
        <v>1950.759</v>
      </c>
    </row>
    <row r="371" spans="1:16">
      <c r="A371" s="282">
        <v>42856</v>
      </c>
      <c r="B371">
        <v>2277.1080000000002</v>
      </c>
      <c r="C371">
        <v>703.76900000000001</v>
      </c>
      <c r="D371">
        <v>7914.6970000000001</v>
      </c>
      <c r="E371">
        <v>918.55200000000002</v>
      </c>
      <c r="L371" s="282">
        <v>42856</v>
      </c>
      <c r="M371">
        <v>9547.9719999999998</v>
      </c>
      <c r="N371">
        <v>2989.4520000000002</v>
      </c>
      <c r="O371">
        <v>29889.61</v>
      </c>
      <c r="P371">
        <v>1961.595</v>
      </c>
    </row>
    <row r="372" spans="1:16">
      <c r="A372" s="282">
        <v>42857</v>
      </c>
      <c r="B372">
        <v>2278.9090000000001</v>
      </c>
      <c r="C372">
        <v>707.77800000000002</v>
      </c>
      <c r="D372">
        <v>7965.9269999999997</v>
      </c>
      <c r="E372">
        <v>924.95600000000002</v>
      </c>
      <c r="L372" s="282">
        <v>42857</v>
      </c>
      <c r="M372">
        <v>9555.5249999999996</v>
      </c>
      <c r="N372">
        <v>3006.4810000000002</v>
      </c>
      <c r="O372">
        <v>30083.075000000001</v>
      </c>
      <c r="P372">
        <v>1975.4739999999999</v>
      </c>
    </row>
    <row r="373" spans="1:16">
      <c r="A373" s="282">
        <v>42858</v>
      </c>
      <c r="B373">
        <v>2275.0439999999999</v>
      </c>
      <c r="C373">
        <v>709.38900000000001</v>
      </c>
      <c r="D373">
        <v>8089.6329999999998</v>
      </c>
      <c r="E373">
        <v>924.95600000000002</v>
      </c>
      <c r="L373" s="282">
        <v>42858</v>
      </c>
      <c r="M373">
        <v>9541.1569999999992</v>
      </c>
      <c r="N373">
        <v>3013.3209999999999</v>
      </c>
      <c r="O373">
        <v>30550.249</v>
      </c>
      <c r="P373">
        <v>1975.4739999999999</v>
      </c>
    </row>
    <row r="374" spans="1:16">
      <c r="A374" s="282">
        <v>42859</v>
      </c>
      <c r="B374">
        <v>2276.0259999999998</v>
      </c>
      <c r="C374">
        <v>723.745</v>
      </c>
      <c r="D374">
        <v>8101.4939999999997</v>
      </c>
      <c r="E374">
        <v>924.95600000000002</v>
      </c>
      <c r="L374" s="282">
        <v>42859</v>
      </c>
      <c r="M374">
        <v>9545.7999999999993</v>
      </c>
      <c r="N374">
        <v>3074.3040000000001</v>
      </c>
      <c r="O374">
        <v>30595.042000000001</v>
      </c>
      <c r="P374">
        <v>1975.4739999999999</v>
      </c>
    </row>
    <row r="375" spans="1:16">
      <c r="A375" s="282">
        <v>42860</v>
      </c>
      <c r="B375">
        <v>2286.058</v>
      </c>
      <c r="C375">
        <v>735.46799999999996</v>
      </c>
      <c r="D375">
        <v>8144.9489999999996</v>
      </c>
      <c r="E375">
        <v>924.95600000000002</v>
      </c>
      <c r="L375" s="282">
        <v>42860</v>
      </c>
      <c r="M375">
        <v>9588.027</v>
      </c>
      <c r="N375">
        <v>3124.1019999999999</v>
      </c>
      <c r="O375">
        <v>30759.146000000001</v>
      </c>
      <c r="P375">
        <v>1975.4739999999999</v>
      </c>
    </row>
    <row r="376" spans="1:16">
      <c r="A376" s="282">
        <v>42863</v>
      </c>
      <c r="B376">
        <v>2285.2240000000002</v>
      </c>
      <c r="C376">
        <v>734.42700000000002</v>
      </c>
      <c r="D376">
        <v>8134.1819999999998</v>
      </c>
      <c r="E376">
        <v>945.66200000000003</v>
      </c>
      <c r="L376" s="282">
        <v>42863</v>
      </c>
      <c r="M376">
        <v>9586.8680000000004</v>
      </c>
      <c r="N376">
        <v>3119.6790000000001</v>
      </c>
      <c r="O376">
        <v>30728.734</v>
      </c>
      <c r="P376">
        <v>2019.73</v>
      </c>
    </row>
    <row r="377" spans="1:16">
      <c r="A377" s="282">
        <v>42864</v>
      </c>
      <c r="B377">
        <v>2282.8870000000002</v>
      </c>
      <c r="C377">
        <v>736.25300000000004</v>
      </c>
      <c r="D377">
        <v>8059.5619999999999</v>
      </c>
      <c r="E377">
        <v>942.61599999999999</v>
      </c>
      <c r="L377" s="282">
        <v>42864</v>
      </c>
      <c r="M377">
        <v>9577.4809999999998</v>
      </c>
      <c r="N377">
        <v>3127.4349999999999</v>
      </c>
      <c r="O377">
        <v>30446.839</v>
      </c>
      <c r="P377">
        <v>2013.2249999999999</v>
      </c>
    </row>
    <row r="378" spans="1:16">
      <c r="A378" s="282">
        <v>42865</v>
      </c>
      <c r="B378">
        <v>2285.395</v>
      </c>
      <c r="C378">
        <v>738.13300000000004</v>
      </c>
      <c r="D378">
        <v>8120.0330000000004</v>
      </c>
      <c r="E378">
        <v>944.52800000000002</v>
      </c>
      <c r="L378" s="282">
        <v>42865</v>
      </c>
      <c r="M378">
        <v>9591.5830000000005</v>
      </c>
      <c r="N378">
        <v>3135.422</v>
      </c>
      <c r="O378">
        <v>30675.282999999999</v>
      </c>
      <c r="P378">
        <v>2017.308</v>
      </c>
    </row>
    <row r="379" spans="1:16">
      <c r="A379" s="282">
        <v>42866</v>
      </c>
      <c r="B379">
        <v>2280.1860000000001</v>
      </c>
      <c r="C379">
        <v>737.27099999999996</v>
      </c>
      <c r="D379">
        <v>8105.1760000000004</v>
      </c>
      <c r="E379">
        <v>945.50300000000004</v>
      </c>
      <c r="L379" s="282">
        <v>42866</v>
      </c>
      <c r="M379">
        <v>9572.7379999999994</v>
      </c>
      <c r="N379">
        <v>3131.759</v>
      </c>
      <c r="O379">
        <v>30619.157999999999</v>
      </c>
      <c r="P379">
        <v>2019.5820000000001</v>
      </c>
    </row>
    <row r="380" spans="1:16">
      <c r="A380" s="282">
        <v>42867</v>
      </c>
      <c r="B380">
        <v>2276.9690000000001</v>
      </c>
      <c r="C380">
        <v>739.62400000000002</v>
      </c>
      <c r="D380">
        <v>8105.1760000000004</v>
      </c>
      <c r="E380">
        <v>941.952</v>
      </c>
      <c r="L380" s="282">
        <v>42867</v>
      </c>
      <c r="M380">
        <v>9559.4310000000005</v>
      </c>
      <c r="N380">
        <v>3141.7530000000002</v>
      </c>
      <c r="O380">
        <v>30619.157999999999</v>
      </c>
      <c r="P380">
        <v>2012.067</v>
      </c>
    </row>
    <row r="381" spans="1:16">
      <c r="A381" s="282">
        <v>42870</v>
      </c>
      <c r="B381">
        <v>2288.0459999999998</v>
      </c>
      <c r="C381">
        <v>743.84900000000005</v>
      </c>
      <c r="D381">
        <v>8133.6040000000003</v>
      </c>
      <c r="E381">
        <v>941.49</v>
      </c>
      <c r="L381" s="282">
        <v>42870</v>
      </c>
      <c r="M381">
        <v>9607.0930000000008</v>
      </c>
      <c r="N381">
        <v>3159.7020000000002</v>
      </c>
      <c r="O381">
        <v>30726.550999999999</v>
      </c>
      <c r="P381">
        <v>2011.2180000000001</v>
      </c>
    </row>
    <row r="382" spans="1:16">
      <c r="A382" s="282">
        <v>42871</v>
      </c>
      <c r="B382">
        <v>2286.3139999999999</v>
      </c>
      <c r="C382">
        <v>747.57600000000002</v>
      </c>
      <c r="D382">
        <v>8113.6180000000004</v>
      </c>
      <c r="E382">
        <v>943.68</v>
      </c>
      <c r="L382" s="282">
        <v>42871</v>
      </c>
      <c r="M382">
        <v>9601.6049999999996</v>
      </c>
      <c r="N382">
        <v>3175.5320000000002</v>
      </c>
      <c r="O382">
        <v>30670.238000000001</v>
      </c>
      <c r="P382">
        <v>2016.087</v>
      </c>
    </row>
    <row r="383" spans="1:16">
      <c r="A383" s="282">
        <v>42872</v>
      </c>
      <c r="B383">
        <v>2244.77</v>
      </c>
      <c r="C383">
        <v>732.11</v>
      </c>
      <c r="D383">
        <v>7948.2960000000003</v>
      </c>
      <c r="E383">
        <v>938.42399999999998</v>
      </c>
      <c r="L383" s="282">
        <v>42872</v>
      </c>
      <c r="M383">
        <v>9429.8179999999993</v>
      </c>
      <c r="N383">
        <v>3109.8339999999998</v>
      </c>
      <c r="O383">
        <v>30045.306</v>
      </c>
      <c r="P383">
        <v>2004.895</v>
      </c>
    </row>
    <row r="384" spans="1:16">
      <c r="A384" s="282">
        <v>42873</v>
      </c>
      <c r="B384">
        <v>2253.1370000000002</v>
      </c>
      <c r="C384">
        <v>731.98599999999999</v>
      </c>
      <c r="D384">
        <v>7995.6790000000001</v>
      </c>
      <c r="E384">
        <v>925.62</v>
      </c>
      <c r="L384" s="282">
        <v>42873</v>
      </c>
      <c r="M384">
        <v>9465.134</v>
      </c>
      <c r="N384">
        <v>3109.3119999999999</v>
      </c>
      <c r="O384">
        <v>30224.418000000001</v>
      </c>
      <c r="P384">
        <v>1977.539</v>
      </c>
    </row>
    <row r="385" spans="1:16">
      <c r="A385" s="282">
        <v>42874</v>
      </c>
      <c r="B385">
        <v>2268.3629999999998</v>
      </c>
      <c r="C385">
        <v>740.70100000000002</v>
      </c>
      <c r="D385">
        <v>8048.58</v>
      </c>
      <c r="E385">
        <v>928.6</v>
      </c>
      <c r="L385" s="282">
        <v>42874</v>
      </c>
      <c r="M385">
        <v>9529.3349999999991</v>
      </c>
      <c r="N385">
        <v>3146.33</v>
      </c>
      <c r="O385">
        <v>30424.388999999999</v>
      </c>
      <c r="P385">
        <v>1983.905</v>
      </c>
    </row>
    <row r="386" spans="1:16">
      <c r="A386" s="282">
        <v>42877</v>
      </c>
      <c r="B386">
        <v>2280.2739999999999</v>
      </c>
      <c r="C386">
        <v>731.61400000000003</v>
      </c>
      <c r="D386">
        <v>8108.6289999999999</v>
      </c>
      <c r="E386">
        <v>933.19399999999996</v>
      </c>
      <c r="L386" s="282">
        <v>42877</v>
      </c>
      <c r="M386">
        <v>9579.5380000000005</v>
      </c>
      <c r="N386">
        <v>3159.4409999999998</v>
      </c>
      <c r="O386">
        <v>30651.378000000001</v>
      </c>
      <c r="P386">
        <v>1993.721</v>
      </c>
    </row>
    <row r="387" spans="1:16">
      <c r="A387" s="282">
        <v>42878</v>
      </c>
      <c r="B387">
        <v>2284.2950000000001</v>
      </c>
      <c r="C387">
        <v>733.92899999999997</v>
      </c>
      <c r="D387">
        <v>8112.9719999999998</v>
      </c>
      <c r="E387">
        <v>931.09199999999998</v>
      </c>
      <c r="L387" s="282">
        <v>42878</v>
      </c>
      <c r="M387">
        <v>9596.6610000000001</v>
      </c>
      <c r="N387">
        <v>3169.4380000000001</v>
      </c>
      <c r="O387">
        <v>30667.796999999999</v>
      </c>
      <c r="P387">
        <v>1989.329</v>
      </c>
    </row>
    <row r="388" spans="1:16">
      <c r="A388" s="282">
        <v>42879</v>
      </c>
      <c r="B388">
        <v>2290.4140000000002</v>
      </c>
      <c r="C388">
        <v>731.63800000000003</v>
      </c>
      <c r="D388">
        <v>8113.4070000000002</v>
      </c>
      <c r="E388">
        <v>936.98199999999997</v>
      </c>
      <c r="L388" s="282">
        <v>42879</v>
      </c>
      <c r="M388">
        <v>9622.7209999999995</v>
      </c>
      <c r="N388">
        <v>3159.5439999999999</v>
      </c>
      <c r="O388">
        <v>30669.441999999999</v>
      </c>
      <c r="P388">
        <v>2001.912</v>
      </c>
    </row>
    <row r="389" spans="1:16">
      <c r="A389" s="282">
        <v>42880</v>
      </c>
      <c r="B389">
        <v>2300.5039999999999</v>
      </c>
      <c r="C389">
        <v>728.91</v>
      </c>
      <c r="D389">
        <v>8113.4070000000002</v>
      </c>
      <c r="E389">
        <v>939.24</v>
      </c>
      <c r="L389" s="282">
        <v>42880</v>
      </c>
      <c r="M389">
        <v>9666.3950000000004</v>
      </c>
      <c r="N389">
        <v>3147.7649999999999</v>
      </c>
      <c r="O389">
        <v>30669.441999999999</v>
      </c>
      <c r="P389">
        <v>2006.7380000000001</v>
      </c>
    </row>
    <row r="390" spans="1:16">
      <c r="A390" s="282">
        <v>42881</v>
      </c>
      <c r="B390">
        <v>2301.1970000000001</v>
      </c>
      <c r="C390">
        <v>725.10699999999997</v>
      </c>
      <c r="D390">
        <v>8113.4070000000002</v>
      </c>
      <c r="E390">
        <v>934.32299999999998</v>
      </c>
      <c r="L390" s="282">
        <v>42881</v>
      </c>
      <c r="M390">
        <v>9670.5529999999999</v>
      </c>
      <c r="N390">
        <v>3131.34</v>
      </c>
      <c r="O390">
        <v>30669.441999999999</v>
      </c>
      <c r="P390">
        <v>1996.232</v>
      </c>
    </row>
    <row r="391" spans="1:16">
      <c r="A391" s="282">
        <v>42884</v>
      </c>
      <c r="B391">
        <v>2301.1970000000001</v>
      </c>
      <c r="C391">
        <v>711.404</v>
      </c>
      <c r="D391">
        <v>8073.0219999999999</v>
      </c>
      <c r="E391">
        <v>934.76499999999999</v>
      </c>
      <c r="L391" s="282">
        <v>42884</v>
      </c>
      <c r="M391">
        <v>9670.5529999999999</v>
      </c>
      <c r="N391">
        <v>3072.163</v>
      </c>
      <c r="O391">
        <v>30516.78</v>
      </c>
      <c r="P391">
        <v>1997.2919999999999</v>
      </c>
    </row>
    <row r="392" spans="1:16">
      <c r="A392" s="282">
        <v>42885</v>
      </c>
      <c r="B392">
        <v>2298.529</v>
      </c>
      <c r="C392">
        <v>711.399</v>
      </c>
      <c r="D392">
        <v>8110.85</v>
      </c>
      <c r="E392">
        <v>935.75</v>
      </c>
      <c r="L392" s="282">
        <v>42885</v>
      </c>
      <c r="M392">
        <v>9660.8760000000002</v>
      </c>
      <c r="N392">
        <v>3072.1410000000001</v>
      </c>
      <c r="O392">
        <v>30659.773000000001</v>
      </c>
      <c r="P392">
        <v>1999.3969999999999</v>
      </c>
    </row>
    <row r="393" spans="1:16">
      <c r="A393" s="282">
        <v>42886</v>
      </c>
      <c r="B393">
        <v>2297.7629999999999</v>
      </c>
      <c r="C393">
        <v>709.17899999999997</v>
      </c>
      <c r="D393">
        <v>8176.357</v>
      </c>
      <c r="E393">
        <v>933.08199999999999</v>
      </c>
      <c r="L393" s="282">
        <v>42886</v>
      </c>
      <c r="M393">
        <v>9659.0820000000003</v>
      </c>
      <c r="N393">
        <v>3062.558</v>
      </c>
      <c r="O393">
        <v>30907.396000000001</v>
      </c>
      <c r="P393">
        <v>1993.6959999999999</v>
      </c>
    </row>
    <row r="394" spans="1:16">
      <c r="A394" s="282">
        <v>42887</v>
      </c>
      <c r="B394">
        <v>2316.0300000000002</v>
      </c>
      <c r="C394">
        <v>716.00900000000001</v>
      </c>
      <c r="D394">
        <v>8208.1479999999992</v>
      </c>
      <c r="E394">
        <v>943.18</v>
      </c>
      <c r="L394" s="282">
        <v>42887</v>
      </c>
      <c r="M394">
        <v>9736.99</v>
      </c>
      <c r="N394">
        <v>3092.0520000000001</v>
      </c>
      <c r="O394">
        <v>31027.569</v>
      </c>
      <c r="P394">
        <v>2015.2719999999999</v>
      </c>
    </row>
    <row r="395" spans="1:16">
      <c r="A395" s="282">
        <v>42888</v>
      </c>
      <c r="B395">
        <v>2324.4760000000001</v>
      </c>
      <c r="C395">
        <v>715.33199999999999</v>
      </c>
      <c r="D395">
        <v>8303.5859999999993</v>
      </c>
      <c r="E395">
        <v>959.71500000000003</v>
      </c>
      <c r="L395" s="282">
        <v>42888</v>
      </c>
      <c r="M395">
        <v>9772.6589999999997</v>
      </c>
      <c r="N395">
        <v>3089.1280000000002</v>
      </c>
      <c r="O395">
        <v>31388.334999999999</v>
      </c>
      <c r="P395">
        <v>2050.6010000000001</v>
      </c>
    </row>
    <row r="396" spans="1:16">
      <c r="A396" s="282">
        <v>42891</v>
      </c>
      <c r="B396">
        <v>2321.2629999999999</v>
      </c>
      <c r="C396">
        <v>708.39</v>
      </c>
      <c r="D396">
        <v>8303.5859999999993</v>
      </c>
      <c r="E396">
        <v>957.59100000000001</v>
      </c>
      <c r="L396" s="282">
        <v>42891</v>
      </c>
      <c r="M396">
        <v>9759.5020000000004</v>
      </c>
      <c r="N396">
        <v>3059.1480000000001</v>
      </c>
      <c r="O396">
        <v>31388.334999999999</v>
      </c>
      <c r="P396">
        <v>2046.0630000000001</v>
      </c>
    </row>
    <row r="397" spans="1:16">
      <c r="A397" s="282">
        <v>42892</v>
      </c>
      <c r="B397">
        <v>2314.5479999999998</v>
      </c>
      <c r="C397">
        <v>710.67700000000002</v>
      </c>
      <c r="D397">
        <v>8281.1419999999998</v>
      </c>
      <c r="E397">
        <v>949.745</v>
      </c>
      <c r="L397" s="282">
        <v>42892</v>
      </c>
      <c r="M397">
        <v>9731.2919999999995</v>
      </c>
      <c r="N397">
        <v>3069.027</v>
      </c>
      <c r="O397">
        <v>31303.495999999999</v>
      </c>
      <c r="P397">
        <v>2029.298</v>
      </c>
    </row>
    <row r="398" spans="1:16">
      <c r="A398" s="282">
        <v>42893</v>
      </c>
      <c r="B398">
        <v>2318.107</v>
      </c>
      <c r="C398">
        <v>709.39599999999996</v>
      </c>
      <c r="D398">
        <v>8222.7549999999992</v>
      </c>
      <c r="E398">
        <v>949.65800000000002</v>
      </c>
      <c r="L398" s="282">
        <v>42893</v>
      </c>
      <c r="M398">
        <v>9748.2649999999994</v>
      </c>
      <c r="N398">
        <v>3063.4920000000002</v>
      </c>
      <c r="O398">
        <v>31082.788</v>
      </c>
      <c r="P398">
        <v>2029.1130000000001</v>
      </c>
    </row>
    <row r="399" spans="1:16">
      <c r="A399" s="282">
        <v>42894</v>
      </c>
      <c r="B399">
        <v>2319.002</v>
      </c>
      <c r="C399">
        <v>719.64599999999996</v>
      </c>
      <c r="D399">
        <v>8195.9310000000005</v>
      </c>
      <c r="E399">
        <v>945.25199999999995</v>
      </c>
      <c r="L399" s="282">
        <v>42894</v>
      </c>
      <c r="M399">
        <v>9752.2739999999994</v>
      </c>
      <c r="N399">
        <v>3107.7559999999999</v>
      </c>
      <c r="O399">
        <v>30981.387999999999</v>
      </c>
      <c r="P399">
        <v>2019.7</v>
      </c>
    </row>
    <row r="400" spans="1:16">
      <c r="A400" s="282">
        <v>42895</v>
      </c>
      <c r="B400">
        <v>2316.067</v>
      </c>
      <c r="C400">
        <v>722.298</v>
      </c>
      <c r="D400">
        <v>8251.8870000000006</v>
      </c>
      <c r="E400">
        <v>946.23299999999995</v>
      </c>
      <c r="L400" s="282">
        <v>42895</v>
      </c>
      <c r="M400">
        <v>9739.9529999999995</v>
      </c>
      <c r="N400">
        <v>3119.2080000000001</v>
      </c>
      <c r="O400">
        <v>31192.909</v>
      </c>
      <c r="P400">
        <v>2021.7950000000001</v>
      </c>
    </row>
    <row r="401" spans="1:16">
      <c r="A401" s="282">
        <v>42898</v>
      </c>
      <c r="B401">
        <v>2313.9029999999998</v>
      </c>
      <c r="C401">
        <v>717.29200000000003</v>
      </c>
      <c r="D401">
        <v>8236.1110000000008</v>
      </c>
      <c r="E401">
        <v>945.83900000000006</v>
      </c>
      <c r="L401" s="282">
        <v>42898</v>
      </c>
      <c r="M401">
        <v>9731.5470000000005</v>
      </c>
      <c r="N401">
        <v>3097.5929999999998</v>
      </c>
      <c r="O401">
        <v>31133.272000000001</v>
      </c>
      <c r="P401">
        <v>2020.953</v>
      </c>
    </row>
    <row r="402" spans="1:16">
      <c r="A402" s="282">
        <v>42899</v>
      </c>
      <c r="B402">
        <v>2324.9369999999999</v>
      </c>
      <c r="C402">
        <v>722.99099999999999</v>
      </c>
      <c r="D402">
        <v>8323.0779999999995</v>
      </c>
      <c r="E402">
        <v>946.58199999999999</v>
      </c>
      <c r="L402" s="282">
        <v>42899</v>
      </c>
      <c r="M402">
        <v>9780.5069999999996</v>
      </c>
      <c r="N402">
        <v>3122.203</v>
      </c>
      <c r="O402">
        <v>31462.019</v>
      </c>
      <c r="P402">
        <v>2022.54</v>
      </c>
    </row>
    <row r="403" spans="1:16">
      <c r="A403" s="282">
        <v>42900</v>
      </c>
      <c r="B403">
        <v>2322.4569999999999</v>
      </c>
      <c r="C403">
        <v>718.83399999999995</v>
      </c>
      <c r="D403">
        <v>8345.3259999999991</v>
      </c>
      <c r="E403">
        <v>945.57100000000003</v>
      </c>
      <c r="L403" s="282">
        <v>42900</v>
      </c>
      <c r="M403">
        <v>9770.768</v>
      </c>
      <c r="N403">
        <v>3104.2489999999998</v>
      </c>
      <c r="O403">
        <v>31546.116000000002</v>
      </c>
      <c r="P403">
        <v>2020.38</v>
      </c>
    </row>
    <row r="404" spans="1:16">
      <c r="A404" s="282">
        <v>42901</v>
      </c>
      <c r="B404">
        <v>2317.0680000000002</v>
      </c>
      <c r="C404">
        <v>715.57</v>
      </c>
      <c r="D404">
        <v>8224.5400000000009</v>
      </c>
      <c r="E404">
        <v>943.18600000000004</v>
      </c>
      <c r="L404" s="282">
        <v>42901</v>
      </c>
      <c r="M404">
        <v>9749.8169999999991</v>
      </c>
      <c r="N404">
        <v>3090.1529999999998</v>
      </c>
      <c r="O404">
        <v>31089.532999999999</v>
      </c>
      <c r="P404">
        <v>2015.2840000000001</v>
      </c>
    </row>
    <row r="405" spans="1:16">
      <c r="A405" s="282">
        <v>42902</v>
      </c>
      <c r="B405">
        <v>2317.6149999999998</v>
      </c>
      <c r="C405">
        <v>719.46900000000005</v>
      </c>
      <c r="D405">
        <v>8260.36</v>
      </c>
      <c r="E405">
        <v>948.04100000000005</v>
      </c>
      <c r="L405" s="282">
        <v>42902</v>
      </c>
      <c r="M405">
        <v>9752.1959999999999</v>
      </c>
      <c r="N405">
        <v>3106.991</v>
      </c>
      <c r="O405">
        <v>31224.936000000002</v>
      </c>
      <c r="P405">
        <v>2025.6579999999999</v>
      </c>
    </row>
    <row r="406" spans="1:16">
      <c r="A406" s="282">
        <v>42905</v>
      </c>
      <c r="B406">
        <v>2336.6669999999999</v>
      </c>
      <c r="C406">
        <v>720.26700000000005</v>
      </c>
      <c r="D406">
        <v>8382.94</v>
      </c>
      <c r="E406">
        <v>953.75</v>
      </c>
      <c r="L406" s="282">
        <v>42905</v>
      </c>
      <c r="M406">
        <v>9832.4979999999996</v>
      </c>
      <c r="N406">
        <v>3117.029</v>
      </c>
      <c r="O406">
        <v>31688.300999999999</v>
      </c>
      <c r="P406">
        <v>2037.855</v>
      </c>
    </row>
    <row r="407" spans="1:16">
      <c r="A407" s="282">
        <v>42906</v>
      </c>
      <c r="B407">
        <v>2320.9450000000002</v>
      </c>
      <c r="C407">
        <v>713.15899999999999</v>
      </c>
      <c r="D407">
        <v>8358.3060000000005</v>
      </c>
      <c r="E407">
        <v>959.89800000000002</v>
      </c>
      <c r="L407" s="282">
        <v>42906</v>
      </c>
      <c r="M407">
        <v>9766.5640000000003</v>
      </c>
      <c r="N407">
        <v>3086.2660000000001</v>
      </c>
      <c r="O407">
        <v>31595.183000000001</v>
      </c>
      <c r="P407">
        <v>2050.9920000000002</v>
      </c>
    </row>
    <row r="408" spans="1:16">
      <c r="A408" s="282">
        <v>42907</v>
      </c>
      <c r="B408">
        <v>2319.8490000000002</v>
      </c>
      <c r="C408">
        <v>722.21799999999996</v>
      </c>
      <c r="D408">
        <v>8341.7489999999998</v>
      </c>
      <c r="E408">
        <v>956.69500000000005</v>
      </c>
      <c r="L408" s="282">
        <v>42907</v>
      </c>
      <c r="M408">
        <v>9762.7610000000004</v>
      </c>
      <c r="N408">
        <v>3125.471</v>
      </c>
      <c r="O408">
        <v>31532.594000000001</v>
      </c>
      <c r="P408">
        <v>2044.1489999999999</v>
      </c>
    </row>
    <row r="409" spans="1:16">
      <c r="A409" s="282">
        <v>42908</v>
      </c>
      <c r="B409">
        <v>2319.1970000000001</v>
      </c>
      <c r="C409">
        <v>718.22799999999995</v>
      </c>
      <c r="D409">
        <v>8337.3510000000006</v>
      </c>
      <c r="E409">
        <v>955.89200000000005</v>
      </c>
      <c r="L409" s="282">
        <v>42908</v>
      </c>
      <c r="M409">
        <v>9760.1239999999998</v>
      </c>
      <c r="N409">
        <v>3108.203</v>
      </c>
      <c r="O409">
        <v>31515.968000000001</v>
      </c>
      <c r="P409">
        <v>2042.433</v>
      </c>
    </row>
    <row r="410" spans="1:16">
      <c r="A410" s="282">
        <v>42909</v>
      </c>
      <c r="B410">
        <v>2323.2910000000002</v>
      </c>
      <c r="C410">
        <v>714.94500000000005</v>
      </c>
      <c r="D410">
        <v>8335.9590000000007</v>
      </c>
      <c r="E410">
        <v>957.02099999999996</v>
      </c>
      <c r="L410" s="282">
        <v>42909</v>
      </c>
      <c r="M410">
        <v>9777.3510000000006</v>
      </c>
      <c r="N410">
        <v>3093.9960000000001</v>
      </c>
      <c r="O410">
        <v>31510.707999999999</v>
      </c>
      <c r="P410">
        <v>2044.8520000000001</v>
      </c>
    </row>
    <row r="411" spans="1:16">
      <c r="A411" s="282">
        <v>42912</v>
      </c>
      <c r="B411">
        <v>2324.0450000000001</v>
      </c>
      <c r="C411">
        <v>721.197</v>
      </c>
      <c r="D411">
        <v>8338.2540000000008</v>
      </c>
      <c r="E411">
        <v>957.04300000000001</v>
      </c>
      <c r="L411" s="282">
        <v>42912</v>
      </c>
      <c r="M411">
        <v>9780.6470000000008</v>
      </c>
      <c r="N411">
        <v>3121.0540000000001</v>
      </c>
      <c r="O411">
        <v>31519.383999999998</v>
      </c>
      <c r="P411">
        <v>2044.8989999999999</v>
      </c>
    </row>
    <row r="412" spans="1:16">
      <c r="A412" s="282">
        <v>42913</v>
      </c>
      <c r="B412">
        <v>2304.8560000000002</v>
      </c>
      <c r="C412">
        <v>714.053</v>
      </c>
      <c r="D412">
        <v>8221.1530000000002</v>
      </c>
      <c r="E412">
        <v>961.02300000000002</v>
      </c>
      <c r="L412" s="282">
        <v>42913</v>
      </c>
      <c r="M412">
        <v>9699.8919999999998</v>
      </c>
      <c r="N412">
        <v>3090.1350000000002</v>
      </c>
      <c r="O412">
        <v>31076.73</v>
      </c>
      <c r="P412">
        <v>2053.4029999999998</v>
      </c>
    </row>
    <row r="413" spans="1:16">
      <c r="A413" s="282">
        <v>42914</v>
      </c>
      <c r="B413">
        <v>2325.3119999999999</v>
      </c>
      <c r="C413">
        <v>723.23</v>
      </c>
      <c r="D413">
        <v>8184.1490000000003</v>
      </c>
      <c r="E413">
        <v>959.26700000000005</v>
      </c>
      <c r="L413" s="282">
        <v>42914</v>
      </c>
      <c r="M413">
        <v>9788.2129999999997</v>
      </c>
      <c r="N413">
        <v>3129.85</v>
      </c>
      <c r="O413">
        <v>30936.850999999999</v>
      </c>
      <c r="P413">
        <v>2052.2620000000002</v>
      </c>
    </row>
    <row r="414" spans="1:16">
      <c r="A414" s="282">
        <v>42915</v>
      </c>
      <c r="B414">
        <v>2305.2190000000001</v>
      </c>
      <c r="C414">
        <v>711.03599999999994</v>
      </c>
      <c r="D414">
        <v>8063.6329999999998</v>
      </c>
      <c r="E414">
        <v>964.47699999999998</v>
      </c>
      <c r="L414" s="282">
        <v>42915</v>
      </c>
      <c r="M414">
        <v>9703.9689999999991</v>
      </c>
      <c r="N414">
        <v>3077.0810000000001</v>
      </c>
      <c r="O414">
        <v>30481.29</v>
      </c>
      <c r="P414">
        <v>2063.4070000000002</v>
      </c>
    </row>
    <row r="415" spans="1:16">
      <c r="A415" s="282">
        <v>42916</v>
      </c>
      <c r="B415">
        <v>2308.8180000000002</v>
      </c>
      <c r="C415">
        <v>706.33900000000006</v>
      </c>
      <c r="D415">
        <v>8120.8329999999996</v>
      </c>
      <c r="E415">
        <v>957.08</v>
      </c>
      <c r="L415" s="282">
        <v>42916</v>
      </c>
      <c r="M415">
        <v>9719.6</v>
      </c>
      <c r="N415">
        <v>3056.7530000000002</v>
      </c>
      <c r="O415">
        <v>30697.51</v>
      </c>
      <c r="P415">
        <v>2047.5830000000001</v>
      </c>
    </row>
    <row r="416" spans="1:16">
      <c r="A416" s="282">
        <v>42919</v>
      </c>
      <c r="B416">
        <v>2313.91</v>
      </c>
      <c r="C416">
        <v>721.20299999999997</v>
      </c>
      <c r="D416">
        <v>8185.9949999999999</v>
      </c>
      <c r="E416">
        <v>958.42100000000005</v>
      </c>
      <c r="L416" s="282">
        <v>42919</v>
      </c>
      <c r="M416">
        <v>9741.9179999999997</v>
      </c>
      <c r="N416">
        <v>3121.0810000000001</v>
      </c>
      <c r="O416">
        <v>30943.83</v>
      </c>
      <c r="P416">
        <v>2050.451</v>
      </c>
    </row>
    <row r="417" spans="1:16">
      <c r="A417" s="282">
        <v>42920</v>
      </c>
      <c r="B417">
        <v>2313.91</v>
      </c>
      <c r="C417">
        <v>721.37400000000002</v>
      </c>
      <c r="D417">
        <v>8159.88</v>
      </c>
      <c r="E417">
        <v>956.59699999999998</v>
      </c>
      <c r="L417" s="282">
        <v>42920</v>
      </c>
      <c r="M417">
        <v>9741.9179999999997</v>
      </c>
      <c r="N417">
        <v>3121.8180000000002</v>
      </c>
      <c r="O417">
        <v>30845.112000000001</v>
      </c>
      <c r="P417">
        <v>2046.549</v>
      </c>
    </row>
    <row r="418" spans="1:16">
      <c r="A418" s="282">
        <v>42921</v>
      </c>
      <c r="B418">
        <v>2316.6570000000002</v>
      </c>
      <c r="C418">
        <v>717.22</v>
      </c>
      <c r="D418">
        <v>8193.1239999999998</v>
      </c>
      <c r="E418">
        <v>961.75599999999997</v>
      </c>
      <c r="L418" s="282">
        <v>42921</v>
      </c>
      <c r="M418">
        <v>9755.3070000000007</v>
      </c>
      <c r="N418">
        <v>3103.8420000000001</v>
      </c>
      <c r="O418">
        <v>30970.778999999999</v>
      </c>
      <c r="P418">
        <v>2057.587</v>
      </c>
    </row>
    <row r="419" spans="1:16">
      <c r="A419" s="282">
        <v>42922</v>
      </c>
      <c r="B419">
        <v>2294.3270000000002</v>
      </c>
      <c r="C419">
        <v>721.51400000000001</v>
      </c>
      <c r="D419">
        <v>8124.7449999999999</v>
      </c>
      <c r="E419">
        <v>959.22799999999995</v>
      </c>
      <c r="L419" s="282">
        <v>42922</v>
      </c>
      <c r="M419">
        <v>9664.6980000000003</v>
      </c>
      <c r="N419">
        <v>3122.4250000000002</v>
      </c>
      <c r="O419">
        <v>30712.3</v>
      </c>
      <c r="P419">
        <v>2052.1790000000001</v>
      </c>
    </row>
    <row r="420" spans="1:16">
      <c r="A420" s="282">
        <v>42923</v>
      </c>
      <c r="B420">
        <v>2309.268</v>
      </c>
      <c r="C420">
        <v>718.89499999999998</v>
      </c>
      <c r="D420">
        <v>8122.8320000000003</v>
      </c>
      <c r="E420">
        <v>954.64099999999996</v>
      </c>
      <c r="L420" s="282">
        <v>42923</v>
      </c>
      <c r="M420">
        <v>9727.7530000000006</v>
      </c>
      <c r="N420">
        <v>3111.0889999999999</v>
      </c>
      <c r="O420">
        <v>30705.066999999999</v>
      </c>
      <c r="P420">
        <v>2042.365</v>
      </c>
    </row>
    <row r="421" spans="1:16">
      <c r="A421" s="282">
        <v>42926</v>
      </c>
      <c r="B421">
        <v>2311.5230000000001</v>
      </c>
      <c r="C421">
        <v>724.26900000000001</v>
      </c>
      <c r="D421">
        <v>8173.3440000000001</v>
      </c>
      <c r="E421">
        <v>959.64300000000003</v>
      </c>
      <c r="L421" s="282">
        <v>42926</v>
      </c>
      <c r="M421">
        <v>9737.2520000000004</v>
      </c>
      <c r="N421">
        <v>3134.3490000000002</v>
      </c>
      <c r="O421">
        <v>30896.008999999998</v>
      </c>
      <c r="P421">
        <v>2053.067</v>
      </c>
    </row>
    <row r="422" spans="1:16">
      <c r="A422" s="282">
        <v>42927</v>
      </c>
      <c r="B422">
        <v>2310.2289999999998</v>
      </c>
      <c r="C422">
        <v>721.58500000000004</v>
      </c>
      <c r="D422">
        <v>8143.1559999999999</v>
      </c>
      <c r="E422">
        <v>966.01700000000005</v>
      </c>
      <c r="L422" s="282">
        <v>42927</v>
      </c>
      <c r="M422">
        <v>9731.9740000000002</v>
      </c>
      <c r="N422">
        <v>3122.7310000000002</v>
      </c>
      <c r="O422">
        <v>30792.54</v>
      </c>
      <c r="P422">
        <v>2066.7020000000002</v>
      </c>
    </row>
    <row r="423" spans="1:16">
      <c r="A423" s="282">
        <v>42928</v>
      </c>
      <c r="B423">
        <v>2326.8649999999998</v>
      </c>
      <c r="C423">
        <v>732.35199999999998</v>
      </c>
      <c r="D423">
        <v>8238.7379999999994</v>
      </c>
      <c r="E423">
        <v>961.47500000000002</v>
      </c>
      <c r="L423" s="282">
        <v>42928</v>
      </c>
      <c r="M423">
        <v>9802.8700000000008</v>
      </c>
      <c r="N423">
        <v>3169.3270000000002</v>
      </c>
      <c r="O423">
        <v>31157.428</v>
      </c>
      <c r="P423">
        <v>2056.9859999999999</v>
      </c>
    </row>
    <row r="424" spans="1:16">
      <c r="A424" s="282">
        <v>42929</v>
      </c>
      <c r="B424">
        <v>2331.1950000000002</v>
      </c>
      <c r="C424">
        <v>736.31200000000001</v>
      </c>
      <c r="D424">
        <v>8225.3760000000002</v>
      </c>
      <c r="E424">
        <v>961.15499999999997</v>
      </c>
      <c r="L424" s="282">
        <v>42929</v>
      </c>
      <c r="M424">
        <v>9821.3520000000008</v>
      </c>
      <c r="N424">
        <v>3186.4659999999999</v>
      </c>
      <c r="O424">
        <v>31106.893</v>
      </c>
      <c r="P424">
        <v>2056.3000000000002</v>
      </c>
    </row>
    <row r="425" spans="1:16">
      <c r="A425" s="282">
        <v>42930</v>
      </c>
      <c r="B425">
        <v>2341.991</v>
      </c>
      <c r="C425">
        <v>735.26099999999997</v>
      </c>
      <c r="D425">
        <v>8270.36</v>
      </c>
      <c r="E425">
        <v>964.47400000000005</v>
      </c>
      <c r="L425" s="282">
        <v>42930</v>
      </c>
      <c r="M425">
        <v>9866.9850000000006</v>
      </c>
      <c r="N425">
        <v>3181.9180000000001</v>
      </c>
      <c r="O425">
        <v>31277.013999999999</v>
      </c>
      <c r="P425">
        <v>2063.4009999999998</v>
      </c>
    </row>
    <row r="426" spans="1:16">
      <c r="A426" s="282">
        <v>42933</v>
      </c>
      <c r="B426">
        <v>2341.768</v>
      </c>
      <c r="C426">
        <v>734.83199999999999</v>
      </c>
      <c r="D426">
        <v>8315.402</v>
      </c>
      <c r="E426">
        <v>964.47400000000005</v>
      </c>
      <c r="L426" s="282">
        <v>42933</v>
      </c>
      <c r="M426">
        <v>9866.3539999999994</v>
      </c>
      <c r="N426">
        <v>3180.06</v>
      </c>
      <c r="O426">
        <v>31447.355</v>
      </c>
      <c r="P426">
        <v>2063.4009999999998</v>
      </c>
    </row>
    <row r="427" spans="1:16">
      <c r="A427" s="282">
        <v>42934</v>
      </c>
      <c r="B427">
        <v>2343.2710000000002</v>
      </c>
      <c r="C427">
        <v>731.40099999999995</v>
      </c>
      <c r="D427">
        <v>8283.0709999999999</v>
      </c>
      <c r="E427">
        <v>961.15599999999995</v>
      </c>
      <c r="L427" s="282">
        <v>42934</v>
      </c>
      <c r="M427">
        <v>9872.8950000000004</v>
      </c>
      <c r="N427">
        <v>3165.2109999999998</v>
      </c>
      <c r="O427">
        <v>31325.087</v>
      </c>
      <c r="P427">
        <v>2056.3040000000001</v>
      </c>
    </row>
    <row r="428" spans="1:16">
      <c r="A428" s="282">
        <v>42935</v>
      </c>
      <c r="B428">
        <v>2356.1439999999998</v>
      </c>
      <c r="C428">
        <v>735.404</v>
      </c>
      <c r="D428">
        <v>8283.5509999999995</v>
      </c>
      <c r="E428">
        <v>961.54100000000005</v>
      </c>
      <c r="L428" s="282">
        <v>42935</v>
      </c>
      <c r="M428">
        <v>9927.9879999999994</v>
      </c>
      <c r="N428">
        <v>3182.5349999999999</v>
      </c>
      <c r="O428">
        <v>31326.902999999998</v>
      </c>
      <c r="P428">
        <v>2057.127</v>
      </c>
    </row>
    <row r="429" spans="1:16">
      <c r="A429" s="282">
        <v>42936</v>
      </c>
      <c r="B429">
        <v>2356.0239999999999</v>
      </c>
      <c r="C429">
        <v>733.01800000000003</v>
      </c>
      <c r="D429">
        <v>8304.7659999999996</v>
      </c>
      <c r="E429">
        <v>968.14</v>
      </c>
      <c r="L429" s="282">
        <v>42936</v>
      </c>
      <c r="M429">
        <v>9928.1110000000008</v>
      </c>
      <c r="N429">
        <v>3172.21</v>
      </c>
      <c r="O429">
        <v>31407.132000000001</v>
      </c>
      <c r="P429">
        <v>2071.2460000000001</v>
      </c>
    </row>
    <row r="430" spans="1:16">
      <c r="A430" s="282">
        <v>42937</v>
      </c>
      <c r="B430">
        <v>2355.1410000000001</v>
      </c>
      <c r="C430">
        <v>725.07500000000005</v>
      </c>
      <c r="D430">
        <v>8230.7430000000004</v>
      </c>
      <c r="E430">
        <v>965.82399999999996</v>
      </c>
      <c r="L430" s="282">
        <v>42937</v>
      </c>
      <c r="M430">
        <v>9924.3919999999998</v>
      </c>
      <c r="N430">
        <v>3137.837</v>
      </c>
      <c r="O430">
        <v>31127.190999999999</v>
      </c>
      <c r="P430">
        <v>2066.2910000000002</v>
      </c>
    </row>
    <row r="431" spans="1:16">
      <c r="A431" s="282">
        <v>42940</v>
      </c>
      <c r="B431">
        <v>2353.3150000000001</v>
      </c>
      <c r="C431">
        <v>728.58</v>
      </c>
      <c r="D431">
        <v>8118.866</v>
      </c>
      <c r="E431">
        <v>959.59799999999996</v>
      </c>
      <c r="L431" s="282">
        <v>42940</v>
      </c>
      <c r="M431">
        <v>9916.8979999999992</v>
      </c>
      <c r="N431">
        <v>3161.1190000000001</v>
      </c>
      <c r="O431">
        <v>30704.093000000001</v>
      </c>
      <c r="P431">
        <v>2052.9699999999998</v>
      </c>
    </row>
    <row r="432" spans="1:16">
      <c r="A432" s="282">
        <v>42941</v>
      </c>
      <c r="B432">
        <v>2360.1860000000001</v>
      </c>
      <c r="C432">
        <v>733.08500000000004</v>
      </c>
      <c r="D432">
        <v>8167.6459999999997</v>
      </c>
      <c r="E432">
        <v>957.69299999999998</v>
      </c>
      <c r="L432" s="282">
        <v>42941</v>
      </c>
      <c r="M432">
        <v>9945.866</v>
      </c>
      <c r="N432">
        <v>3180.665</v>
      </c>
      <c r="O432">
        <v>30888.567999999999</v>
      </c>
      <c r="P432">
        <v>2048.895</v>
      </c>
    </row>
    <row r="433" spans="1:16">
      <c r="A433" s="282">
        <v>42942</v>
      </c>
      <c r="B433">
        <v>2360.5830000000001</v>
      </c>
      <c r="C433">
        <v>737.43499999999995</v>
      </c>
      <c r="D433">
        <v>8194.3160000000007</v>
      </c>
      <c r="E433">
        <v>960.60599999999999</v>
      </c>
      <c r="L433" s="282">
        <v>42942</v>
      </c>
      <c r="M433">
        <v>9947.5740000000005</v>
      </c>
      <c r="N433">
        <v>3199.5349999999999</v>
      </c>
      <c r="O433">
        <v>30989.429</v>
      </c>
      <c r="P433">
        <v>2055.1289999999999</v>
      </c>
    </row>
    <row r="434" spans="1:16">
      <c r="A434" s="282">
        <v>42943</v>
      </c>
      <c r="B434">
        <v>2358.02</v>
      </c>
      <c r="C434">
        <v>738.56899999999996</v>
      </c>
      <c r="D434">
        <v>8188.7430000000004</v>
      </c>
      <c r="E434">
        <v>964.66899999999998</v>
      </c>
      <c r="L434" s="282">
        <v>42943</v>
      </c>
      <c r="M434">
        <v>9937.9009999999998</v>
      </c>
      <c r="N434">
        <v>3204.4569999999999</v>
      </c>
      <c r="O434">
        <v>30968.353999999999</v>
      </c>
      <c r="P434">
        <v>2063.9490000000001</v>
      </c>
    </row>
    <row r="435" spans="1:16">
      <c r="A435" s="282">
        <v>42944</v>
      </c>
      <c r="B435">
        <v>2354.7600000000002</v>
      </c>
      <c r="C435">
        <v>732.02599999999995</v>
      </c>
      <c r="D435">
        <v>8162.884</v>
      </c>
      <c r="E435">
        <v>961.17700000000002</v>
      </c>
      <c r="L435" s="282">
        <v>42944</v>
      </c>
      <c r="M435">
        <v>9924.6579999999994</v>
      </c>
      <c r="N435">
        <v>3176.069</v>
      </c>
      <c r="O435">
        <v>30870.562000000002</v>
      </c>
      <c r="P435">
        <v>2056.4780000000001</v>
      </c>
    </row>
    <row r="436" spans="1:16">
      <c r="A436" s="282">
        <v>42947</v>
      </c>
      <c r="B436">
        <v>2353.08</v>
      </c>
      <c r="C436">
        <v>733.41800000000001</v>
      </c>
      <c r="D436">
        <v>8205.1370000000006</v>
      </c>
      <c r="E436">
        <v>960.18399999999997</v>
      </c>
      <c r="L436" s="282">
        <v>42947</v>
      </c>
      <c r="M436">
        <v>9917.6170000000002</v>
      </c>
      <c r="N436">
        <v>3182.1089999999999</v>
      </c>
      <c r="O436">
        <v>31030.356</v>
      </c>
      <c r="P436">
        <v>2054.3530000000001</v>
      </c>
    </row>
    <row r="437" spans="1:16">
      <c r="A437" s="282">
        <v>42948</v>
      </c>
      <c r="B437">
        <v>2358.7249999999999</v>
      </c>
      <c r="C437">
        <v>738.47299999999996</v>
      </c>
      <c r="D437">
        <v>8206.5949999999993</v>
      </c>
      <c r="E437">
        <v>966.51199999999994</v>
      </c>
      <c r="L437" s="282">
        <v>42948</v>
      </c>
      <c r="M437">
        <v>9941.4459999999999</v>
      </c>
      <c r="N437">
        <v>3204.0430000000001</v>
      </c>
      <c r="O437">
        <v>31035.868999999999</v>
      </c>
      <c r="P437">
        <v>2067.8919999999998</v>
      </c>
    </row>
    <row r="438" spans="1:16">
      <c r="A438" s="282">
        <v>42949</v>
      </c>
      <c r="B438">
        <v>2359.2489999999998</v>
      </c>
      <c r="C438">
        <v>736.70100000000002</v>
      </c>
      <c r="D438">
        <v>8174.6859999999997</v>
      </c>
      <c r="E438">
        <v>969.89700000000005</v>
      </c>
      <c r="L438" s="282">
        <v>42949</v>
      </c>
      <c r="M438">
        <v>9945.5169999999998</v>
      </c>
      <c r="N438">
        <v>3196.3530000000001</v>
      </c>
      <c r="O438">
        <v>30915.194</v>
      </c>
      <c r="P438">
        <v>2075.1370000000002</v>
      </c>
    </row>
    <row r="439" spans="1:16">
      <c r="A439" s="282">
        <v>42950</v>
      </c>
      <c r="B439">
        <v>2354.2469999999998</v>
      </c>
      <c r="C439">
        <v>744.024</v>
      </c>
      <c r="D439">
        <v>8149.6689999999999</v>
      </c>
      <c r="E439">
        <v>969.005</v>
      </c>
      <c r="L439" s="282">
        <v>42950</v>
      </c>
      <c r="M439">
        <v>9926.2340000000004</v>
      </c>
      <c r="N439">
        <v>3228.1239999999998</v>
      </c>
      <c r="O439">
        <v>30820.582999999999</v>
      </c>
      <c r="P439">
        <v>2073.2289999999998</v>
      </c>
    </row>
    <row r="440" spans="1:16">
      <c r="A440" s="282">
        <v>42951</v>
      </c>
      <c r="B440">
        <v>2358.674</v>
      </c>
      <c r="C440">
        <v>749.08100000000002</v>
      </c>
      <c r="D440">
        <v>8200.9549999999999</v>
      </c>
      <c r="E440">
        <v>966.45100000000002</v>
      </c>
      <c r="L440" s="282">
        <v>42951</v>
      </c>
      <c r="M440">
        <v>9945.0920000000006</v>
      </c>
      <c r="N440">
        <v>3250.0659999999998</v>
      </c>
      <c r="O440">
        <v>31014.536</v>
      </c>
      <c r="P440">
        <v>2067.7649999999999</v>
      </c>
    </row>
    <row r="441" spans="1:16">
      <c r="A441" s="282">
        <v>42954</v>
      </c>
      <c r="B441">
        <v>2362.4749999999999</v>
      </c>
      <c r="C441">
        <v>752.36500000000001</v>
      </c>
      <c r="D441">
        <v>8189.96</v>
      </c>
      <c r="E441">
        <v>970.85199999999998</v>
      </c>
      <c r="L441" s="282">
        <v>42954</v>
      </c>
      <c r="M441">
        <v>9961.3850000000002</v>
      </c>
      <c r="N441">
        <v>3264.3130000000001</v>
      </c>
      <c r="O441">
        <v>30972.956999999999</v>
      </c>
      <c r="P441">
        <v>2077.192</v>
      </c>
    </row>
    <row r="442" spans="1:16">
      <c r="A442" s="282">
        <v>42955</v>
      </c>
      <c r="B442">
        <v>2356.6840000000002</v>
      </c>
      <c r="C442">
        <v>752.17100000000005</v>
      </c>
      <c r="D442">
        <v>8130.5590000000002</v>
      </c>
      <c r="E442">
        <v>968.31399999999996</v>
      </c>
      <c r="L442" s="282">
        <v>42955</v>
      </c>
      <c r="M442">
        <v>9938.1630000000005</v>
      </c>
      <c r="N442">
        <v>3263.471</v>
      </c>
      <c r="O442">
        <v>30748.313999999998</v>
      </c>
      <c r="P442">
        <v>2071.761</v>
      </c>
    </row>
    <row r="443" spans="1:16">
      <c r="A443" s="282">
        <v>42956</v>
      </c>
      <c r="B443">
        <v>2355.252</v>
      </c>
      <c r="C443">
        <v>745.74800000000005</v>
      </c>
      <c r="D443">
        <v>8301.5650000000005</v>
      </c>
      <c r="E443">
        <v>958.11599999999999</v>
      </c>
      <c r="L443" s="282">
        <v>42956</v>
      </c>
      <c r="M443">
        <v>9933.2720000000008</v>
      </c>
      <c r="N443">
        <v>3235.6060000000002</v>
      </c>
      <c r="O443">
        <v>31395.026000000002</v>
      </c>
      <c r="P443">
        <v>2049.942</v>
      </c>
    </row>
    <row r="444" spans="1:16">
      <c r="A444" s="282">
        <v>42957</v>
      </c>
      <c r="B444">
        <v>2320.866</v>
      </c>
      <c r="C444">
        <v>740.404</v>
      </c>
      <c r="D444">
        <v>8232.1489999999994</v>
      </c>
      <c r="E444">
        <v>957.27099999999996</v>
      </c>
      <c r="L444" s="282">
        <v>42957</v>
      </c>
      <c r="M444">
        <v>9791.6730000000007</v>
      </c>
      <c r="N444">
        <v>3212.4180000000001</v>
      </c>
      <c r="O444">
        <v>31132.508000000002</v>
      </c>
      <c r="P444">
        <v>2048.145</v>
      </c>
    </row>
    <row r="445" spans="1:16">
      <c r="A445" s="282">
        <v>42958</v>
      </c>
      <c r="B445">
        <v>2324.2150000000001</v>
      </c>
      <c r="C445">
        <v>729.84199999999998</v>
      </c>
      <c r="D445">
        <v>8304.4</v>
      </c>
      <c r="E445">
        <v>957.27099999999996</v>
      </c>
      <c r="L445" s="282">
        <v>42958</v>
      </c>
      <c r="M445">
        <v>9806.44</v>
      </c>
      <c r="N445">
        <v>3166.5929999999998</v>
      </c>
      <c r="O445">
        <v>31405.746999999999</v>
      </c>
      <c r="P445">
        <v>2048.145</v>
      </c>
    </row>
    <row r="446" spans="1:16">
      <c r="A446" s="282">
        <v>42961</v>
      </c>
      <c r="B446">
        <v>2347.6039999999998</v>
      </c>
      <c r="C446">
        <v>742.07299999999998</v>
      </c>
      <c r="D446">
        <v>8313.9809999999998</v>
      </c>
      <c r="E446">
        <v>947.101</v>
      </c>
      <c r="L446" s="282">
        <v>42961</v>
      </c>
      <c r="M446">
        <v>9905.6460000000006</v>
      </c>
      <c r="N446">
        <v>3219.6579999999999</v>
      </c>
      <c r="O446">
        <v>31441.984</v>
      </c>
      <c r="P446">
        <v>2026.395</v>
      </c>
    </row>
    <row r="447" spans="1:16">
      <c r="A447" s="282">
        <v>42962</v>
      </c>
      <c r="B447">
        <v>2346.127</v>
      </c>
      <c r="C447">
        <v>742.07299999999998</v>
      </c>
      <c r="D447">
        <v>8306.0310000000009</v>
      </c>
      <c r="E447">
        <v>957.77</v>
      </c>
      <c r="L447" s="282">
        <v>42962</v>
      </c>
      <c r="M447">
        <v>9901.5290000000005</v>
      </c>
      <c r="N447">
        <v>3219.6579999999999</v>
      </c>
      <c r="O447">
        <v>31431.028999999999</v>
      </c>
      <c r="P447">
        <v>2049.223</v>
      </c>
    </row>
    <row r="448" spans="1:16">
      <c r="A448" s="282">
        <v>42963</v>
      </c>
      <c r="B448">
        <v>2349.7959999999998</v>
      </c>
      <c r="C448">
        <v>750.40700000000004</v>
      </c>
      <c r="D448">
        <v>8291.1239999999998</v>
      </c>
      <c r="E448">
        <v>957.46400000000006</v>
      </c>
      <c r="L448" s="282">
        <v>42963</v>
      </c>
      <c r="M448">
        <v>9919.7029999999995</v>
      </c>
      <c r="N448">
        <v>3255.8180000000002</v>
      </c>
      <c r="O448">
        <v>31374.62</v>
      </c>
      <c r="P448">
        <v>2048.6039999999998</v>
      </c>
    </row>
    <row r="449" spans="1:16">
      <c r="A449" s="282">
        <v>42964</v>
      </c>
      <c r="B449">
        <v>2313.5729999999999</v>
      </c>
      <c r="C449">
        <v>743.798</v>
      </c>
      <c r="D449">
        <v>8240.4779999999992</v>
      </c>
      <c r="E449">
        <v>956.30899999999997</v>
      </c>
      <c r="L449" s="282">
        <v>42964</v>
      </c>
      <c r="M449">
        <v>9767.232</v>
      </c>
      <c r="N449">
        <v>3227.143</v>
      </c>
      <c r="O449">
        <v>31182.969000000001</v>
      </c>
      <c r="P449">
        <v>2046.135</v>
      </c>
    </row>
    <row r="450" spans="1:16">
      <c r="A450" s="282">
        <v>42965</v>
      </c>
      <c r="B450">
        <v>2309.2199999999998</v>
      </c>
      <c r="C450">
        <v>744.9</v>
      </c>
      <c r="D450">
        <v>8191.4579999999996</v>
      </c>
      <c r="E450">
        <v>946.279</v>
      </c>
      <c r="L450" s="282">
        <v>42965</v>
      </c>
      <c r="M450">
        <v>9749.098</v>
      </c>
      <c r="N450">
        <v>3231.9259999999999</v>
      </c>
      <c r="O450">
        <v>31101.296999999999</v>
      </c>
      <c r="P450">
        <v>2024.674</v>
      </c>
    </row>
    <row r="451" spans="1:16">
      <c r="A451" s="282">
        <v>42968</v>
      </c>
      <c r="B451">
        <v>2311.8440000000001</v>
      </c>
      <c r="C451">
        <v>743.327</v>
      </c>
      <c r="D451">
        <v>8211.1790000000001</v>
      </c>
      <c r="E451">
        <v>944.03599999999994</v>
      </c>
      <c r="L451" s="282">
        <v>42968</v>
      </c>
      <c r="M451">
        <v>9760.43</v>
      </c>
      <c r="N451">
        <v>3225.1010000000001</v>
      </c>
      <c r="O451">
        <v>31176.177</v>
      </c>
      <c r="P451">
        <v>2019.876</v>
      </c>
    </row>
    <row r="452" spans="1:16">
      <c r="A452" s="282">
        <v>42969</v>
      </c>
      <c r="B452">
        <v>2335.1550000000002</v>
      </c>
      <c r="C452">
        <v>741.86</v>
      </c>
      <c r="D452">
        <v>8314.5300000000007</v>
      </c>
      <c r="E452">
        <v>944.43</v>
      </c>
      <c r="L452" s="282">
        <v>42969</v>
      </c>
      <c r="M452">
        <v>9859.1569999999992</v>
      </c>
      <c r="N452">
        <v>3218.7350000000001</v>
      </c>
      <c r="O452">
        <v>31568.578000000001</v>
      </c>
      <c r="P452">
        <v>2020.7180000000001</v>
      </c>
    </row>
    <row r="453" spans="1:16">
      <c r="A453" s="282">
        <v>42970</v>
      </c>
      <c r="B453">
        <v>2327.7060000000001</v>
      </c>
      <c r="C453">
        <v>738.53399999999999</v>
      </c>
      <c r="D453">
        <v>8240.3330000000005</v>
      </c>
      <c r="E453">
        <v>946.81899999999996</v>
      </c>
      <c r="L453" s="282">
        <v>42970</v>
      </c>
      <c r="M453">
        <v>9828.5580000000009</v>
      </c>
      <c r="N453">
        <v>3204.3029999999999</v>
      </c>
      <c r="O453">
        <v>31286.866999999998</v>
      </c>
      <c r="P453">
        <v>2025.829</v>
      </c>
    </row>
    <row r="454" spans="1:16">
      <c r="A454" s="282">
        <v>42971</v>
      </c>
      <c r="B454">
        <v>2323.6570000000002</v>
      </c>
      <c r="C454">
        <v>742.65200000000004</v>
      </c>
      <c r="D454">
        <v>8311.5969999999998</v>
      </c>
      <c r="E454">
        <v>941.67499999999995</v>
      </c>
      <c r="L454" s="282">
        <v>42971</v>
      </c>
      <c r="M454">
        <v>9811.6569999999992</v>
      </c>
      <c r="N454">
        <v>3222.1709999999998</v>
      </c>
      <c r="O454">
        <v>31557.444</v>
      </c>
      <c r="P454">
        <v>2014.8240000000001</v>
      </c>
    </row>
    <row r="455" spans="1:16">
      <c r="A455" s="282">
        <v>42972</v>
      </c>
      <c r="B455">
        <v>2327.2260000000001</v>
      </c>
      <c r="C455">
        <v>743.101</v>
      </c>
      <c r="D455">
        <v>8294.6059999999998</v>
      </c>
      <c r="E455">
        <v>944.38800000000003</v>
      </c>
      <c r="L455" s="282">
        <v>42972</v>
      </c>
      <c r="M455">
        <v>9827.7909999999993</v>
      </c>
      <c r="N455">
        <v>3224.1210000000001</v>
      </c>
      <c r="O455">
        <v>31492.929</v>
      </c>
      <c r="P455">
        <v>2020.6289999999999</v>
      </c>
    </row>
    <row r="456" spans="1:16">
      <c r="A456" s="282">
        <v>42975</v>
      </c>
      <c r="B456">
        <v>2328.2159999999999</v>
      </c>
      <c r="C456">
        <v>742.70799999999997</v>
      </c>
      <c r="D456">
        <v>8301.018</v>
      </c>
      <c r="E456">
        <v>945.85500000000002</v>
      </c>
      <c r="L456" s="282">
        <v>42975</v>
      </c>
      <c r="M456">
        <v>9832.3590000000004</v>
      </c>
      <c r="N456">
        <v>3222.415</v>
      </c>
      <c r="O456">
        <v>31517.275000000001</v>
      </c>
      <c r="P456">
        <v>2023.7660000000001</v>
      </c>
    </row>
    <row r="457" spans="1:16">
      <c r="A457" s="282">
        <v>42976</v>
      </c>
      <c r="B457">
        <v>2329.9839999999999</v>
      </c>
      <c r="C457">
        <v>732.57100000000003</v>
      </c>
      <c r="D457">
        <v>8232.7530000000006</v>
      </c>
      <c r="E457">
        <v>943.92100000000005</v>
      </c>
      <c r="L457" s="282">
        <v>42976</v>
      </c>
      <c r="M457">
        <v>9841.2520000000004</v>
      </c>
      <c r="N457">
        <v>3178.4349999999999</v>
      </c>
      <c r="O457">
        <v>31258.088</v>
      </c>
      <c r="P457">
        <v>2020.25</v>
      </c>
    </row>
    <row r="458" spans="1:16">
      <c r="A458" s="282">
        <v>42977</v>
      </c>
      <c r="B458">
        <v>2341.0700000000002</v>
      </c>
      <c r="C458">
        <v>735.1</v>
      </c>
      <c r="D458">
        <v>8287.3060000000005</v>
      </c>
      <c r="E458">
        <v>949.62400000000002</v>
      </c>
      <c r="L458" s="282">
        <v>42977</v>
      </c>
      <c r="M458">
        <v>9890.5570000000007</v>
      </c>
      <c r="N458">
        <v>3189.4050000000002</v>
      </c>
      <c r="O458">
        <v>31465.216</v>
      </c>
      <c r="P458">
        <v>2032.4559999999999</v>
      </c>
    </row>
    <row r="459" spans="1:16">
      <c r="A459" s="282">
        <v>42978</v>
      </c>
      <c r="B459">
        <v>2355.0770000000002</v>
      </c>
      <c r="C459">
        <v>740.63300000000004</v>
      </c>
      <c r="D459">
        <v>8397.4879999999994</v>
      </c>
      <c r="E459">
        <v>955.63300000000004</v>
      </c>
      <c r="L459" s="282">
        <v>42978</v>
      </c>
      <c r="M459">
        <v>9950.1350000000002</v>
      </c>
      <c r="N459">
        <v>3213.4140000000002</v>
      </c>
      <c r="O459">
        <v>31883.553</v>
      </c>
      <c r="P459">
        <v>2045.318</v>
      </c>
    </row>
    <row r="460" spans="1:16">
      <c r="A460" s="282">
        <v>42979</v>
      </c>
      <c r="B460">
        <v>2359.9540000000002</v>
      </c>
      <c r="C460">
        <v>746.65700000000004</v>
      </c>
      <c r="D460">
        <v>8432.1530000000002</v>
      </c>
      <c r="E460">
        <v>956.44600000000003</v>
      </c>
      <c r="L460" s="282">
        <v>42979</v>
      </c>
      <c r="M460">
        <v>9971.3760000000002</v>
      </c>
      <c r="N460">
        <v>3239.547</v>
      </c>
      <c r="O460">
        <v>32015.168000000001</v>
      </c>
      <c r="P460">
        <v>2047.057</v>
      </c>
    </row>
    <row r="461" spans="1:16">
      <c r="A461" s="282">
        <v>42982</v>
      </c>
      <c r="B461">
        <v>2359.9540000000002</v>
      </c>
      <c r="C461">
        <v>744.53700000000003</v>
      </c>
      <c r="D461">
        <v>8392.4660000000003</v>
      </c>
      <c r="E461">
        <v>948.10699999999997</v>
      </c>
      <c r="L461" s="282">
        <v>42982</v>
      </c>
      <c r="M461">
        <v>9971.3760000000002</v>
      </c>
      <c r="N461">
        <v>3230.3490000000002</v>
      </c>
      <c r="O461">
        <v>31864.487000000001</v>
      </c>
      <c r="P461">
        <v>2029.21</v>
      </c>
    </row>
    <row r="462" spans="1:16">
      <c r="A462" s="282">
        <v>42983</v>
      </c>
      <c r="B462">
        <v>2342.0360000000001</v>
      </c>
      <c r="C462">
        <v>742.92600000000004</v>
      </c>
      <c r="D462">
        <v>8342.8989999999994</v>
      </c>
      <c r="E462">
        <v>941.98299999999995</v>
      </c>
      <c r="L462" s="282">
        <v>42983</v>
      </c>
      <c r="M462">
        <v>9895.6659999999993</v>
      </c>
      <c r="N462">
        <v>3223.3609999999999</v>
      </c>
      <c r="O462">
        <v>31676.289000000001</v>
      </c>
      <c r="P462">
        <v>2016.1030000000001</v>
      </c>
    </row>
    <row r="463" spans="1:16">
      <c r="A463" s="282">
        <v>42984</v>
      </c>
      <c r="B463">
        <v>2349.0529999999999</v>
      </c>
      <c r="C463">
        <v>745.52300000000002</v>
      </c>
      <c r="D463">
        <v>8312.0390000000007</v>
      </c>
      <c r="E463">
        <v>942.28099999999995</v>
      </c>
      <c r="L463" s="282">
        <v>42984</v>
      </c>
      <c r="M463">
        <v>9925.3829999999998</v>
      </c>
      <c r="N463">
        <v>3234.6280000000002</v>
      </c>
      <c r="O463">
        <v>31559.120999999999</v>
      </c>
      <c r="P463">
        <v>2016.742</v>
      </c>
    </row>
    <row r="464" spans="1:16">
      <c r="A464" s="282">
        <v>42985</v>
      </c>
      <c r="B464">
        <v>2348.3829999999998</v>
      </c>
      <c r="C464">
        <v>741.77099999999996</v>
      </c>
      <c r="D464">
        <v>8348.8089999999993</v>
      </c>
      <c r="E464">
        <v>945.48099999999999</v>
      </c>
      <c r="L464" s="282">
        <v>42985</v>
      </c>
      <c r="M464">
        <v>9924.7800000000007</v>
      </c>
      <c r="N464">
        <v>3218.35</v>
      </c>
      <c r="O464">
        <v>31698.73</v>
      </c>
      <c r="P464">
        <v>2023.59</v>
      </c>
    </row>
    <row r="465" spans="1:16">
      <c r="A465" s="282">
        <v>42986</v>
      </c>
      <c r="B465">
        <v>2344.962</v>
      </c>
      <c r="C465">
        <v>743.13199999999995</v>
      </c>
      <c r="D465">
        <v>8333.0789999999997</v>
      </c>
      <c r="E465">
        <v>942.71199999999999</v>
      </c>
      <c r="L465" s="282">
        <v>42986</v>
      </c>
      <c r="M465">
        <v>9910.7260000000006</v>
      </c>
      <c r="N465">
        <v>3224.2530000000002</v>
      </c>
      <c r="O465">
        <v>31639.006000000001</v>
      </c>
      <c r="P465">
        <v>2017.663</v>
      </c>
    </row>
    <row r="466" spans="1:16">
      <c r="A466" s="282">
        <v>42989</v>
      </c>
      <c r="B466">
        <v>2370.4580000000001</v>
      </c>
      <c r="C466">
        <v>754.57500000000005</v>
      </c>
      <c r="D466">
        <v>8415.2530000000006</v>
      </c>
      <c r="E466">
        <v>954.30899999999997</v>
      </c>
      <c r="L466" s="282">
        <v>42989</v>
      </c>
      <c r="M466">
        <v>10018.634</v>
      </c>
      <c r="N466">
        <v>3273.9009999999998</v>
      </c>
      <c r="O466">
        <v>31951.003000000001</v>
      </c>
      <c r="P466">
        <v>2042.4849999999999</v>
      </c>
    </row>
    <row r="467" spans="1:16">
      <c r="A467" s="282">
        <v>42990</v>
      </c>
      <c r="B467">
        <v>2378.7449999999999</v>
      </c>
      <c r="C467">
        <v>757.70600000000002</v>
      </c>
      <c r="D467">
        <v>8414.2790000000005</v>
      </c>
      <c r="E467">
        <v>963.66499999999996</v>
      </c>
      <c r="L467" s="282">
        <v>42990</v>
      </c>
      <c r="M467">
        <v>10054.204</v>
      </c>
      <c r="N467">
        <v>3287.4859999999999</v>
      </c>
      <c r="O467">
        <v>31947.303</v>
      </c>
      <c r="P467">
        <v>2062.5079999999998</v>
      </c>
    </row>
    <row r="468" spans="1:16">
      <c r="A468" s="282">
        <v>42991</v>
      </c>
      <c r="B468">
        <v>2380.2330000000002</v>
      </c>
      <c r="C468">
        <v>757.08600000000001</v>
      </c>
      <c r="D468">
        <v>8409.1309999999994</v>
      </c>
      <c r="E468">
        <v>969.16600000000005</v>
      </c>
      <c r="L468" s="282">
        <v>42991</v>
      </c>
      <c r="M468">
        <v>10060.647999999999</v>
      </c>
      <c r="N468">
        <v>3284.7959999999998</v>
      </c>
      <c r="O468">
        <v>31927.758000000002</v>
      </c>
      <c r="P468">
        <v>2074.2829999999999</v>
      </c>
    </row>
    <row r="469" spans="1:16">
      <c r="A469" s="282">
        <v>42992</v>
      </c>
      <c r="B469">
        <v>2377.7339999999999</v>
      </c>
      <c r="C469">
        <v>758.43200000000002</v>
      </c>
      <c r="D469">
        <v>8407.31</v>
      </c>
      <c r="E469">
        <v>966.20899999999995</v>
      </c>
      <c r="L469" s="282">
        <v>42992</v>
      </c>
      <c r="M469">
        <v>10053.365</v>
      </c>
      <c r="N469">
        <v>3290.636</v>
      </c>
      <c r="O469">
        <v>31920.845000000001</v>
      </c>
      <c r="P469">
        <v>2067.953</v>
      </c>
    </row>
    <row r="470" spans="1:16">
      <c r="A470" s="282">
        <v>42993</v>
      </c>
      <c r="B470">
        <v>2382.1370000000002</v>
      </c>
      <c r="C470">
        <v>757.16499999999996</v>
      </c>
      <c r="D470">
        <v>8291.2129999999997</v>
      </c>
      <c r="E470">
        <v>969.94500000000005</v>
      </c>
      <c r="L470" s="282">
        <v>42993</v>
      </c>
      <c r="M470">
        <v>10073.233</v>
      </c>
      <c r="N470">
        <v>3285.1390000000001</v>
      </c>
      <c r="O470">
        <v>31480.046999999999</v>
      </c>
      <c r="P470">
        <v>2075.998</v>
      </c>
    </row>
    <row r="471" spans="1:16">
      <c r="A471" s="282">
        <v>42996</v>
      </c>
      <c r="B471">
        <v>2386.0349999999999</v>
      </c>
      <c r="C471">
        <v>761.89700000000005</v>
      </c>
      <c r="D471">
        <v>8351.4850000000006</v>
      </c>
      <c r="E471">
        <v>969.94500000000005</v>
      </c>
      <c r="L471" s="282">
        <v>42996</v>
      </c>
      <c r="M471">
        <v>10090.065000000001</v>
      </c>
      <c r="N471">
        <v>3316.9740000000002</v>
      </c>
      <c r="O471">
        <v>31708.888999999999</v>
      </c>
      <c r="P471">
        <v>2075.998</v>
      </c>
    </row>
    <row r="472" spans="1:16">
      <c r="A472" s="282">
        <v>42997</v>
      </c>
      <c r="B472">
        <v>2388.462</v>
      </c>
      <c r="C472">
        <v>763.58299999999997</v>
      </c>
      <c r="D472">
        <v>8357.58</v>
      </c>
      <c r="E472">
        <v>988.15599999999995</v>
      </c>
      <c r="L472" s="282">
        <v>42997</v>
      </c>
      <c r="M472">
        <v>10100.444</v>
      </c>
      <c r="N472">
        <v>3324.317</v>
      </c>
      <c r="O472">
        <v>31732.031999999999</v>
      </c>
      <c r="P472">
        <v>2114.9769999999999</v>
      </c>
    </row>
    <row r="473" spans="1:16">
      <c r="A473" s="282">
        <v>42998</v>
      </c>
      <c r="B473">
        <v>2389.8510000000001</v>
      </c>
      <c r="C473">
        <v>761.62400000000002</v>
      </c>
      <c r="D473">
        <v>8393.1769999999997</v>
      </c>
      <c r="E473">
        <v>988.76099999999997</v>
      </c>
      <c r="L473" s="282">
        <v>42998</v>
      </c>
      <c r="M473">
        <v>10106.469999999999</v>
      </c>
      <c r="N473">
        <v>3315.7869999999998</v>
      </c>
      <c r="O473">
        <v>31867.183000000001</v>
      </c>
      <c r="P473">
        <v>2116.2719999999999</v>
      </c>
    </row>
    <row r="474" spans="1:16">
      <c r="A474" s="282">
        <v>42999</v>
      </c>
      <c r="B474">
        <v>2382.634</v>
      </c>
      <c r="C474">
        <v>765.74099999999999</v>
      </c>
      <c r="D474">
        <v>8421.23</v>
      </c>
      <c r="E474">
        <v>989.322</v>
      </c>
      <c r="L474" s="282">
        <v>42999</v>
      </c>
      <c r="M474">
        <v>10076.246999999999</v>
      </c>
      <c r="N474">
        <v>3333.7109999999998</v>
      </c>
      <c r="O474">
        <v>31973.695</v>
      </c>
      <c r="P474">
        <v>2117.4720000000002</v>
      </c>
    </row>
    <row r="475" spans="1:16">
      <c r="A475" s="282">
        <v>43000</v>
      </c>
      <c r="B475">
        <v>2384.4180000000001</v>
      </c>
      <c r="C475">
        <v>767.149</v>
      </c>
      <c r="D475">
        <v>8432.2559999999994</v>
      </c>
      <c r="E475">
        <v>987.06799999999998</v>
      </c>
      <c r="L475" s="282">
        <v>43000</v>
      </c>
      <c r="M475">
        <v>10084.004000000001</v>
      </c>
      <c r="N475">
        <v>3339.8389999999999</v>
      </c>
      <c r="O475">
        <v>32015.56</v>
      </c>
      <c r="P475">
        <v>2112.6469999999999</v>
      </c>
    </row>
    <row r="476" spans="1:16">
      <c r="A476" s="282">
        <v>43003</v>
      </c>
      <c r="B476">
        <v>2378.797</v>
      </c>
      <c r="C476">
        <v>763.61099999999999</v>
      </c>
      <c r="D476">
        <v>8492.9959999999992</v>
      </c>
      <c r="E476">
        <v>991.19100000000003</v>
      </c>
      <c r="L476" s="282">
        <v>43003</v>
      </c>
      <c r="M476">
        <v>10060.231</v>
      </c>
      <c r="N476">
        <v>3324.4349999999999</v>
      </c>
      <c r="O476">
        <v>32246.178</v>
      </c>
      <c r="P476">
        <v>2121.473</v>
      </c>
    </row>
    <row r="477" spans="1:16">
      <c r="A477" s="282">
        <v>43004</v>
      </c>
      <c r="B477">
        <v>2378.8960000000002</v>
      </c>
      <c r="C477">
        <v>764.18499999999995</v>
      </c>
      <c r="D477">
        <v>8397.7939999999999</v>
      </c>
      <c r="E477">
        <v>990.17600000000004</v>
      </c>
      <c r="L477" s="282">
        <v>43004</v>
      </c>
      <c r="M477">
        <v>10061.396000000001</v>
      </c>
      <c r="N477">
        <v>3326.9349999999999</v>
      </c>
      <c r="O477">
        <v>31884.713</v>
      </c>
      <c r="P477">
        <v>2119.299</v>
      </c>
    </row>
    <row r="478" spans="1:16">
      <c r="A478" s="282">
        <v>43005</v>
      </c>
      <c r="B478">
        <v>2388.7130000000002</v>
      </c>
      <c r="C478">
        <v>769.53099999999995</v>
      </c>
      <c r="D478">
        <v>8418.8549999999996</v>
      </c>
      <c r="E478">
        <v>985.17700000000002</v>
      </c>
      <c r="L478" s="282">
        <v>43005</v>
      </c>
      <c r="M478">
        <v>10102.918</v>
      </c>
      <c r="N478">
        <v>3350.2109999999998</v>
      </c>
      <c r="O478">
        <v>31964.678</v>
      </c>
      <c r="P478">
        <v>2125.502</v>
      </c>
    </row>
    <row r="479" spans="1:16">
      <c r="A479" s="282">
        <v>43006</v>
      </c>
      <c r="B479">
        <v>2391.078</v>
      </c>
      <c r="C479">
        <v>767.59299999999996</v>
      </c>
      <c r="D479">
        <v>8453.973</v>
      </c>
      <c r="E479">
        <v>991.18299999999999</v>
      </c>
      <c r="L479" s="282">
        <v>43006</v>
      </c>
      <c r="M479">
        <v>10115.316999999999</v>
      </c>
      <c r="N479">
        <v>3341.7739999999999</v>
      </c>
      <c r="O479">
        <v>32098.014999999999</v>
      </c>
      <c r="P479">
        <v>2138.4609999999998</v>
      </c>
    </row>
    <row r="480" spans="1:16">
      <c r="A480" s="282">
        <v>43007</v>
      </c>
      <c r="B480">
        <v>2399.9279999999999</v>
      </c>
      <c r="C480">
        <v>771.24</v>
      </c>
      <c r="D480">
        <v>8419.2990000000009</v>
      </c>
      <c r="E480">
        <v>989.798</v>
      </c>
      <c r="L480" s="282">
        <v>43007</v>
      </c>
      <c r="M480">
        <v>10153.049999999999</v>
      </c>
      <c r="N480">
        <v>3357.65</v>
      </c>
      <c r="O480">
        <v>31966.365000000002</v>
      </c>
      <c r="P480">
        <v>2135.473</v>
      </c>
    </row>
    <row r="481" spans="1:16">
      <c r="A481" s="282">
        <v>43010</v>
      </c>
      <c r="B481">
        <v>2409.4810000000002</v>
      </c>
      <c r="C481">
        <v>774.02599999999995</v>
      </c>
      <c r="D481">
        <v>8536.2549999999992</v>
      </c>
      <c r="E481">
        <v>989.19100000000003</v>
      </c>
      <c r="L481" s="282">
        <v>43010</v>
      </c>
      <c r="M481">
        <v>10193.508</v>
      </c>
      <c r="N481">
        <v>3369.7809999999999</v>
      </c>
      <c r="O481">
        <v>32410.422999999999</v>
      </c>
      <c r="P481">
        <v>2134.1619999999998</v>
      </c>
    </row>
    <row r="482" spans="1:16">
      <c r="A482" s="282">
        <v>43011</v>
      </c>
      <c r="B482">
        <v>2414.4059999999999</v>
      </c>
      <c r="C482">
        <v>772.82899999999995</v>
      </c>
      <c r="D482">
        <v>8517.4439999999995</v>
      </c>
      <c r="E482">
        <v>996.15099999999995</v>
      </c>
      <c r="L482" s="282">
        <v>43011</v>
      </c>
      <c r="M482">
        <v>10214.755999999999</v>
      </c>
      <c r="N482">
        <v>3364.57</v>
      </c>
      <c r="O482">
        <v>32339.001</v>
      </c>
      <c r="P482">
        <v>2149.1790000000001</v>
      </c>
    </row>
    <row r="483" spans="1:16">
      <c r="A483" s="282">
        <v>43012</v>
      </c>
      <c r="B483">
        <v>2417.3049999999998</v>
      </c>
      <c r="C483">
        <v>762.548</v>
      </c>
      <c r="D483">
        <v>8555.027</v>
      </c>
      <c r="E483">
        <v>996.29200000000003</v>
      </c>
      <c r="L483" s="282">
        <v>43012</v>
      </c>
      <c r="M483">
        <v>10227.710999999999</v>
      </c>
      <c r="N483">
        <v>3319.8090000000002</v>
      </c>
      <c r="O483">
        <v>32481.698</v>
      </c>
      <c r="P483">
        <v>2149.4830000000002</v>
      </c>
    </row>
    <row r="484" spans="1:16">
      <c r="A484" s="282">
        <v>43013</v>
      </c>
      <c r="B484">
        <v>2430.8040000000001</v>
      </c>
      <c r="C484">
        <v>767.40599999999995</v>
      </c>
      <c r="D484">
        <v>8548.1910000000007</v>
      </c>
      <c r="E484">
        <v>995.45699999999999</v>
      </c>
      <c r="L484" s="282">
        <v>43013</v>
      </c>
      <c r="M484">
        <v>10286.562</v>
      </c>
      <c r="N484">
        <v>3340.9580000000001</v>
      </c>
      <c r="O484">
        <v>32455.742999999999</v>
      </c>
      <c r="P484">
        <v>2147.681</v>
      </c>
    </row>
    <row r="485" spans="1:16">
      <c r="A485" s="282">
        <v>43014</v>
      </c>
      <c r="B485">
        <v>2428.1640000000002</v>
      </c>
      <c r="C485">
        <v>761.85799999999995</v>
      </c>
      <c r="D485">
        <v>8527.9089999999997</v>
      </c>
      <c r="E485">
        <v>998.70899999999995</v>
      </c>
      <c r="L485" s="282">
        <v>43014</v>
      </c>
      <c r="M485">
        <v>10278.538</v>
      </c>
      <c r="N485">
        <v>3316.8049999999998</v>
      </c>
      <c r="O485">
        <v>32378.733</v>
      </c>
      <c r="P485">
        <v>2154.6979999999999</v>
      </c>
    </row>
    <row r="486" spans="1:16">
      <c r="A486" s="282">
        <v>43017</v>
      </c>
      <c r="B486">
        <v>2423.4119999999998</v>
      </c>
      <c r="C486">
        <v>765.23400000000004</v>
      </c>
      <c r="D486">
        <v>8537.375</v>
      </c>
      <c r="E486">
        <v>998.70899999999995</v>
      </c>
      <c r="L486" s="282">
        <v>43017</v>
      </c>
      <c r="M486">
        <v>10258.422</v>
      </c>
      <c r="N486">
        <v>3331.502</v>
      </c>
      <c r="O486">
        <v>32414.674999999999</v>
      </c>
      <c r="P486">
        <v>2154.6979999999999</v>
      </c>
    </row>
    <row r="487" spans="1:16">
      <c r="A487" s="282">
        <v>43018</v>
      </c>
      <c r="B487">
        <v>2428.7280000000001</v>
      </c>
      <c r="C487">
        <v>760.245</v>
      </c>
      <c r="D487">
        <v>8532.893</v>
      </c>
      <c r="E487">
        <v>1002.7569999999999</v>
      </c>
      <c r="L487" s="282">
        <v>43018</v>
      </c>
      <c r="M487">
        <v>10281.188</v>
      </c>
      <c r="N487">
        <v>3309.7829999999999</v>
      </c>
      <c r="O487">
        <v>32397.656999999999</v>
      </c>
      <c r="P487">
        <v>2163.431</v>
      </c>
    </row>
    <row r="488" spans="1:16">
      <c r="A488" s="282">
        <v>43019</v>
      </c>
      <c r="B488">
        <v>2433.0920000000001</v>
      </c>
      <c r="C488">
        <v>766.60599999999999</v>
      </c>
      <c r="D488">
        <v>8592.5640000000003</v>
      </c>
      <c r="E488">
        <v>1003.745</v>
      </c>
      <c r="L488" s="282">
        <v>43019</v>
      </c>
      <c r="M488">
        <v>10299.841</v>
      </c>
      <c r="N488">
        <v>3337.4769999999999</v>
      </c>
      <c r="O488">
        <v>32627.644</v>
      </c>
      <c r="P488">
        <v>2165.5630000000001</v>
      </c>
    </row>
    <row r="489" spans="1:16">
      <c r="A489" s="282">
        <v>43020</v>
      </c>
      <c r="B489">
        <v>2428.89</v>
      </c>
      <c r="C489">
        <v>761.50400000000002</v>
      </c>
      <c r="D489">
        <v>8573.0030000000006</v>
      </c>
      <c r="E489">
        <v>1005.583</v>
      </c>
      <c r="L489" s="282">
        <v>43020</v>
      </c>
      <c r="M489">
        <v>10282.923000000001</v>
      </c>
      <c r="N489">
        <v>3315.2640000000001</v>
      </c>
      <c r="O489">
        <v>32553.367999999999</v>
      </c>
      <c r="P489">
        <v>2169.529</v>
      </c>
    </row>
    <row r="490" spans="1:16">
      <c r="A490" s="282">
        <v>43021</v>
      </c>
      <c r="B490">
        <v>2430.6309999999999</v>
      </c>
      <c r="C490">
        <v>762.35299999999995</v>
      </c>
      <c r="D490">
        <v>8455.6479999999992</v>
      </c>
      <c r="E490">
        <v>1010.626</v>
      </c>
      <c r="L490" s="282">
        <v>43021</v>
      </c>
      <c r="M490">
        <v>10290.454</v>
      </c>
      <c r="N490">
        <v>3318.9589999999998</v>
      </c>
      <c r="O490">
        <v>32107.746999999999</v>
      </c>
      <c r="P490">
        <v>2180.4110000000001</v>
      </c>
    </row>
    <row r="491" spans="1:16">
      <c r="A491" s="282">
        <v>43024</v>
      </c>
      <c r="B491">
        <v>2434.6590000000001</v>
      </c>
      <c r="C491">
        <v>761.75199999999995</v>
      </c>
      <c r="D491">
        <v>8555.8770000000004</v>
      </c>
      <c r="E491">
        <v>1017.287</v>
      </c>
      <c r="L491" s="282">
        <v>43024</v>
      </c>
      <c r="M491">
        <v>10307.713</v>
      </c>
      <c r="N491">
        <v>3316.3440000000001</v>
      </c>
      <c r="O491">
        <v>32488.34</v>
      </c>
      <c r="P491">
        <v>2194.7809999999999</v>
      </c>
    </row>
    <row r="492" spans="1:16">
      <c r="A492" s="282">
        <v>43025</v>
      </c>
      <c r="B492">
        <v>2436.3519999999999</v>
      </c>
      <c r="C492">
        <v>759.06600000000003</v>
      </c>
      <c r="D492">
        <v>8509.8240000000005</v>
      </c>
      <c r="E492">
        <v>1020.569</v>
      </c>
      <c r="L492" s="282">
        <v>43025</v>
      </c>
      <c r="M492">
        <v>10314.882</v>
      </c>
      <c r="N492">
        <v>3304.6489999999999</v>
      </c>
      <c r="O492">
        <v>32313.467000000001</v>
      </c>
      <c r="P492">
        <v>2201.8629999999998</v>
      </c>
    </row>
    <row r="493" spans="1:16">
      <c r="A493" s="282">
        <v>43026</v>
      </c>
      <c r="B493">
        <v>2438.0819999999999</v>
      </c>
      <c r="C493">
        <v>760.47199999999998</v>
      </c>
      <c r="D493">
        <v>8603.0849999999991</v>
      </c>
      <c r="E493">
        <v>1022.227</v>
      </c>
      <c r="L493" s="282">
        <v>43026</v>
      </c>
      <c r="M493">
        <v>10322.581</v>
      </c>
      <c r="N493">
        <v>3310.77</v>
      </c>
      <c r="O493">
        <v>32667.598000000002</v>
      </c>
      <c r="P493">
        <v>2205.442</v>
      </c>
    </row>
    <row r="494" spans="1:16">
      <c r="A494" s="282">
        <v>43027</v>
      </c>
      <c r="B494">
        <v>2439.306</v>
      </c>
      <c r="C494">
        <v>753.25</v>
      </c>
      <c r="D494">
        <v>8575.518</v>
      </c>
      <c r="E494">
        <v>1026.3320000000001</v>
      </c>
      <c r="L494" s="282">
        <v>43027</v>
      </c>
      <c r="M494">
        <v>10328.597</v>
      </c>
      <c r="N494">
        <v>3279.3290000000002</v>
      </c>
      <c r="O494">
        <v>32562.92</v>
      </c>
      <c r="P494">
        <v>2214.2979999999998</v>
      </c>
    </row>
    <row r="495" spans="1:16">
      <c r="A495" s="282">
        <v>43028</v>
      </c>
      <c r="B495">
        <v>2451.7040000000002</v>
      </c>
      <c r="C495">
        <v>759.97799999999995</v>
      </c>
      <c r="D495">
        <v>8589.1650000000009</v>
      </c>
      <c r="E495">
        <v>1026.636</v>
      </c>
      <c r="L495" s="282">
        <v>43028</v>
      </c>
      <c r="M495">
        <v>10381.763999999999</v>
      </c>
      <c r="N495">
        <v>3308.6210000000001</v>
      </c>
      <c r="O495">
        <v>32614.739000000001</v>
      </c>
      <c r="P495">
        <v>2214.9540000000002</v>
      </c>
    </row>
    <row r="496" spans="1:16">
      <c r="A496" s="282">
        <v>43031</v>
      </c>
      <c r="B496">
        <v>2441.7109999999998</v>
      </c>
      <c r="C496">
        <v>760.19100000000003</v>
      </c>
      <c r="D496">
        <v>8596.4290000000001</v>
      </c>
      <c r="E496">
        <v>1035.184</v>
      </c>
      <c r="L496" s="282">
        <v>43031</v>
      </c>
      <c r="M496">
        <v>10339.68</v>
      </c>
      <c r="N496">
        <v>3309.549</v>
      </c>
      <c r="O496">
        <v>32642.321</v>
      </c>
      <c r="P496">
        <v>2233.395</v>
      </c>
    </row>
    <row r="497" spans="1:16">
      <c r="A497" s="282">
        <v>43032</v>
      </c>
      <c r="B497">
        <v>2445.6080000000002</v>
      </c>
      <c r="C497">
        <v>768.34</v>
      </c>
      <c r="D497">
        <v>8529.9470000000001</v>
      </c>
      <c r="E497">
        <v>1041.6780000000001</v>
      </c>
      <c r="L497" s="282">
        <v>43032</v>
      </c>
      <c r="M497">
        <v>10356.431</v>
      </c>
      <c r="N497">
        <v>3345.0259999999998</v>
      </c>
      <c r="O497">
        <v>32389.877</v>
      </c>
      <c r="P497">
        <v>2247.4059999999999</v>
      </c>
    </row>
    <row r="498" spans="1:16">
      <c r="A498" s="282">
        <v>43033</v>
      </c>
      <c r="B498">
        <v>2434.134</v>
      </c>
      <c r="C498">
        <v>761.92499999999995</v>
      </c>
      <c r="D498">
        <v>8552.8359999999993</v>
      </c>
      <c r="E498">
        <v>1038.2560000000001</v>
      </c>
      <c r="L498" s="282">
        <v>43033</v>
      </c>
      <c r="M498">
        <v>10307.852999999999</v>
      </c>
      <c r="N498">
        <v>3317.0990000000002</v>
      </c>
      <c r="O498">
        <v>32476.79</v>
      </c>
      <c r="P498">
        <v>2240.0340000000001</v>
      </c>
    </row>
    <row r="499" spans="1:16">
      <c r="A499" s="282">
        <v>43034</v>
      </c>
      <c r="B499">
        <v>2438.0700000000002</v>
      </c>
      <c r="C499">
        <v>771.87599999999998</v>
      </c>
      <c r="D499">
        <v>8546.3700000000008</v>
      </c>
      <c r="E499">
        <v>1039.482</v>
      </c>
      <c r="L499" s="282">
        <v>43034</v>
      </c>
      <c r="M499">
        <v>10324.529</v>
      </c>
      <c r="N499">
        <v>3360.4189999999999</v>
      </c>
      <c r="O499">
        <v>32452.240000000002</v>
      </c>
      <c r="P499">
        <v>2242.6799999999998</v>
      </c>
    </row>
    <row r="500" spans="1:16">
      <c r="A500" s="282">
        <v>43035</v>
      </c>
      <c r="B500">
        <v>2457.451</v>
      </c>
      <c r="C500">
        <v>767.18499999999995</v>
      </c>
      <c r="D500">
        <v>8628.4429999999993</v>
      </c>
      <c r="E500">
        <v>1049.5419999999999</v>
      </c>
      <c r="L500" s="282">
        <v>43035</v>
      </c>
      <c r="M500">
        <v>10406.652</v>
      </c>
      <c r="N500">
        <v>3339.9949999999999</v>
      </c>
      <c r="O500">
        <v>32763.885999999999</v>
      </c>
      <c r="P500">
        <v>2264.538</v>
      </c>
    </row>
    <row r="501" spans="1:16">
      <c r="A501" s="282">
        <v>43038</v>
      </c>
      <c r="B501">
        <v>2449.1970000000001</v>
      </c>
      <c r="C501">
        <v>770.15</v>
      </c>
      <c r="D501">
        <v>8670.8430000000008</v>
      </c>
      <c r="E501">
        <v>1049.144</v>
      </c>
      <c r="L501" s="282">
        <v>43038</v>
      </c>
      <c r="M501">
        <v>10372.567999999999</v>
      </c>
      <c r="N501">
        <v>3352.904</v>
      </c>
      <c r="O501">
        <v>32924.887000000002</v>
      </c>
      <c r="P501">
        <v>2263.721</v>
      </c>
    </row>
    <row r="502" spans="1:16">
      <c r="A502" s="282">
        <v>43039</v>
      </c>
      <c r="B502">
        <v>2452.1550000000002</v>
      </c>
      <c r="C502">
        <v>771.72199999999998</v>
      </c>
      <c r="D502">
        <v>8665.5079999999998</v>
      </c>
      <c r="E502">
        <v>1045.1079999999999</v>
      </c>
      <c r="L502" s="282">
        <v>43039</v>
      </c>
      <c r="M502">
        <v>10385.544</v>
      </c>
      <c r="N502">
        <v>3359.748</v>
      </c>
      <c r="O502">
        <v>32904.629000000001</v>
      </c>
      <c r="P502">
        <v>2255.0990000000002</v>
      </c>
    </row>
    <row r="503" spans="1:16">
      <c r="A503" s="282">
        <v>43040</v>
      </c>
      <c r="B503">
        <v>2455.6999999999998</v>
      </c>
      <c r="C503">
        <v>778.65899999999999</v>
      </c>
      <c r="D503">
        <v>8678.8760000000002</v>
      </c>
      <c r="E503">
        <v>1058.375</v>
      </c>
      <c r="L503" s="282">
        <v>43040</v>
      </c>
      <c r="M503">
        <v>10400.575000000001</v>
      </c>
      <c r="N503">
        <v>3389.95</v>
      </c>
      <c r="O503">
        <v>32955.387999999999</v>
      </c>
      <c r="P503">
        <v>2283.8110000000001</v>
      </c>
    </row>
    <row r="504" spans="1:16">
      <c r="A504" s="282">
        <v>43041</v>
      </c>
      <c r="B504">
        <v>2455.7159999999999</v>
      </c>
      <c r="C504">
        <v>781.04600000000005</v>
      </c>
      <c r="D504">
        <v>8595.848</v>
      </c>
      <c r="E504">
        <v>1063.3689999999999</v>
      </c>
      <c r="L504" s="282">
        <v>43041</v>
      </c>
      <c r="M504">
        <v>10401.737999999999</v>
      </c>
      <c r="N504">
        <v>3400.3420000000001</v>
      </c>
      <c r="O504">
        <v>32640.116999999998</v>
      </c>
      <c r="P504">
        <v>2294.6619999999998</v>
      </c>
    </row>
    <row r="505" spans="1:16">
      <c r="A505" s="282">
        <v>43042</v>
      </c>
      <c r="B505">
        <v>2463.8270000000002</v>
      </c>
      <c r="C505">
        <v>779.495</v>
      </c>
      <c r="D505">
        <v>8510.3909999999996</v>
      </c>
      <c r="E505">
        <v>1063.3689999999999</v>
      </c>
      <c r="L505" s="282">
        <v>43042</v>
      </c>
      <c r="M505">
        <v>10437.071</v>
      </c>
      <c r="N505">
        <v>3393.5880000000002</v>
      </c>
      <c r="O505">
        <v>32315.62</v>
      </c>
      <c r="P505">
        <v>2294.6619999999998</v>
      </c>
    </row>
    <row r="506" spans="1:16">
      <c r="A506" s="282">
        <v>43045</v>
      </c>
      <c r="B506">
        <v>2467.1030000000001</v>
      </c>
      <c r="C506">
        <v>778.98199999999997</v>
      </c>
      <c r="D506">
        <v>8589.0640000000003</v>
      </c>
      <c r="E506">
        <v>1062.4760000000001</v>
      </c>
      <c r="L506" s="282">
        <v>43045</v>
      </c>
      <c r="M506">
        <v>10451.859</v>
      </c>
      <c r="N506">
        <v>3391.3560000000002</v>
      </c>
      <c r="O506">
        <v>32614.357</v>
      </c>
      <c r="P506">
        <v>2292.7849999999999</v>
      </c>
    </row>
    <row r="507" spans="1:16">
      <c r="A507" s="282">
        <v>43046</v>
      </c>
      <c r="B507">
        <v>2466.2959999999998</v>
      </c>
      <c r="C507">
        <v>778.34299999999996</v>
      </c>
      <c r="D507">
        <v>8504.6530000000002</v>
      </c>
      <c r="E507">
        <v>1075.9970000000001</v>
      </c>
      <c r="L507" s="282">
        <v>43046</v>
      </c>
      <c r="M507">
        <v>10448.504999999999</v>
      </c>
      <c r="N507">
        <v>3388.576</v>
      </c>
      <c r="O507">
        <v>32293.83</v>
      </c>
      <c r="P507">
        <v>2321.9630000000002</v>
      </c>
    </row>
    <row r="508" spans="1:16">
      <c r="A508" s="282">
        <v>43047</v>
      </c>
      <c r="B508">
        <v>2469.9189999999999</v>
      </c>
      <c r="C508">
        <v>774.66099999999994</v>
      </c>
      <c r="D508">
        <v>8554.4349999999995</v>
      </c>
      <c r="E508">
        <v>1078.434</v>
      </c>
      <c r="L508" s="282">
        <v>43047</v>
      </c>
      <c r="M508">
        <v>10464.074000000001</v>
      </c>
      <c r="N508">
        <v>3372.5459999999998</v>
      </c>
      <c r="O508">
        <v>32482.861000000001</v>
      </c>
      <c r="P508">
        <v>2327.3200000000002</v>
      </c>
    </row>
    <row r="509" spans="1:16">
      <c r="A509" s="282">
        <v>43048</v>
      </c>
      <c r="B509">
        <v>2460.627</v>
      </c>
      <c r="C509">
        <v>769.31799999999998</v>
      </c>
      <c r="D509">
        <v>8311.9040000000005</v>
      </c>
      <c r="E509">
        <v>1075.5730000000001</v>
      </c>
      <c r="L509" s="282">
        <v>43048</v>
      </c>
      <c r="M509">
        <v>10427.182000000001</v>
      </c>
      <c r="N509">
        <v>3349.2849999999999</v>
      </c>
      <c r="O509">
        <v>31561.924999999999</v>
      </c>
      <c r="P509">
        <v>2321.1619999999998</v>
      </c>
    </row>
    <row r="510" spans="1:16">
      <c r="A510" s="282">
        <v>43049</v>
      </c>
      <c r="B510">
        <v>2458.7429999999999</v>
      </c>
      <c r="C510">
        <v>765.41899999999998</v>
      </c>
      <c r="D510">
        <v>8307.42</v>
      </c>
      <c r="E510">
        <v>1067.423</v>
      </c>
      <c r="L510" s="282">
        <v>43049</v>
      </c>
      <c r="M510">
        <v>10422.876</v>
      </c>
      <c r="N510">
        <v>3332.308</v>
      </c>
      <c r="O510">
        <v>31544.898000000001</v>
      </c>
      <c r="P510">
        <v>2303.5819999999999</v>
      </c>
    </row>
    <row r="511" spans="1:16">
      <c r="A511" s="282">
        <v>43052</v>
      </c>
      <c r="B511">
        <v>2461.16</v>
      </c>
      <c r="C511">
        <v>760.923</v>
      </c>
      <c r="D511">
        <v>8230.8240000000005</v>
      </c>
      <c r="E511">
        <v>1056.0170000000001</v>
      </c>
      <c r="L511" s="282">
        <v>43052</v>
      </c>
      <c r="M511">
        <v>10433.324000000001</v>
      </c>
      <c r="N511">
        <v>3312.7370000000001</v>
      </c>
      <c r="O511">
        <v>31254.048999999999</v>
      </c>
      <c r="P511">
        <v>2278.9839999999999</v>
      </c>
    </row>
    <row r="512" spans="1:16">
      <c r="A512" s="282">
        <v>43053</v>
      </c>
      <c r="B512">
        <v>2455.4740000000002</v>
      </c>
      <c r="C512">
        <v>755.48</v>
      </c>
      <c r="D512">
        <v>8184.7110000000002</v>
      </c>
      <c r="E512">
        <v>1054.143</v>
      </c>
      <c r="L512" s="282">
        <v>43053</v>
      </c>
      <c r="M512">
        <v>10410.788</v>
      </c>
      <c r="N512">
        <v>3289.038</v>
      </c>
      <c r="O512">
        <v>31097.11</v>
      </c>
      <c r="P512">
        <v>2274.9389999999999</v>
      </c>
    </row>
    <row r="513" spans="1:16">
      <c r="A513" s="282">
        <v>43054</v>
      </c>
      <c r="B513">
        <v>2442.1379999999999</v>
      </c>
      <c r="C513">
        <v>750.80700000000002</v>
      </c>
      <c r="D513">
        <v>8183.0950000000003</v>
      </c>
      <c r="E513">
        <v>1034.3340000000001</v>
      </c>
      <c r="L513" s="282">
        <v>43054</v>
      </c>
      <c r="M513">
        <v>10356.450999999999</v>
      </c>
      <c r="N513">
        <v>3268.694</v>
      </c>
      <c r="O513">
        <v>31090.968000000001</v>
      </c>
      <c r="P513">
        <v>2232.203</v>
      </c>
    </row>
    <row r="514" spans="1:16">
      <c r="A514" s="282">
        <v>43055</v>
      </c>
      <c r="B514">
        <v>2462.21</v>
      </c>
      <c r="C514">
        <v>751.96799999999996</v>
      </c>
      <c r="D514">
        <v>8291.2919999999995</v>
      </c>
      <c r="E514">
        <v>1044.491</v>
      </c>
      <c r="L514" s="282">
        <v>43055</v>
      </c>
      <c r="M514">
        <v>10444.805</v>
      </c>
      <c r="N514">
        <v>3273.7469999999998</v>
      </c>
      <c r="O514">
        <v>31502.054</v>
      </c>
      <c r="P514">
        <v>2254.1350000000002</v>
      </c>
    </row>
    <row r="515" spans="1:16">
      <c r="A515" s="282">
        <v>43056</v>
      </c>
      <c r="B515">
        <v>2456.7779999999998</v>
      </c>
      <c r="C515">
        <v>747.39400000000001</v>
      </c>
      <c r="D515">
        <v>8281.1970000000001</v>
      </c>
      <c r="E515">
        <v>1045.9169999999999</v>
      </c>
      <c r="L515" s="282">
        <v>43056</v>
      </c>
      <c r="M515">
        <v>10422.157999999999</v>
      </c>
      <c r="N515">
        <v>3253.837</v>
      </c>
      <c r="O515">
        <v>31463.701000000001</v>
      </c>
      <c r="P515">
        <v>2257.2159999999999</v>
      </c>
    </row>
    <row r="516" spans="1:16">
      <c r="A516" s="282">
        <v>43059</v>
      </c>
      <c r="B516">
        <v>2460.174</v>
      </c>
      <c r="C516">
        <v>749.52800000000002</v>
      </c>
      <c r="D516">
        <v>8309.5390000000007</v>
      </c>
      <c r="E516">
        <v>1041.624</v>
      </c>
      <c r="L516" s="282">
        <v>43059</v>
      </c>
      <c r="M516">
        <v>10436.902</v>
      </c>
      <c r="N516">
        <v>3270.5439999999999</v>
      </c>
      <c r="O516">
        <v>31571.383000000002</v>
      </c>
      <c r="P516">
        <v>2247.9499999999998</v>
      </c>
    </row>
    <row r="517" spans="1:16">
      <c r="A517" s="282">
        <v>43060</v>
      </c>
      <c r="B517">
        <v>2476.1509999999998</v>
      </c>
      <c r="C517">
        <v>754.70299999999997</v>
      </c>
      <c r="D517">
        <v>8310.4609999999993</v>
      </c>
      <c r="E517">
        <v>1048.3520000000001</v>
      </c>
      <c r="L517" s="282">
        <v>43060</v>
      </c>
      <c r="M517">
        <v>10504.873</v>
      </c>
      <c r="N517">
        <v>3293.1239999999998</v>
      </c>
      <c r="O517">
        <v>31574.885999999999</v>
      </c>
      <c r="P517">
        <v>2262.471</v>
      </c>
    </row>
    <row r="518" spans="1:16">
      <c r="A518" s="282">
        <v>43061</v>
      </c>
      <c r="B518">
        <v>2474.3649999999998</v>
      </c>
      <c r="C518">
        <v>755.928</v>
      </c>
      <c r="D518">
        <v>8300.5939999999991</v>
      </c>
      <c r="E518">
        <v>1052.03</v>
      </c>
      <c r="L518" s="282">
        <v>43061</v>
      </c>
      <c r="M518">
        <v>10498.204</v>
      </c>
      <c r="N518">
        <v>3298.47</v>
      </c>
      <c r="O518">
        <v>31537.398000000001</v>
      </c>
      <c r="P518">
        <v>2270.4070000000002</v>
      </c>
    </row>
    <row r="519" spans="1:16">
      <c r="A519" s="282">
        <v>43062</v>
      </c>
      <c r="B519">
        <v>2474.3649999999998</v>
      </c>
      <c r="C519">
        <v>759.21</v>
      </c>
      <c r="D519">
        <v>8272.4120000000003</v>
      </c>
      <c r="E519">
        <v>1052.03</v>
      </c>
      <c r="L519" s="282">
        <v>43062</v>
      </c>
      <c r="M519">
        <v>10498.204</v>
      </c>
      <c r="N519">
        <v>3312.7890000000002</v>
      </c>
      <c r="O519">
        <v>31430.32</v>
      </c>
      <c r="P519">
        <v>2270.4070000000002</v>
      </c>
    </row>
    <row r="520" spans="1:16">
      <c r="A520" s="282">
        <v>43063</v>
      </c>
      <c r="B520">
        <v>2479.64</v>
      </c>
      <c r="C520">
        <v>758.51300000000003</v>
      </c>
      <c r="D520">
        <v>8232.57</v>
      </c>
      <c r="E520">
        <v>1054.0119999999999</v>
      </c>
      <c r="L520" s="282">
        <v>43063</v>
      </c>
      <c r="M520">
        <v>10521.063</v>
      </c>
      <c r="N520">
        <v>3309.75</v>
      </c>
      <c r="O520">
        <v>31278.944</v>
      </c>
      <c r="P520">
        <v>2274.6849999999999</v>
      </c>
    </row>
    <row r="521" spans="1:16">
      <c r="A521" s="282">
        <v>43066</v>
      </c>
      <c r="B521">
        <v>2478.3609999999999</v>
      </c>
      <c r="C521">
        <v>750.48</v>
      </c>
      <c r="D521">
        <v>8169.5889999999999</v>
      </c>
      <c r="E521">
        <v>1051.693</v>
      </c>
      <c r="L521" s="282">
        <v>43066</v>
      </c>
      <c r="M521">
        <v>10516.762000000001</v>
      </c>
      <c r="N521">
        <v>3274.6970000000001</v>
      </c>
      <c r="O521">
        <v>31039.654999999999</v>
      </c>
      <c r="P521">
        <v>2269.681</v>
      </c>
    </row>
    <row r="522" spans="1:16">
      <c r="A522" s="282">
        <v>43067</v>
      </c>
      <c r="B522">
        <v>2502.3220000000001</v>
      </c>
      <c r="C522">
        <v>753.923</v>
      </c>
      <c r="D522">
        <v>8268.5499999999993</v>
      </c>
      <c r="E522">
        <v>1049.021</v>
      </c>
      <c r="L522" s="282">
        <v>43067</v>
      </c>
      <c r="M522">
        <v>10618.85</v>
      </c>
      <c r="N522">
        <v>3289.7190000000001</v>
      </c>
      <c r="O522">
        <v>31415.648000000001</v>
      </c>
      <c r="P522">
        <v>2264.0219999999999</v>
      </c>
    </row>
    <row r="523" spans="1:16">
      <c r="A523" s="282">
        <v>43068</v>
      </c>
      <c r="B523">
        <v>2500.9</v>
      </c>
      <c r="C523">
        <v>756.98699999999997</v>
      </c>
      <c r="D523">
        <v>8261.0249999999996</v>
      </c>
      <c r="E523">
        <v>1056.729</v>
      </c>
      <c r="L523" s="282">
        <v>43068</v>
      </c>
      <c r="M523">
        <v>10614.277</v>
      </c>
      <c r="N523">
        <v>3303.0909999999999</v>
      </c>
      <c r="O523">
        <v>31398.883000000002</v>
      </c>
      <c r="P523">
        <v>2280.6559999999999</v>
      </c>
    </row>
    <row r="524" spans="1:16">
      <c r="A524" s="282">
        <v>43069</v>
      </c>
      <c r="B524">
        <v>2520.547</v>
      </c>
      <c r="C524">
        <v>757.24800000000005</v>
      </c>
      <c r="D524">
        <v>8327.39</v>
      </c>
      <c r="E524">
        <v>1059.837</v>
      </c>
      <c r="L524" s="282">
        <v>43069</v>
      </c>
      <c r="M524">
        <v>10701.684999999999</v>
      </c>
      <c r="N524">
        <v>3304.2280000000001</v>
      </c>
      <c r="O524">
        <v>31651.126</v>
      </c>
      <c r="P524">
        <v>2287.3649999999998</v>
      </c>
    </row>
    <row r="525" spans="1:16">
      <c r="A525" s="282">
        <v>43070</v>
      </c>
      <c r="B525">
        <v>2515.4479999999999</v>
      </c>
      <c r="C525">
        <v>749.28099999999995</v>
      </c>
      <c r="D525">
        <v>8316.7960000000003</v>
      </c>
      <c r="E525">
        <v>1063.3969999999999</v>
      </c>
      <c r="L525" s="282">
        <v>43070</v>
      </c>
      <c r="M525">
        <v>10680.454</v>
      </c>
      <c r="N525">
        <v>3269.4670000000001</v>
      </c>
      <c r="O525">
        <v>31610.858</v>
      </c>
      <c r="P525">
        <v>2295.047</v>
      </c>
    </row>
    <row r="526" spans="1:16">
      <c r="A526" s="282">
        <v>43073</v>
      </c>
      <c r="B526">
        <v>2511.627</v>
      </c>
      <c r="C526">
        <v>758.40499999999997</v>
      </c>
      <c r="D526">
        <v>8266.3850000000002</v>
      </c>
      <c r="E526">
        <v>1057.681</v>
      </c>
      <c r="L526" s="282">
        <v>43073</v>
      </c>
      <c r="M526">
        <v>10664.460999999999</v>
      </c>
      <c r="N526">
        <v>3309.2759999999998</v>
      </c>
      <c r="O526">
        <v>31419.255000000001</v>
      </c>
      <c r="P526">
        <v>2282.712</v>
      </c>
    </row>
    <row r="527" spans="1:16">
      <c r="A527" s="282">
        <v>43074</v>
      </c>
      <c r="B527">
        <v>2502.2559999999999</v>
      </c>
      <c r="C527">
        <v>760.09799999999996</v>
      </c>
      <c r="D527">
        <v>8167.7470000000003</v>
      </c>
      <c r="E527">
        <v>1059.2940000000001</v>
      </c>
      <c r="L527" s="282">
        <v>43074</v>
      </c>
      <c r="M527">
        <v>10625.126</v>
      </c>
      <c r="N527">
        <v>3316.6640000000002</v>
      </c>
      <c r="O527">
        <v>31044.347000000002</v>
      </c>
      <c r="P527">
        <v>2286.192</v>
      </c>
    </row>
    <row r="528" spans="1:16">
      <c r="A528" s="282">
        <v>43075</v>
      </c>
      <c r="B528">
        <v>2501.625</v>
      </c>
      <c r="C528">
        <v>757.84699999999998</v>
      </c>
      <c r="D528">
        <v>8258.2620000000006</v>
      </c>
      <c r="E528">
        <v>1043.902</v>
      </c>
      <c r="L528" s="282">
        <v>43075</v>
      </c>
      <c r="M528">
        <v>10622.695</v>
      </c>
      <c r="N528">
        <v>3306.8429999999998</v>
      </c>
      <c r="O528">
        <v>31388.381000000001</v>
      </c>
      <c r="P528">
        <v>2252.9720000000002</v>
      </c>
    </row>
    <row r="529" spans="1:16">
      <c r="A529" s="282">
        <v>43076</v>
      </c>
      <c r="B529">
        <v>2509.44</v>
      </c>
      <c r="C529">
        <v>763.02</v>
      </c>
      <c r="D529">
        <v>8268.2090000000007</v>
      </c>
      <c r="E529">
        <v>1055.6859999999999</v>
      </c>
      <c r="L529" s="282">
        <v>43076</v>
      </c>
      <c r="M529">
        <v>10657.7</v>
      </c>
      <c r="N529">
        <v>3329.4160000000002</v>
      </c>
      <c r="O529">
        <v>31426.188999999998</v>
      </c>
      <c r="P529">
        <v>2278.4059999999999</v>
      </c>
    </row>
    <row r="530" spans="1:16">
      <c r="A530" s="282">
        <v>43077</v>
      </c>
      <c r="B530">
        <v>2523.3359999999998</v>
      </c>
      <c r="C530">
        <v>773.53599999999994</v>
      </c>
      <c r="D530">
        <v>8347.7459999999992</v>
      </c>
      <c r="E530">
        <v>1066.5139999999999</v>
      </c>
      <c r="L530" s="282">
        <v>43077</v>
      </c>
      <c r="M530">
        <v>10717.768</v>
      </c>
      <c r="N530">
        <v>3375.3</v>
      </c>
      <c r="O530">
        <v>31752.063999999998</v>
      </c>
      <c r="P530">
        <v>2301.7739999999999</v>
      </c>
    </row>
    <row r="531" spans="1:16">
      <c r="A531" s="282">
        <v>43080</v>
      </c>
      <c r="B531">
        <v>2531.5520000000001</v>
      </c>
      <c r="C531">
        <v>770.779</v>
      </c>
      <c r="D531">
        <v>8358.9529999999995</v>
      </c>
      <c r="E531">
        <v>1072.931</v>
      </c>
      <c r="L531" s="282">
        <v>43080</v>
      </c>
      <c r="M531">
        <v>10752.713</v>
      </c>
      <c r="N531">
        <v>3363.27</v>
      </c>
      <c r="O531">
        <v>31794.691999999999</v>
      </c>
      <c r="P531">
        <v>2315.6239999999998</v>
      </c>
    </row>
    <row r="532" spans="1:16">
      <c r="A532" s="282">
        <v>43081</v>
      </c>
      <c r="B532">
        <v>2535.2260000000001</v>
      </c>
      <c r="C532">
        <v>772.20799999999997</v>
      </c>
      <c r="D532">
        <v>8414.9310000000005</v>
      </c>
      <c r="E532">
        <v>1073.8920000000001</v>
      </c>
      <c r="L532" s="282">
        <v>43081</v>
      </c>
      <c r="M532">
        <v>10768.697</v>
      </c>
      <c r="N532">
        <v>3369.5050000000001</v>
      </c>
      <c r="O532">
        <v>32007.616000000002</v>
      </c>
      <c r="P532">
        <v>2317.6979999999999</v>
      </c>
    </row>
    <row r="533" spans="1:16">
      <c r="A533" s="282">
        <v>43082</v>
      </c>
      <c r="B533">
        <v>2534.0050000000001</v>
      </c>
      <c r="C533">
        <v>761.38099999999997</v>
      </c>
      <c r="D533">
        <v>8384.2909999999993</v>
      </c>
      <c r="E533">
        <v>1071.537</v>
      </c>
      <c r="L533" s="282">
        <v>43082</v>
      </c>
      <c r="M533">
        <v>10763.866</v>
      </c>
      <c r="N533">
        <v>3322.2640000000001</v>
      </c>
      <c r="O533">
        <v>31891.07</v>
      </c>
      <c r="P533">
        <v>2312.6149999999998</v>
      </c>
    </row>
    <row r="534" spans="1:16">
      <c r="A534" s="282">
        <v>43083</v>
      </c>
      <c r="B534">
        <v>2523.672</v>
      </c>
      <c r="C534">
        <v>753.875</v>
      </c>
      <c r="D534">
        <v>8405.2070000000003</v>
      </c>
      <c r="E534">
        <v>1068.8789999999999</v>
      </c>
      <c r="L534" s="282">
        <v>43083</v>
      </c>
      <c r="M534">
        <v>10721.814</v>
      </c>
      <c r="N534">
        <v>3289.5120000000002</v>
      </c>
      <c r="O534">
        <v>31970.628000000001</v>
      </c>
      <c r="P534">
        <v>2306.88</v>
      </c>
    </row>
    <row r="535" spans="1:16">
      <c r="A535" s="282">
        <v>43084</v>
      </c>
      <c r="B535">
        <v>2546.1669999999999</v>
      </c>
      <c r="C535">
        <v>751.09400000000005</v>
      </c>
      <c r="D535">
        <v>8309.0339999999997</v>
      </c>
      <c r="E535">
        <v>1059.4459999999999</v>
      </c>
      <c r="L535" s="282">
        <v>43084</v>
      </c>
      <c r="M535">
        <v>10817.985000000001</v>
      </c>
      <c r="N535">
        <v>3277.3739999999998</v>
      </c>
      <c r="O535">
        <v>31604.814999999999</v>
      </c>
      <c r="P535">
        <v>2286.5219999999999</v>
      </c>
    </row>
    <row r="536" spans="1:16">
      <c r="A536" s="282">
        <v>43087</v>
      </c>
      <c r="B536">
        <v>2560.134</v>
      </c>
      <c r="C536">
        <v>761.31100000000004</v>
      </c>
      <c r="D536">
        <v>8441.1749999999993</v>
      </c>
      <c r="E536">
        <v>1074.9159999999999</v>
      </c>
      <c r="L536" s="282">
        <v>43087</v>
      </c>
      <c r="M536">
        <v>10877.76</v>
      </c>
      <c r="N536">
        <v>3321.9580000000001</v>
      </c>
      <c r="O536">
        <v>32107.438999999998</v>
      </c>
      <c r="P536">
        <v>2319.9079999999999</v>
      </c>
    </row>
    <row r="537" spans="1:16">
      <c r="A537" s="282">
        <v>43088</v>
      </c>
      <c r="B537">
        <v>2551.8180000000002</v>
      </c>
      <c r="C537">
        <v>756.40599999999995</v>
      </c>
      <c r="D537">
        <v>8416.5280000000002</v>
      </c>
      <c r="E537">
        <v>1073.9690000000001</v>
      </c>
      <c r="L537" s="282">
        <v>43088</v>
      </c>
      <c r="M537">
        <v>10842.572</v>
      </c>
      <c r="N537">
        <v>3300.5549999999998</v>
      </c>
      <c r="O537">
        <v>32013.687999999998</v>
      </c>
      <c r="P537">
        <v>2317.864</v>
      </c>
    </row>
    <row r="538" spans="1:16">
      <c r="A538" s="282">
        <v>43089</v>
      </c>
      <c r="B538">
        <v>2549.6109999999999</v>
      </c>
      <c r="C538">
        <v>750.54399999999998</v>
      </c>
      <c r="D538">
        <v>8394.9009999999998</v>
      </c>
      <c r="E538">
        <v>1077.673</v>
      </c>
      <c r="L538" s="282">
        <v>43089</v>
      </c>
      <c r="M538">
        <v>10834.718000000001</v>
      </c>
      <c r="N538">
        <v>3274.9769999999999</v>
      </c>
      <c r="O538">
        <v>31931.427</v>
      </c>
      <c r="P538">
        <v>2325.8589999999999</v>
      </c>
    </row>
    <row r="539" spans="1:16">
      <c r="A539" s="282">
        <v>43090</v>
      </c>
      <c r="B539">
        <v>2554.8820000000001</v>
      </c>
      <c r="C539">
        <v>755.06700000000001</v>
      </c>
      <c r="D539">
        <v>8446.4789999999994</v>
      </c>
      <c r="E539">
        <v>1077.643</v>
      </c>
      <c r="L539" s="282">
        <v>43090</v>
      </c>
      <c r="M539">
        <v>10857.116</v>
      </c>
      <c r="N539">
        <v>3294.712</v>
      </c>
      <c r="O539">
        <v>32127.612000000001</v>
      </c>
      <c r="P539">
        <v>2325.7939999999999</v>
      </c>
    </row>
    <row r="540" spans="1:16">
      <c r="A540" s="282">
        <v>43091</v>
      </c>
      <c r="B540">
        <v>2553.8040000000001</v>
      </c>
      <c r="C540">
        <v>754.22799999999995</v>
      </c>
      <c r="D540">
        <v>8474.7970000000005</v>
      </c>
      <c r="E540">
        <v>1081.394</v>
      </c>
      <c r="L540" s="282">
        <v>43091</v>
      </c>
      <c r="M540">
        <v>10852.597</v>
      </c>
      <c r="N540">
        <v>3291.0509999999999</v>
      </c>
      <c r="O540">
        <v>32235.323</v>
      </c>
      <c r="P540">
        <v>2333.8890000000001</v>
      </c>
    </row>
    <row r="541" spans="1:16">
      <c r="A541" s="282">
        <v>43094</v>
      </c>
      <c r="B541">
        <v>2553.8040000000001</v>
      </c>
      <c r="C541">
        <v>754.22799999999995</v>
      </c>
      <c r="D541">
        <v>8474.7970000000005</v>
      </c>
      <c r="E541">
        <v>1083.288</v>
      </c>
      <c r="L541" s="282">
        <v>43094</v>
      </c>
      <c r="M541">
        <v>10852.597</v>
      </c>
      <c r="N541">
        <v>3291.0509999999999</v>
      </c>
      <c r="O541">
        <v>32235.323</v>
      </c>
      <c r="P541">
        <v>2337.9760000000001</v>
      </c>
    </row>
    <row r="542" spans="1:16">
      <c r="A542" s="282">
        <v>43095</v>
      </c>
      <c r="B542">
        <v>2551.1219999999998</v>
      </c>
      <c r="C542">
        <v>754.22799999999995</v>
      </c>
      <c r="D542">
        <v>8474.7970000000005</v>
      </c>
      <c r="E542">
        <v>1079.9749999999999</v>
      </c>
      <c r="L542" s="282">
        <v>43095</v>
      </c>
      <c r="M542">
        <v>10841.716</v>
      </c>
      <c r="N542">
        <v>3291.0509999999999</v>
      </c>
      <c r="O542">
        <v>32235.323</v>
      </c>
      <c r="P542">
        <v>2330.826</v>
      </c>
    </row>
    <row r="543" spans="1:16">
      <c r="A543" s="282">
        <v>43096</v>
      </c>
      <c r="B543">
        <v>2553.0810000000001</v>
      </c>
      <c r="C543">
        <v>753.06299999999999</v>
      </c>
      <c r="D543">
        <v>8490.5630000000001</v>
      </c>
      <c r="E543">
        <v>1080.7370000000001</v>
      </c>
      <c r="L543" s="282">
        <v>43096</v>
      </c>
      <c r="M543">
        <v>10850.800999999999</v>
      </c>
      <c r="N543">
        <v>3285.9690000000001</v>
      </c>
      <c r="O543">
        <v>32295.293000000001</v>
      </c>
      <c r="P543">
        <v>2335.5070000000001</v>
      </c>
    </row>
    <row r="544" spans="1:16">
      <c r="A544" s="282">
        <v>43097</v>
      </c>
      <c r="B544">
        <v>2558.0189999999998</v>
      </c>
      <c r="C544">
        <v>749.27800000000002</v>
      </c>
      <c r="D544">
        <v>8466.6919999999991</v>
      </c>
      <c r="E544">
        <v>1074.3520000000001</v>
      </c>
      <c r="L544" s="282">
        <v>43097</v>
      </c>
      <c r="M544">
        <v>10874.119000000001</v>
      </c>
      <c r="N544">
        <v>3269.4540000000002</v>
      </c>
      <c r="O544">
        <v>32204.494999999999</v>
      </c>
      <c r="P544">
        <v>2321.71</v>
      </c>
    </row>
    <row r="545" spans="1:16">
      <c r="A545" s="282">
        <v>43098</v>
      </c>
      <c r="B545">
        <v>2544.58</v>
      </c>
      <c r="C545">
        <v>740.39700000000005</v>
      </c>
      <c r="D545">
        <v>8464.58</v>
      </c>
      <c r="E545">
        <v>1073.1469999999999</v>
      </c>
      <c r="L545" s="282">
        <v>43098</v>
      </c>
      <c r="M545">
        <v>10817.692999999999</v>
      </c>
      <c r="N545">
        <v>3230.6979999999999</v>
      </c>
      <c r="O545">
        <v>32196.462</v>
      </c>
      <c r="P545">
        <v>2319.105</v>
      </c>
    </row>
    <row r="546" spans="1:16">
      <c r="A546" s="282">
        <v>43101</v>
      </c>
      <c r="B546">
        <v>2544.58</v>
      </c>
      <c r="C546">
        <v>740.39700000000005</v>
      </c>
      <c r="D546">
        <v>8464.58</v>
      </c>
      <c r="E546">
        <v>1073.1469999999999</v>
      </c>
      <c r="L546" s="282">
        <v>43101</v>
      </c>
      <c r="M546">
        <v>10817.692999999999</v>
      </c>
      <c r="N546">
        <v>3230.6979999999999</v>
      </c>
      <c r="O546">
        <v>32196.462</v>
      </c>
      <c r="P546">
        <v>2319.105</v>
      </c>
    </row>
    <row r="547" spans="1:16">
      <c r="A547" s="282">
        <v>43102</v>
      </c>
      <c r="B547">
        <v>2565.6080000000002</v>
      </c>
      <c r="C547">
        <v>739.90800000000002</v>
      </c>
      <c r="D547">
        <v>8477.866</v>
      </c>
      <c r="E547">
        <v>1073.1469999999999</v>
      </c>
      <c r="L547" s="282">
        <v>43102</v>
      </c>
      <c r="M547">
        <v>10907.567999999999</v>
      </c>
      <c r="N547">
        <v>3228.5639999999999</v>
      </c>
      <c r="O547">
        <v>32246.996999999999</v>
      </c>
      <c r="P547">
        <v>2319.105</v>
      </c>
    </row>
    <row r="548" spans="1:16">
      <c r="A548" s="282">
        <v>43103</v>
      </c>
      <c r="B548">
        <v>2582.16</v>
      </c>
      <c r="C548">
        <v>741.58299999999997</v>
      </c>
      <c r="D548">
        <v>8518.8629999999994</v>
      </c>
      <c r="E548">
        <v>1073.1469999999999</v>
      </c>
      <c r="L548" s="282">
        <v>43103</v>
      </c>
      <c r="M548">
        <v>10977.977000000001</v>
      </c>
      <c r="N548">
        <v>3235.875</v>
      </c>
      <c r="O548">
        <v>32402.936000000002</v>
      </c>
      <c r="P548">
        <v>2319.105</v>
      </c>
    </row>
    <row r="549" spans="1:16">
      <c r="A549" s="282">
        <v>43104</v>
      </c>
      <c r="B549">
        <v>2592.489</v>
      </c>
      <c r="C549">
        <v>762.48199999999997</v>
      </c>
      <c r="D549">
        <v>8517.7119999999995</v>
      </c>
      <c r="E549">
        <v>1102.441</v>
      </c>
      <c r="L549" s="282">
        <v>43104</v>
      </c>
      <c r="M549">
        <v>11024.083000000001</v>
      </c>
      <c r="N549">
        <v>3327.0650000000001</v>
      </c>
      <c r="O549">
        <v>32398.559000000001</v>
      </c>
      <c r="P549">
        <v>2382.4119999999998</v>
      </c>
    </row>
    <row r="550" spans="1:16">
      <c r="A550" s="282">
        <v>43105</v>
      </c>
      <c r="B550">
        <v>2610.5239999999999</v>
      </c>
      <c r="C550">
        <v>771.59400000000005</v>
      </c>
      <c r="D550">
        <v>8587.4950000000008</v>
      </c>
      <c r="E550">
        <v>1112.9970000000001</v>
      </c>
      <c r="L550" s="282">
        <v>43105</v>
      </c>
      <c r="M550">
        <v>11100.772000000001</v>
      </c>
      <c r="N550">
        <v>3366.826</v>
      </c>
      <c r="O550">
        <v>32663.991999999998</v>
      </c>
      <c r="P550">
        <v>2405.223</v>
      </c>
    </row>
    <row r="551" spans="1:16">
      <c r="A551" s="282">
        <v>43108</v>
      </c>
      <c r="B551">
        <v>2615.462</v>
      </c>
      <c r="C551">
        <v>774.93600000000004</v>
      </c>
      <c r="D551">
        <v>8656.4009999999998</v>
      </c>
      <c r="E551">
        <v>1112.9970000000001</v>
      </c>
      <c r="L551" s="282">
        <v>43108</v>
      </c>
      <c r="M551">
        <v>11121.955</v>
      </c>
      <c r="N551">
        <v>3381.4079999999999</v>
      </c>
      <c r="O551">
        <v>32926.084999999999</v>
      </c>
      <c r="P551">
        <v>2405.223</v>
      </c>
    </row>
    <row r="552" spans="1:16">
      <c r="A552" s="282">
        <v>43109</v>
      </c>
      <c r="B552">
        <v>2618.9290000000001</v>
      </c>
      <c r="C552">
        <v>779.40700000000004</v>
      </c>
      <c r="D552">
        <v>8676.2469999999994</v>
      </c>
      <c r="E552">
        <v>1118.6010000000001</v>
      </c>
      <c r="L552" s="282">
        <v>43109</v>
      </c>
      <c r="M552">
        <v>11139.92</v>
      </c>
      <c r="N552">
        <v>3400.9209999999998</v>
      </c>
      <c r="O552">
        <v>33001.574999999997</v>
      </c>
      <c r="P552">
        <v>2417.3339999999998</v>
      </c>
    </row>
    <row r="553" spans="1:16">
      <c r="A553" s="282">
        <v>43110</v>
      </c>
      <c r="B553">
        <v>2615.527</v>
      </c>
      <c r="C553">
        <v>785.178</v>
      </c>
      <c r="D553">
        <v>8635.4560000000001</v>
      </c>
      <c r="E553">
        <v>1121.0229999999999</v>
      </c>
      <c r="L553" s="282">
        <v>43110</v>
      </c>
      <c r="M553">
        <v>11125.523999999999</v>
      </c>
      <c r="N553">
        <v>3426.0990000000002</v>
      </c>
      <c r="O553">
        <v>32846.417000000001</v>
      </c>
      <c r="P553">
        <v>2422.5680000000002</v>
      </c>
    </row>
    <row r="554" spans="1:16">
      <c r="A554" s="282">
        <v>43111</v>
      </c>
      <c r="B554">
        <v>2634.2869999999998</v>
      </c>
      <c r="C554">
        <v>789.82</v>
      </c>
      <c r="D554">
        <v>8567.9950000000008</v>
      </c>
      <c r="E554">
        <v>1118.1099999999999</v>
      </c>
      <c r="L554" s="282">
        <v>43111</v>
      </c>
      <c r="M554">
        <v>11206.173000000001</v>
      </c>
      <c r="N554">
        <v>3446.3539999999998</v>
      </c>
      <c r="O554">
        <v>32589.821</v>
      </c>
      <c r="P554">
        <v>2416.2719999999999</v>
      </c>
    </row>
    <row r="555" spans="1:16">
      <c r="A555" s="282">
        <v>43112</v>
      </c>
      <c r="B555">
        <v>2651.3139999999999</v>
      </c>
      <c r="C555">
        <v>794.47500000000002</v>
      </c>
      <c r="D555">
        <v>8509.9760000000006</v>
      </c>
      <c r="E555">
        <v>1111.2139999999999</v>
      </c>
      <c r="L555" s="282">
        <v>43112</v>
      </c>
      <c r="M555">
        <v>11278.602999999999</v>
      </c>
      <c r="N555">
        <v>3466.6689999999999</v>
      </c>
      <c r="O555">
        <v>32369.134999999998</v>
      </c>
      <c r="P555">
        <v>2401.3690000000001</v>
      </c>
    </row>
    <row r="556" spans="1:16">
      <c r="A556" s="282">
        <v>43115</v>
      </c>
      <c r="B556">
        <v>2651.3139999999999</v>
      </c>
      <c r="C556">
        <v>798.24199999999996</v>
      </c>
      <c r="D556">
        <v>8500.6849999999995</v>
      </c>
      <c r="E556">
        <v>1116.616</v>
      </c>
      <c r="L556" s="282">
        <v>43115</v>
      </c>
      <c r="M556">
        <v>11278.602999999999</v>
      </c>
      <c r="N556">
        <v>3483.1039999999998</v>
      </c>
      <c r="O556">
        <v>32333.794000000002</v>
      </c>
      <c r="P556">
        <v>2413.0439999999999</v>
      </c>
    </row>
    <row r="557" spans="1:16">
      <c r="A557" s="282">
        <v>43116</v>
      </c>
      <c r="B557">
        <v>2641.5540000000001</v>
      </c>
      <c r="C557">
        <v>796.87099999999998</v>
      </c>
      <c r="D557">
        <v>8540.9079999999994</v>
      </c>
      <c r="E557">
        <v>1123.7619999999999</v>
      </c>
      <c r="L557" s="282">
        <v>43116</v>
      </c>
      <c r="M557">
        <v>11237.29</v>
      </c>
      <c r="N557">
        <v>3477.1239999999998</v>
      </c>
      <c r="O557">
        <v>32486.789000000001</v>
      </c>
      <c r="P557">
        <v>2428.4870000000001</v>
      </c>
    </row>
    <row r="558" spans="1:16">
      <c r="A558" s="282">
        <v>43117</v>
      </c>
      <c r="B558">
        <v>2666.37</v>
      </c>
      <c r="C558">
        <v>797.65899999999999</v>
      </c>
      <c r="D558">
        <v>8581.6180000000004</v>
      </c>
      <c r="E558">
        <v>1122.2950000000001</v>
      </c>
      <c r="L558" s="282">
        <v>43117</v>
      </c>
      <c r="M558">
        <v>11342.858</v>
      </c>
      <c r="N558">
        <v>3480.56</v>
      </c>
      <c r="O558">
        <v>32641.635999999999</v>
      </c>
      <c r="P558">
        <v>2425.3159999999998</v>
      </c>
    </row>
    <row r="559" spans="1:16">
      <c r="A559" s="282">
        <v>43118</v>
      </c>
      <c r="B559">
        <v>2662.24</v>
      </c>
      <c r="C559">
        <v>800.58699999999999</v>
      </c>
      <c r="D559">
        <v>8563.57</v>
      </c>
      <c r="E559">
        <v>1115.029</v>
      </c>
      <c r="L559" s="282">
        <v>43118</v>
      </c>
      <c r="M559">
        <v>11326.209000000001</v>
      </c>
      <c r="N559">
        <v>3493.337</v>
      </c>
      <c r="O559">
        <v>32572.987000000001</v>
      </c>
      <c r="P559">
        <v>2409.6149999999998</v>
      </c>
    </row>
    <row r="560" spans="1:16">
      <c r="A560" s="282">
        <v>43119</v>
      </c>
      <c r="B560">
        <v>2674.922</v>
      </c>
      <c r="C560">
        <v>804.65800000000002</v>
      </c>
      <c r="D560">
        <v>8659.4750000000004</v>
      </c>
      <c r="E560">
        <v>1121.981</v>
      </c>
      <c r="L560" s="282">
        <v>43119</v>
      </c>
      <c r="M560">
        <v>11380.416999999999</v>
      </c>
      <c r="N560">
        <v>3511.1010000000001</v>
      </c>
      <c r="O560">
        <v>32937.78</v>
      </c>
      <c r="P560">
        <v>2424.6379999999999</v>
      </c>
    </row>
    <row r="561" spans="1:16">
      <c r="A561" s="282">
        <v>43122</v>
      </c>
      <c r="B561">
        <v>2696.4589999999998</v>
      </c>
      <c r="C561">
        <v>807.88300000000004</v>
      </c>
      <c r="D561">
        <v>8677.3690000000006</v>
      </c>
      <c r="E561">
        <v>1123.546</v>
      </c>
      <c r="L561" s="282">
        <v>43122</v>
      </c>
      <c r="M561">
        <v>11472.2</v>
      </c>
      <c r="N561">
        <v>3536.7420000000002</v>
      </c>
      <c r="O561">
        <v>33005.841999999997</v>
      </c>
      <c r="P561">
        <v>2428.02</v>
      </c>
    </row>
    <row r="562" spans="1:16">
      <c r="A562" s="282">
        <v>43123</v>
      </c>
      <c r="B562">
        <v>2702.538</v>
      </c>
      <c r="C562">
        <v>805.71600000000001</v>
      </c>
      <c r="D562">
        <v>8693.0509999999995</v>
      </c>
      <c r="E562">
        <v>1134.9749999999999</v>
      </c>
      <c r="L562" s="282">
        <v>43123</v>
      </c>
      <c r="M562">
        <v>11498.51</v>
      </c>
      <c r="N562">
        <v>3527.2570000000001</v>
      </c>
      <c r="O562">
        <v>33065.489000000001</v>
      </c>
      <c r="P562">
        <v>2452.7179999999998</v>
      </c>
    </row>
    <row r="563" spans="1:16">
      <c r="A563" s="282">
        <v>43124</v>
      </c>
      <c r="B563">
        <v>2701.1590000000001</v>
      </c>
      <c r="C563">
        <v>799.16099999999994</v>
      </c>
      <c r="D563">
        <v>8637.357</v>
      </c>
      <c r="E563">
        <v>1128.087</v>
      </c>
      <c r="L563" s="282">
        <v>43124</v>
      </c>
      <c r="M563">
        <v>11492.653</v>
      </c>
      <c r="N563">
        <v>3498.5590000000002</v>
      </c>
      <c r="O563">
        <v>32853.648000000001</v>
      </c>
      <c r="P563">
        <v>2437.8339999999998</v>
      </c>
    </row>
    <row r="564" spans="1:16">
      <c r="A564" s="282">
        <v>43125</v>
      </c>
      <c r="B564">
        <v>2702.8879999999999</v>
      </c>
      <c r="C564">
        <v>802.11199999999997</v>
      </c>
      <c r="D564">
        <v>8506.884</v>
      </c>
      <c r="E564">
        <v>1117.77</v>
      </c>
      <c r="L564" s="282">
        <v>43125</v>
      </c>
      <c r="M564">
        <v>11500.040999999999</v>
      </c>
      <c r="N564">
        <v>3511.4789999999998</v>
      </c>
      <c r="O564">
        <v>32357.371999999999</v>
      </c>
      <c r="P564">
        <v>2415.5369999999998</v>
      </c>
    </row>
    <row r="565" spans="1:16">
      <c r="A565" s="282">
        <v>43126</v>
      </c>
      <c r="B565">
        <v>2734.5120000000002</v>
      </c>
      <c r="C565">
        <v>806.76499999999999</v>
      </c>
      <c r="D565">
        <v>8585.0300000000007</v>
      </c>
      <c r="E565">
        <v>1113.675</v>
      </c>
      <c r="L565" s="282">
        <v>43126</v>
      </c>
      <c r="M565">
        <v>11634.798000000001</v>
      </c>
      <c r="N565">
        <v>3531.8510000000001</v>
      </c>
      <c r="O565">
        <v>32654.613000000001</v>
      </c>
      <c r="P565">
        <v>2406.6880000000001</v>
      </c>
    </row>
    <row r="566" spans="1:16">
      <c r="A566" s="282">
        <v>43129</v>
      </c>
      <c r="B566">
        <v>2716.1129999999998</v>
      </c>
      <c r="C566">
        <v>803.99900000000002</v>
      </c>
      <c r="D566">
        <v>8561.6229999999996</v>
      </c>
      <c r="E566">
        <v>1113.711</v>
      </c>
      <c r="L566" s="282">
        <v>43129</v>
      </c>
      <c r="M566">
        <v>11557.135</v>
      </c>
      <c r="N566">
        <v>3519.74</v>
      </c>
      <c r="O566">
        <v>32565.581999999999</v>
      </c>
      <c r="P566">
        <v>2406.893</v>
      </c>
    </row>
    <row r="567" spans="1:16">
      <c r="A567" s="282">
        <v>43130</v>
      </c>
      <c r="B567">
        <v>2686.6709999999998</v>
      </c>
      <c r="C567">
        <v>793.22900000000004</v>
      </c>
      <c r="D567">
        <v>8489.5570000000007</v>
      </c>
      <c r="E567">
        <v>1100.675</v>
      </c>
      <c r="L567" s="282">
        <v>43130</v>
      </c>
      <c r="M567">
        <v>11432.687</v>
      </c>
      <c r="N567">
        <v>3472.59</v>
      </c>
      <c r="O567">
        <v>32291.469000000001</v>
      </c>
      <c r="P567">
        <v>2378.7199999999998</v>
      </c>
    </row>
    <row r="568" spans="1:16">
      <c r="A568" s="282">
        <v>43131</v>
      </c>
      <c r="B568">
        <v>2687.942</v>
      </c>
      <c r="C568">
        <v>794.85500000000002</v>
      </c>
      <c r="D568">
        <v>8410.3250000000007</v>
      </c>
      <c r="E568">
        <v>1087.461</v>
      </c>
      <c r="L568" s="282">
        <v>43131</v>
      </c>
      <c r="M568">
        <v>11438.549000000001</v>
      </c>
      <c r="N568">
        <v>3479.7109999999998</v>
      </c>
      <c r="O568">
        <v>31990.096000000001</v>
      </c>
      <c r="P568">
        <v>2350.1619999999998</v>
      </c>
    </row>
    <row r="569" spans="1:16">
      <c r="A569" s="282">
        <v>43132</v>
      </c>
      <c r="B569">
        <v>2686.4850000000001</v>
      </c>
      <c r="C569">
        <v>796.74300000000005</v>
      </c>
      <c r="D569">
        <v>8146.6930000000002</v>
      </c>
      <c r="E569">
        <v>1106.904</v>
      </c>
      <c r="L569" s="282">
        <v>43132</v>
      </c>
      <c r="M569">
        <v>11434.495000000001</v>
      </c>
      <c r="N569">
        <v>3487.9740000000002</v>
      </c>
      <c r="O569">
        <v>30987.325000000001</v>
      </c>
      <c r="P569">
        <v>2392.183</v>
      </c>
    </row>
    <row r="570" spans="1:16">
      <c r="A570" s="282">
        <v>43133</v>
      </c>
      <c r="B570">
        <v>2630.2370000000001</v>
      </c>
      <c r="C570">
        <v>785.71199999999999</v>
      </c>
      <c r="D570">
        <v>8006.3410000000003</v>
      </c>
      <c r="E570">
        <v>1102.8789999999999</v>
      </c>
      <c r="L570" s="282">
        <v>43133</v>
      </c>
      <c r="M570">
        <v>11195.771000000001</v>
      </c>
      <c r="N570">
        <v>3439.6840000000002</v>
      </c>
      <c r="O570">
        <v>30453.474999999999</v>
      </c>
      <c r="P570">
        <v>2383.4850000000001</v>
      </c>
    </row>
    <row r="571" spans="1:16">
      <c r="A571" s="282">
        <v>43136</v>
      </c>
      <c r="B571">
        <v>2523.6550000000002</v>
      </c>
      <c r="C571">
        <v>771.827</v>
      </c>
      <c r="D571">
        <v>8005.3090000000002</v>
      </c>
      <c r="E571">
        <v>1079.6759999999999</v>
      </c>
      <c r="L571" s="282">
        <v>43136</v>
      </c>
      <c r="M571">
        <v>10742.13</v>
      </c>
      <c r="N571">
        <v>3378.8989999999999</v>
      </c>
      <c r="O571">
        <v>30449.545999999998</v>
      </c>
      <c r="P571">
        <v>2333.3560000000002</v>
      </c>
    </row>
    <row r="572" spans="1:16">
      <c r="A572" s="282">
        <v>43137</v>
      </c>
      <c r="B572">
        <v>2566.326</v>
      </c>
      <c r="C572">
        <v>756.42700000000002</v>
      </c>
      <c r="D572">
        <v>7863.7950000000001</v>
      </c>
      <c r="E572">
        <v>1034.4880000000001</v>
      </c>
      <c r="L572" s="282">
        <v>43137</v>
      </c>
      <c r="M572">
        <v>10924.866</v>
      </c>
      <c r="N572">
        <v>3311.4780000000001</v>
      </c>
      <c r="O572">
        <v>29911.276000000002</v>
      </c>
      <c r="P572">
        <v>2235.7069999999999</v>
      </c>
    </row>
    <row r="573" spans="1:16">
      <c r="A573" s="282">
        <v>43138</v>
      </c>
      <c r="B573">
        <v>2554.442</v>
      </c>
      <c r="C573">
        <v>778.55200000000002</v>
      </c>
      <c r="D573">
        <v>7998.616</v>
      </c>
      <c r="E573">
        <v>1038.8440000000001</v>
      </c>
      <c r="L573" s="282">
        <v>43138</v>
      </c>
      <c r="M573">
        <v>10874.588</v>
      </c>
      <c r="N573">
        <v>3408.337</v>
      </c>
      <c r="O573">
        <v>30424.089</v>
      </c>
      <c r="P573">
        <v>2245.123</v>
      </c>
    </row>
    <row r="574" spans="1:16">
      <c r="A574" s="282">
        <v>43139</v>
      </c>
      <c r="B574">
        <v>2458.8000000000002</v>
      </c>
      <c r="C574">
        <v>761.32100000000003</v>
      </c>
      <c r="D574">
        <v>7936.674</v>
      </c>
      <c r="E574">
        <v>1048.578</v>
      </c>
      <c r="L574" s="282">
        <v>43139</v>
      </c>
      <c r="M574">
        <v>10468.956</v>
      </c>
      <c r="N574">
        <v>3332.9029999999998</v>
      </c>
      <c r="O574">
        <v>30188.481</v>
      </c>
      <c r="P574">
        <v>2266.1640000000002</v>
      </c>
    </row>
    <row r="575" spans="1:16">
      <c r="A575" s="282">
        <v>43140</v>
      </c>
      <c r="B575">
        <v>2494.8359999999998</v>
      </c>
      <c r="C575">
        <v>750.78</v>
      </c>
      <c r="D575">
        <v>7924.6959999999999</v>
      </c>
      <c r="E575">
        <v>1028.4949999999999</v>
      </c>
      <c r="L575" s="282">
        <v>43140</v>
      </c>
      <c r="M575">
        <v>10625.692999999999</v>
      </c>
      <c r="N575">
        <v>3286.759</v>
      </c>
      <c r="O575">
        <v>30142.921999999999</v>
      </c>
      <c r="P575">
        <v>2222.7660000000001</v>
      </c>
    </row>
    <row r="576" spans="1:16">
      <c r="A576" s="282">
        <v>43143</v>
      </c>
      <c r="B576">
        <v>2529.2510000000002</v>
      </c>
      <c r="C576">
        <v>756.67899999999997</v>
      </c>
      <c r="D576">
        <v>8092.174</v>
      </c>
      <c r="E576">
        <v>1028.4949999999999</v>
      </c>
      <c r="L576" s="282">
        <v>43143</v>
      </c>
      <c r="M576">
        <v>10772.665000000001</v>
      </c>
      <c r="N576">
        <v>3312.5839999999998</v>
      </c>
      <c r="O576">
        <v>30779.953000000001</v>
      </c>
      <c r="P576">
        <v>2222.7660000000001</v>
      </c>
    </row>
    <row r="577" spans="1:16">
      <c r="A577" s="282">
        <v>43144</v>
      </c>
      <c r="B577">
        <v>2536.5129999999999</v>
      </c>
      <c r="C577">
        <v>746.58900000000006</v>
      </c>
      <c r="D577">
        <v>8017.0770000000002</v>
      </c>
      <c r="E577">
        <v>1019.694</v>
      </c>
      <c r="L577" s="282">
        <v>43144</v>
      </c>
      <c r="M577">
        <v>10804.162</v>
      </c>
      <c r="N577">
        <v>3268.4119999999998</v>
      </c>
      <c r="O577">
        <v>30494.309000000001</v>
      </c>
      <c r="P577">
        <v>2203.759</v>
      </c>
    </row>
    <row r="578" spans="1:16">
      <c r="A578" s="282">
        <v>43145</v>
      </c>
      <c r="B578">
        <v>2571.3159999999998</v>
      </c>
      <c r="C578">
        <v>759.59400000000005</v>
      </c>
      <c r="D578">
        <v>8090.3370000000004</v>
      </c>
      <c r="E578">
        <v>1012.053</v>
      </c>
      <c r="L578" s="282">
        <v>43145</v>
      </c>
      <c r="M578">
        <v>10955.293</v>
      </c>
      <c r="N578">
        <v>3325.3449999999998</v>
      </c>
      <c r="O578">
        <v>30772.966</v>
      </c>
      <c r="P578">
        <v>2187.2460000000001</v>
      </c>
    </row>
    <row r="579" spans="1:16">
      <c r="A579" s="282">
        <v>43146</v>
      </c>
      <c r="B579">
        <v>2602.125</v>
      </c>
      <c r="C579">
        <v>761.01099999999997</v>
      </c>
      <c r="D579">
        <v>8141.1019999999999</v>
      </c>
      <c r="E579">
        <v>1022.338</v>
      </c>
      <c r="L579" s="282">
        <v>43146</v>
      </c>
      <c r="M579">
        <v>11089.11</v>
      </c>
      <c r="N579">
        <v>3331.547</v>
      </c>
      <c r="O579">
        <v>30966.059000000001</v>
      </c>
      <c r="P579">
        <v>2209.4830000000002</v>
      </c>
    </row>
    <row r="580" spans="1:16">
      <c r="A580" s="282">
        <v>43147</v>
      </c>
      <c r="B580">
        <v>2602.8649999999998</v>
      </c>
      <c r="C580">
        <v>771.93700000000001</v>
      </c>
      <c r="D580">
        <v>8305.7330000000002</v>
      </c>
      <c r="E580">
        <v>1032</v>
      </c>
      <c r="L580" s="282">
        <v>43147</v>
      </c>
      <c r="M580">
        <v>11093.243</v>
      </c>
      <c r="N580">
        <v>3379.3789999999999</v>
      </c>
      <c r="O580">
        <v>31592.261999999999</v>
      </c>
      <c r="P580">
        <v>2230.4340000000002</v>
      </c>
    </row>
    <row r="581" spans="1:16">
      <c r="A581" s="282">
        <v>43150</v>
      </c>
      <c r="B581">
        <v>2602.8649999999998</v>
      </c>
      <c r="C581">
        <v>763.69100000000003</v>
      </c>
      <c r="D581">
        <v>8208.2999999999993</v>
      </c>
      <c r="E581">
        <v>1053.385</v>
      </c>
      <c r="L581" s="282">
        <v>43150</v>
      </c>
      <c r="M581">
        <v>11093.243</v>
      </c>
      <c r="N581">
        <v>3343.2820000000002</v>
      </c>
      <c r="O581">
        <v>31221.659</v>
      </c>
      <c r="P581">
        <v>2276.6729999999998</v>
      </c>
    </row>
    <row r="582" spans="1:16">
      <c r="A582" s="282">
        <v>43151</v>
      </c>
      <c r="B582">
        <v>2587.846</v>
      </c>
      <c r="C582">
        <v>766.94100000000003</v>
      </c>
      <c r="D582">
        <v>8224</v>
      </c>
      <c r="E582">
        <v>1044.5840000000001</v>
      </c>
      <c r="L582" s="282">
        <v>43151</v>
      </c>
      <c r="M582">
        <v>11029.978999999999</v>
      </c>
      <c r="N582">
        <v>3357.5079999999998</v>
      </c>
      <c r="O582">
        <v>31281.376</v>
      </c>
      <c r="P582">
        <v>2257.694</v>
      </c>
    </row>
    <row r="583" spans="1:16">
      <c r="A583" s="282">
        <v>43152</v>
      </c>
      <c r="B583">
        <v>2573.9699999999998</v>
      </c>
      <c r="C583">
        <v>765.51199999999994</v>
      </c>
      <c r="D583">
        <v>8246.7119999999995</v>
      </c>
      <c r="E583">
        <v>1043.19</v>
      </c>
      <c r="L583" s="282">
        <v>43152</v>
      </c>
      <c r="M583">
        <v>10971.058999999999</v>
      </c>
      <c r="N583">
        <v>3351.252</v>
      </c>
      <c r="O583">
        <v>31367.767</v>
      </c>
      <c r="P583">
        <v>2254.681</v>
      </c>
    </row>
    <row r="584" spans="1:16">
      <c r="A584" s="282">
        <v>43153</v>
      </c>
      <c r="B584">
        <v>2575.5970000000002</v>
      </c>
      <c r="C584">
        <v>759.19299999999998</v>
      </c>
      <c r="D584">
        <v>8358.5650000000005</v>
      </c>
      <c r="E584">
        <v>1033.4649999999999</v>
      </c>
      <c r="L584" s="282">
        <v>43153</v>
      </c>
      <c r="M584">
        <v>10978.775</v>
      </c>
      <c r="N584">
        <v>3323.587</v>
      </c>
      <c r="O584">
        <v>31793.216</v>
      </c>
      <c r="P584">
        <v>2233.6610000000001</v>
      </c>
    </row>
    <row r="585" spans="1:16">
      <c r="A585" s="282">
        <v>43154</v>
      </c>
      <c r="B585">
        <v>2616.6</v>
      </c>
      <c r="C585">
        <v>766.178</v>
      </c>
      <c r="D585">
        <v>8429.6710000000003</v>
      </c>
      <c r="E585">
        <v>1041.884</v>
      </c>
      <c r="L585" s="282">
        <v>43154</v>
      </c>
      <c r="M585">
        <v>11154.263000000001</v>
      </c>
      <c r="N585">
        <v>3354.1680000000001</v>
      </c>
      <c r="O585">
        <v>32063.681</v>
      </c>
      <c r="P585">
        <v>2251.8580000000002</v>
      </c>
    </row>
    <row r="586" spans="1:16">
      <c r="A586" s="282">
        <v>43157</v>
      </c>
      <c r="B586">
        <v>2645.9929999999999</v>
      </c>
      <c r="C586">
        <v>767.52700000000004</v>
      </c>
      <c r="D586">
        <v>8515.0450000000001</v>
      </c>
      <c r="E586">
        <v>1051.2629999999999</v>
      </c>
      <c r="L586" s="282">
        <v>43157</v>
      </c>
      <c r="M586">
        <v>11280.87</v>
      </c>
      <c r="N586">
        <v>3360.0749999999998</v>
      </c>
      <c r="O586">
        <v>32388.417000000001</v>
      </c>
      <c r="P586">
        <v>2272.8020000000001</v>
      </c>
    </row>
    <row r="587" spans="1:16">
      <c r="A587" s="282">
        <v>43158</v>
      </c>
      <c r="B587">
        <v>2612.4589999999998</v>
      </c>
      <c r="C587">
        <v>767.64099999999996</v>
      </c>
      <c r="D587">
        <v>8405.1980000000003</v>
      </c>
      <c r="E587">
        <v>1061.5450000000001</v>
      </c>
      <c r="L587" s="282">
        <v>43158</v>
      </c>
      <c r="M587">
        <v>11139.505999999999</v>
      </c>
      <c r="N587">
        <v>3360.5740000000001</v>
      </c>
      <c r="O587">
        <v>31970.593000000001</v>
      </c>
      <c r="P587">
        <v>2295.0329999999999</v>
      </c>
    </row>
    <row r="588" spans="1:16">
      <c r="A588" s="282">
        <v>43159</v>
      </c>
      <c r="B588">
        <v>2583.866</v>
      </c>
      <c r="C588">
        <v>763.875</v>
      </c>
      <c r="D588">
        <v>8357.9629999999997</v>
      </c>
      <c r="E588">
        <v>1046.703</v>
      </c>
      <c r="L588" s="282">
        <v>43159</v>
      </c>
      <c r="M588">
        <v>11018.81</v>
      </c>
      <c r="N588">
        <v>3344.085</v>
      </c>
      <c r="O588">
        <v>31790.925999999999</v>
      </c>
      <c r="P588">
        <v>2262.9450000000002</v>
      </c>
    </row>
    <row r="589" spans="1:16">
      <c r="A589" s="282">
        <v>43160</v>
      </c>
      <c r="B589">
        <v>2550.4</v>
      </c>
      <c r="C589">
        <v>759.59500000000003</v>
      </c>
      <c r="D589">
        <v>8233.6569999999992</v>
      </c>
      <c r="E589">
        <v>1029.7929999999999</v>
      </c>
      <c r="L589" s="282">
        <v>43160</v>
      </c>
      <c r="M589">
        <v>10877.725</v>
      </c>
      <c r="N589">
        <v>3325.3510000000001</v>
      </c>
      <c r="O589">
        <v>31318.107</v>
      </c>
      <c r="P589">
        <v>2226.3850000000002</v>
      </c>
    </row>
    <row r="590" spans="1:16">
      <c r="A590" s="282">
        <v>43161</v>
      </c>
      <c r="B590">
        <v>2564.3560000000002</v>
      </c>
      <c r="C590">
        <v>740.97199999999998</v>
      </c>
      <c r="D590">
        <v>8104.9160000000002</v>
      </c>
      <c r="E590">
        <v>1010.146</v>
      </c>
      <c r="L590" s="282">
        <v>43161</v>
      </c>
      <c r="M590">
        <v>10938.341</v>
      </c>
      <c r="N590">
        <v>3243.8220000000001</v>
      </c>
      <c r="O590">
        <v>30828.421999999999</v>
      </c>
      <c r="P590">
        <v>2183.9079999999999</v>
      </c>
    </row>
    <row r="591" spans="1:16">
      <c r="A591" s="282">
        <v>43164</v>
      </c>
      <c r="B591">
        <v>2592.846</v>
      </c>
      <c r="C591">
        <v>738.40800000000002</v>
      </c>
      <c r="D591">
        <v>8132.3270000000002</v>
      </c>
      <c r="E591">
        <v>1002.654</v>
      </c>
      <c r="L591" s="282">
        <v>43164</v>
      </c>
      <c r="M591">
        <v>11059.96</v>
      </c>
      <c r="N591">
        <v>3232.5970000000002</v>
      </c>
      <c r="O591">
        <v>30932.682000000001</v>
      </c>
      <c r="P591">
        <v>2167.7109999999998</v>
      </c>
    </row>
    <row r="592" spans="1:16">
      <c r="A592" s="282">
        <v>43165</v>
      </c>
      <c r="B592">
        <v>2600.4949999999999</v>
      </c>
      <c r="C592">
        <v>751.28700000000003</v>
      </c>
      <c r="D592">
        <v>8134.665</v>
      </c>
      <c r="E592">
        <v>1014.979</v>
      </c>
      <c r="L592" s="282">
        <v>43165</v>
      </c>
      <c r="M592">
        <v>11093.130999999999</v>
      </c>
      <c r="N592">
        <v>3288.9769999999999</v>
      </c>
      <c r="O592">
        <v>30941.575000000001</v>
      </c>
      <c r="P592">
        <v>2194.357</v>
      </c>
    </row>
    <row r="593" spans="1:16">
      <c r="A593" s="282">
        <v>43166</v>
      </c>
      <c r="B593">
        <v>2599.9780000000001</v>
      </c>
      <c r="C593">
        <v>760.16899999999998</v>
      </c>
      <c r="D593">
        <v>8152.6379999999999</v>
      </c>
      <c r="E593">
        <v>1006.908</v>
      </c>
      <c r="L593" s="282">
        <v>43166</v>
      </c>
      <c r="M593">
        <v>11091.659</v>
      </c>
      <c r="N593">
        <v>3327.86</v>
      </c>
      <c r="O593">
        <v>31009.937000000002</v>
      </c>
      <c r="P593">
        <v>2176.9090000000001</v>
      </c>
    </row>
    <row r="594" spans="1:16">
      <c r="A594" s="282">
        <v>43167</v>
      </c>
      <c r="B594">
        <v>2611.127</v>
      </c>
      <c r="C594">
        <v>767.67399999999998</v>
      </c>
      <c r="D594">
        <v>8241.625</v>
      </c>
      <c r="E594">
        <v>1011.213</v>
      </c>
      <c r="L594" s="282">
        <v>43167</v>
      </c>
      <c r="M594">
        <v>11142.156999999999</v>
      </c>
      <c r="N594">
        <v>3360.7170000000001</v>
      </c>
      <c r="O594">
        <v>31348.416000000001</v>
      </c>
      <c r="P594">
        <v>2186.2159999999999</v>
      </c>
    </row>
    <row r="595" spans="1:16">
      <c r="A595" s="282">
        <v>43168</v>
      </c>
      <c r="B595">
        <v>2655.5540000000001</v>
      </c>
      <c r="C595">
        <v>769.02200000000005</v>
      </c>
      <c r="D595">
        <v>8235.9110000000001</v>
      </c>
      <c r="E595">
        <v>1014.38</v>
      </c>
      <c r="L595" s="282">
        <v>43168</v>
      </c>
      <c r="M595">
        <v>11332.008</v>
      </c>
      <c r="N595">
        <v>3366.616</v>
      </c>
      <c r="O595">
        <v>31366.030999999999</v>
      </c>
      <c r="P595">
        <v>2193.0630000000001</v>
      </c>
    </row>
    <row r="596" spans="1:16">
      <c r="A596" s="282">
        <v>43171</v>
      </c>
      <c r="B596">
        <v>2652.866</v>
      </c>
      <c r="C596">
        <v>769.23800000000006</v>
      </c>
      <c r="D596">
        <v>8250.9369999999999</v>
      </c>
      <c r="E596">
        <v>1030.259</v>
      </c>
      <c r="L596" s="282">
        <v>43171</v>
      </c>
      <c r="M596">
        <v>11320.57</v>
      </c>
      <c r="N596">
        <v>3367.5659999999998</v>
      </c>
      <c r="O596">
        <v>31423.257000000001</v>
      </c>
      <c r="P596">
        <v>2227.3919999999998</v>
      </c>
    </row>
    <row r="597" spans="1:16">
      <c r="A597" s="282">
        <v>43172</v>
      </c>
      <c r="B597">
        <v>2636</v>
      </c>
      <c r="C597">
        <v>766.84400000000005</v>
      </c>
      <c r="D597">
        <v>8176.1390000000001</v>
      </c>
      <c r="E597">
        <v>1035.5440000000001</v>
      </c>
      <c r="L597" s="282">
        <v>43172</v>
      </c>
      <c r="M597">
        <v>11249.239</v>
      </c>
      <c r="N597">
        <v>3357.0830000000001</v>
      </c>
      <c r="O597">
        <v>31138.392</v>
      </c>
      <c r="P597">
        <v>2238.8240000000001</v>
      </c>
    </row>
    <row r="598" spans="1:16">
      <c r="A598" s="282">
        <v>43173</v>
      </c>
      <c r="B598">
        <v>2621.433</v>
      </c>
      <c r="C598">
        <v>758.88400000000001</v>
      </c>
      <c r="D598">
        <v>8153.4579999999996</v>
      </c>
      <c r="E598">
        <v>1030.4169999999999</v>
      </c>
      <c r="L598" s="282">
        <v>43173</v>
      </c>
      <c r="M598">
        <v>11190.148999999999</v>
      </c>
      <c r="N598">
        <v>3322.2359999999999</v>
      </c>
      <c r="O598">
        <v>31071.261999999999</v>
      </c>
      <c r="P598">
        <v>2227.7399999999998</v>
      </c>
    </row>
    <row r="599" spans="1:16">
      <c r="A599" s="282">
        <v>43174</v>
      </c>
      <c r="B599">
        <v>2618.8040000000001</v>
      </c>
      <c r="C599">
        <v>767.70500000000004</v>
      </c>
      <c r="D599">
        <v>8199.9380000000001</v>
      </c>
      <c r="E599">
        <v>1030.9100000000001</v>
      </c>
      <c r="L599" s="282">
        <v>43174</v>
      </c>
      <c r="M599">
        <v>11179.641</v>
      </c>
      <c r="N599">
        <v>3360.8530000000001</v>
      </c>
      <c r="O599">
        <v>31298.996999999999</v>
      </c>
      <c r="P599">
        <v>2228.8069999999998</v>
      </c>
    </row>
    <row r="600" spans="1:16">
      <c r="A600" s="282">
        <v>43175</v>
      </c>
      <c r="B600">
        <v>2623.5569999999998</v>
      </c>
      <c r="C600">
        <v>772.83900000000006</v>
      </c>
      <c r="D600">
        <v>8181.9480000000003</v>
      </c>
      <c r="E600">
        <v>1026.9059999999999</v>
      </c>
      <c r="L600" s="282">
        <v>43175</v>
      </c>
      <c r="M600">
        <v>11200.282999999999</v>
      </c>
      <c r="N600">
        <v>3383.3290000000002</v>
      </c>
      <c r="O600">
        <v>31372.434000000001</v>
      </c>
      <c r="P600">
        <v>2220.1779999999999</v>
      </c>
    </row>
    <row r="601" spans="1:16">
      <c r="A601" s="282">
        <v>43178</v>
      </c>
      <c r="B601">
        <v>2586.6480000000001</v>
      </c>
      <c r="C601">
        <v>764.88599999999997</v>
      </c>
      <c r="D601">
        <v>8153.4570000000003</v>
      </c>
      <c r="E601">
        <v>1017.3680000000001</v>
      </c>
      <c r="L601" s="282">
        <v>43178</v>
      </c>
      <c r="M601">
        <v>11042.817999999999</v>
      </c>
      <c r="N601">
        <v>3348.51</v>
      </c>
      <c r="O601">
        <v>31274.489000000001</v>
      </c>
      <c r="P601">
        <v>2199.5569999999998</v>
      </c>
    </row>
    <row r="602" spans="1:16">
      <c r="A602" s="282">
        <v>43179</v>
      </c>
      <c r="B602">
        <v>2590.5210000000002</v>
      </c>
      <c r="C602">
        <v>769.76099999999997</v>
      </c>
      <c r="D602">
        <v>8154.8860000000004</v>
      </c>
      <c r="E602">
        <v>1015.11</v>
      </c>
      <c r="L602" s="282">
        <v>43179</v>
      </c>
      <c r="M602">
        <v>11059.535</v>
      </c>
      <c r="N602">
        <v>3369.8539999999998</v>
      </c>
      <c r="O602">
        <v>31279.971000000001</v>
      </c>
      <c r="P602">
        <v>2194.674</v>
      </c>
    </row>
    <row r="603" spans="1:16">
      <c r="A603" s="282">
        <v>43180</v>
      </c>
      <c r="B603">
        <v>2586.4160000000002</v>
      </c>
      <c r="C603">
        <v>770.25</v>
      </c>
      <c r="D603">
        <v>8161.49</v>
      </c>
      <c r="E603">
        <v>1015.11</v>
      </c>
      <c r="L603" s="282">
        <v>43180</v>
      </c>
      <c r="M603">
        <v>11043.290999999999</v>
      </c>
      <c r="N603">
        <v>3371.9929999999999</v>
      </c>
      <c r="O603">
        <v>31315.922999999999</v>
      </c>
      <c r="P603">
        <v>2194.674</v>
      </c>
    </row>
    <row r="604" spans="1:16">
      <c r="A604" s="282">
        <v>43181</v>
      </c>
      <c r="B604">
        <v>2521.5749999999998</v>
      </c>
      <c r="C604">
        <v>756.75800000000004</v>
      </c>
      <c r="D604">
        <v>8036.6989999999996</v>
      </c>
      <c r="E604">
        <v>1021.83</v>
      </c>
      <c r="L604" s="282">
        <v>43181</v>
      </c>
      <c r="M604">
        <v>10766.82</v>
      </c>
      <c r="N604">
        <v>3312.9270000000001</v>
      </c>
      <c r="O604">
        <v>30837.095000000001</v>
      </c>
      <c r="P604">
        <v>2209.2040000000002</v>
      </c>
    </row>
    <row r="605" spans="1:16">
      <c r="A605" s="282">
        <v>43182</v>
      </c>
      <c r="B605">
        <v>2468.893</v>
      </c>
      <c r="C605">
        <v>753.24400000000003</v>
      </c>
      <c r="D605">
        <v>8023.6170000000002</v>
      </c>
      <c r="E605">
        <v>985.03</v>
      </c>
      <c r="L605" s="282">
        <v>43182</v>
      </c>
      <c r="M605">
        <v>10541.992</v>
      </c>
      <c r="N605">
        <v>3297.5450000000001</v>
      </c>
      <c r="O605">
        <v>30959.249</v>
      </c>
      <c r="P605">
        <v>2129.6419999999998</v>
      </c>
    </row>
    <row r="606" spans="1:16">
      <c r="A606" s="282">
        <v>43185</v>
      </c>
      <c r="B606">
        <v>2535.2020000000002</v>
      </c>
      <c r="C606">
        <v>743.92899999999997</v>
      </c>
      <c r="D606">
        <v>7979.4809999999998</v>
      </c>
      <c r="E606">
        <v>988.80899999999997</v>
      </c>
      <c r="L606" s="282">
        <v>43185</v>
      </c>
      <c r="M606">
        <v>10825.152</v>
      </c>
      <c r="N606">
        <v>3256.7669999999998</v>
      </c>
      <c r="O606">
        <v>30788.952000000001</v>
      </c>
      <c r="P606">
        <v>2137.8119999999999</v>
      </c>
    </row>
    <row r="607" spans="1:16">
      <c r="A607" s="282">
        <v>43186</v>
      </c>
      <c r="B607">
        <v>2490.8240000000001</v>
      </c>
      <c r="C607">
        <v>749.98400000000004</v>
      </c>
      <c r="D607">
        <v>8001.9390000000003</v>
      </c>
      <c r="E607">
        <v>1015.657</v>
      </c>
      <c r="L607" s="282">
        <v>43186</v>
      </c>
      <c r="M607">
        <v>10635.683000000001</v>
      </c>
      <c r="N607">
        <v>3283.2739999999999</v>
      </c>
      <c r="O607">
        <v>30875.603999999999</v>
      </c>
      <c r="P607">
        <v>2195.857</v>
      </c>
    </row>
    <row r="608" spans="1:16">
      <c r="A608" s="282">
        <v>43187</v>
      </c>
      <c r="B608">
        <v>2482.7910000000002</v>
      </c>
      <c r="C608">
        <v>756.62599999999998</v>
      </c>
      <c r="D608">
        <v>8069.3789999999999</v>
      </c>
      <c r="E608">
        <v>1004.505</v>
      </c>
      <c r="L608" s="282">
        <v>43187</v>
      </c>
      <c r="M608">
        <v>10603.457</v>
      </c>
      <c r="N608">
        <v>3312.3530000000001</v>
      </c>
      <c r="O608">
        <v>31135.826000000001</v>
      </c>
      <c r="P608">
        <v>2191.7420000000002</v>
      </c>
    </row>
    <row r="609" spans="1:16">
      <c r="A609" s="282">
        <v>43188</v>
      </c>
      <c r="B609">
        <v>2516.933</v>
      </c>
      <c r="C609">
        <v>759.76800000000003</v>
      </c>
      <c r="D609">
        <v>8069.3789999999999</v>
      </c>
      <c r="E609">
        <v>1006.208</v>
      </c>
      <c r="L609" s="282">
        <v>43188</v>
      </c>
      <c r="M609">
        <v>10749.934999999999</v>
      </c>
      <c r="N609">
        <v>3326.107</v>
      </c>
      <c r="O609">
        <v>31135.826000000001</v>
      </c>
      <c r="P609">
        <v>2195.4569999999999</v>
      </c>
    </row>
    <row r="610" spans="1:16">
      <c r="A610" s="282">
        <v>43189</v>
      </c>
      <c r="B610">
        <v>2516.933</v>
      </c>
      <c r="C610">
        <v>759.76800000000003</v>
      </c>
      <c r="D610">
        <v>8069.3789999999999</v>
      </c>
      <c r="E610">
        <v>1013.274</v>
      </c>
      <c r="L610" s="282">
        <v>43189</v>
      </c>
      <c r="M610">
        <v>10749.934999999999</v>
      </c>
      <c r="N610">
        <v>3326.107</v>
      </c>
      <c r="O610">
        <v>31135.826000000001</v>
      </c>
      <c r="P610">
        <v>2210.893</v>
      </c>
    </row>
    <row r="611" spans="1:16">
      <c r="A611" s="282">
        <v>43192</v>
      </c>
      <c r="B611">
        <v>2460.8670000000002</v>
      </c>
      <c r="C611">
        <v>759.76800000000003</v>
      </c>
      <c r="D611">
        <v>8069.3789999999999</v>
      </c>
      <c r="E611">
        <v>1008.673</v>
      </c>
      <c r="L611" s="282">
        <v>43192</v>
      </c>
      <c r="M611">
        <v>10510.557000000001</v>
      </c>
      <c r="N611">
        <v>3326.107</v>
      </c>
      <c r="O611">
        <v>31135.826000000001</v>
      </c>
      <c r="P611">
        <v>2200.8530000000001</v>
      </c>
    </row>
    <row r="612" spans="1:16">
      <c r="A612" s="282">
        <v>43193</v>
      </c>
      <c r="B612">
        <v>2491.2629999999999</v>
      </c>
      <c r="C612">
        <v>763.34299999999996</v>
      </c>
      <c r="D612">
        <v>8043</v>
      </c>
      <c r="E612">
        <v>1005.297</v>
      </c>
      <c r="L612" s="282">
        <v>43193</v>
      </c>
      <c r="M612">
        <v>10640.816000000001</v>
      </c>
      <c r="N612">
        <v>3341.7570000000001</v>
      </c>
      <c r="O612">
        <v>31034.041000000001</v>
      </c>
      <c r="P612">
        <v>2193.4879999999998</v>
      </c>
    </row>
    <row r="613" spans="1:16">
      <c r="A613" s="282">
        <v>43194</v>
      </c>
      <c r="B613">
        <v>2519.9650000000001</v>
      </c>
      <c r="C613">
        <v>761.81299999999999</v>
      </c>
      <c r="D613">
        <v>7914.25</v>
      </c>
      <c r="E613">
        <v>1005.481</v>
      </c>
      <c r="L613" s="282">
        <v>43194</v>
      </c>
      <c r="M613">
        <v>10764.19</v>
      </c>
      <c r="N613">
        <v>3335.058</v>
      </c>
      <c r="O613">
        <v>30575.38</v>
      </c>
      <c r="P613">
        <v>2193.8910000000001</v>
      </c>
    </row>
    <row r="614" spans="1:16">
      <c r="A614" s="282">
        <v>43195</v>
      </c>
      <c r="B614">
        <v>2537.509</v>
      </c>
      <c r="C614">
        <v>780.08900000000006</v>
      </c>
      <c r="D614">
        <v>8054.0360000000001</v>
      </c>
      <c r="E614">
        <v>1017.225</v>
      </c>
      <c r="L614" s="282">
        <v>43195</v>
      </c>
      <c r="M614">
        <v>10840.645</v>
      </c>
      <c r="N614">
        <v>3415.0650000000001</v>
      </c>
      <c r="O614">
        <v>31115.419000000002</v>
      </c>
      <c r="P614">
        <v>2219.5149999999999</v>
      </c>
    </row>
    <row r="615" spans="1:16">
      <c r="A615" s="282">
        <v>43196</v>
      </c>
      <c r="B615">
        <v>2482.4009999999998</v>
      </c>
      <c r="C615">
        <v>779.70299999999997</v>
      </c>
      <c r="D615">
        <v>8046.0720000000001</v>
      </c>
      <c r="E615">
        <v>1013.276</v>
      </c>
      <c r="L615" s="282">
        <v>43196</v>
      </c>
      <c r="M615">
        <v>10605.407999999999</v>
      </c>
      <c r="N615">
        <v>3413.3780000000002</v>
      </c>
      <c r="O615">
        <v>31084.65</v>
      </c>
      <c r="P615">
        <v>2210.8980000000001</v>
      </c>
    </row>
    <row r="616" spans="1:16">
      <c r="A616" s="282">
        <v>43199</v>
      </c>
      <c r="B616">
        <v>2490.1619999999998</v>
      </c>
      <c r="C616">
        <v>784.07600000000002</v>
      </c>
      <c r="D616">
        <v>8091.2380000000003</v>
      </c>
      <c r="E616">
        <v>1017.3680000000001</v>
      </c>
      <c r="L616" s="282">
        <v>43199</v>
      </c>
      <c r="M616">
        <v>10641.609</v>
      </c>
      <c r="N616">
        <v>3432.52</v>
      </c>
      <c r="O616">
        <v>31259.144</v>
      </c>
      <c r="P616">
        <v>2219.826</v>
      </c>
    </row>
    <row r="617" spans="1:16">
      <c r="A617" s="282">
        <v>43200</v>
      </c>
      <c r="B617">
        <v>2532.4380000000001</v>
      </c>
      <c r="C617">
        <v>788.47299999999996</v>
      </c>
      <c r="D617">
        <v>8138.125</v>
      </c>
      <c r="E617">
        <v>1021.984</v>
      </c>
      <c r="L617" s="282">
        <v>43200</v>
      </c>
      <c r="M617">
        <v>10822.588</v>
      </c>
      <c r="N617">
        <v>3451.768</v>
      </c>
      <c r="O617">
        <v>31440.282999999999</v>
      </c>
      <c r="P617">
        <v>2229.9</v>
      </c>
    </row>
    <row r="618" spans="1:16">
      <c r="A618" s="282">
        <v>43201</v>
      </c>
      <c r="B618">
        <v>2518.8809999999999</v>
      </c>
      <c r="C618">
        <v>782.71500000000003</v>
      </c>
      <c r="D618">
        <v>8029.5389999999998</v>
      </c>
      <c r="E618">
        <v>1018.731</v>
      </c>
      <c r="L618" s="282">
        <v>43201</v>
      </c>
      <c r="M618">
        <v>10765.098</v>
      </c>
      <c r="N618">
        <v>3426.5630000000001</v>
      </c>
      <c r="O618">
        <v>31051.196</v>
      </c>
      <c r="P618">
        <v>2222.8000000000002</v>
      </c>
    </row>
    <row r="619" spans="1:16">
      <c r="A619" s="282">
        <v>43202</v>
      </c>
      <c r="B619">
        <v>2539.1080000000002</v>
      </c>
      <c r="C619">
        <v>792.03200000000004</v>
      </c>
      <c r="D619">
        <v>8047.67</v>
      </c>
      <c r="E619">
        <v>1014.97</v>
      </c>
      <c r="L619" s="282">
        <v>43202</v>
      </c>
      <c r="M619">
        <v>10852.767</v>
      </c>
      <c r="N619">
        <v>3467.35</v>
      </c>
      <c r="O619">
        <v>31150.582999999999</v>
      </c>
      <c r="P619">
        <v>2214.5940000000001</v>
      </c>
    </row>
    <row r="620" spans="1:16">
      <c r="A620" s="282">
        <v>43203</v>
      </c>
      <c r="B620">
        <v>2531.337</v>
      </c>
      <c r="C620">
        <v>793.32899999999995</v>
      </c>
      <c r="D620">
        <v>7998.4639999999999</v>
      </c>
      <c r="E620">
        <v>1021.456</v>
      </c>
      <c r="L620" s="282">
        <v>43203</v>
      </c>
      <c r="M620">
        <v>10819.790999999999</v>
      </c>
      <c r="N620">
        <v>3473.029</v>
      </c>
      <c r="O620">
        <v>30960.12</v>
      </c>
      <c r="P620">
        <v>2228.7570000000001</v>
      </c>
    </row>
    <row r="621" spans="1:16">
      <c r="A621" s="282">
        <v>43206</v>
      </c>
      <c r="B621">
        <v>2552.0050000000001</v>
      </c>
      <c r="C621">
        <v>792.68200000000002</v>
      </c>
      <c r="D621">
        <v>7983.5010000000002</v>
      </c>
      <c r="E621">
        <v>1025.048</v>
      </c>
      <c r="L621" s="282">
        <v>43206</v>
      </c>
      <c r="M621">
        <v>10908.406000000001</v>
      </c>
      <c r="N621">
        <v>3470.1950000000002</v>
      </c>
      <c r="O621">
        <v>30902.202000000001</v>
      </c>
      <c r="P621">
        <v>2236.6019999999999</v>
      </c>
    </row>
    <row r="622" spans="1:16">
      <c r="A622" s="282">
        <v>43207</v>
      </c>
      <c r="B622">
        <v>2579.9119999999998</v>
      </c>
      <c r="C622">
        <v>803.27200000000005</v>
      </c>
      <c r="D622">
        <v>8040.4390000000003</v>
      </c>
      <c r="E622">
        <v>1022.016</v>
      </c>
      <c r="L622" s="282">
        <v>43207</v>
      </c>
      <c r="M622">
        <v>11027.694</v>
      </c>
      <c r="N622">
        <v>3516.556</v>
      </c>
      <c r="O622">
        <v>31122.596000000001</v>
      </c>
      <c r="P622">
        <v>2229.9699999999998</v>
      </c>
    </row>
    <row r="623" spans="1:16">
      <c r="A623" s="282">
        <v>43208</v>
      </c>
      <c r="B623">
        <v>2582.2080000000001</v>
      </c>
      <c r="C623">
        <v>807.52300000000002</v>
      </c>
      <c r="D623">
        <v>8035.7449999999999</v>
      </c>
      <c r="E623">
        <v>1033.1980000000001</v>
      </c>
      <c r="L623" s="282">
        <v>43208</v>
      </c>
      <c r="M623">
        <v>11037.505999999999</v>
      </c>
      <c r="N623">
        <v>3535.1669999999999</v>
      </c>
      <c r="O623">
        <v>31104.425999999999</v>
      </c>
      <c r="P623">
        <v>2254.3690000000001</v>
      </c>
    </row>
    <row r="624" spans="1:16">
      <c r="A624" s="282">
        <v>43209</v>
      </c>
      <c r="B624">
        <v>2567.7040000000002</v>
      </c>
      <c r="C624">
        <v>810.024</v>
      </c>
      <c r="D624">
        <v>7979.3580000000002</v>
      </c>
      <c r="E624">
        <v>1033.44</v>
      </c>
      <c r="L624" s="282">
        <v>43209</v>
      </c>
      <c r="M624">
        <v>10976.779</v>
      </c>
      <c r="N624">
        <v>3546.1179999999999</v>
      </c>
      <c r="O624">
        <v>30886.167000000001</v>
      </c>
      <c r="P624">
        <v>2254.8960000000002</v>
      </c>
    </row>
    <row r="625" spans="1:16">
      <c r="A625" s="282">
        <v>43210</v>
      </c>
      <c r="B625">
        <v>2546.145</v>
      </c>
      <c r="C625">
        <v>811.37099999999998</v>
      </c>
      <c r="D625">
        <v>7951.7370000000001</v>
      </c>
      <c r="E625">
        <v>1033.838</v>
      </c>
      <c r="L625" s="282">
        <v>43210</v>
      </c>
      <c r="M625">
        <v>10885.103999999999</v>
      </c>
      <c r="N625">
        <v>3552.0129999999999</v>
      </c>
      <c r="O625">
        <v>30779.252</v>
      </c>
      <c r="P625">
        <v>2255.7669999999998</v>
      </c>
    </row>
    <row r="626" spans="1:16">
      <c r="A626" s="282">
        <v>43213</v>
      </c>
      <c r="B626">
        <v>2546.1120000000001</v>
      </c>
      <c r="C626">
        <v>816.51499999999999</v>
      </c>
      <c r="D626">
        <v>7980.6260000000002</v>
      </c>
      <c r="E626">
        <v>1034.1369999999999</v>
      </c>
      <c r="L626" s="282">
        <v>43213</v>
      </c>
      <c r="M626">
        <v>10884.960999999999</v>
      </c>
      <c r="N626">
        <v>3587.5149999999999</v>
      </c>
      <c r="O626">
        <v>30891.074000000001</v>
      </c>
      <c r="P626">
        <v>2256.4189999999999</v>
      </c>
    </row>
    <row r="627" spans="1:16">
      <c r="A627" s="282">
        <v>43214</v>
      </c>
      <c r="B627">
        <v>2512.3629999999998</v>
      </c>
      <c r="C627">
        <v>817.84500000000003</v>
      </c>
      <c r="D627">
        <v>8003.1880000000001</v>
      </c>
      <c r="E627">
        <v>1046.104</v>
      </c>
      <c r="L627" s="282">
        <v>43214</v>
      </c>
      <c r="M627">
        <v>10740.944</v>
      </c>
      <c r="N627">
        <v>3593.3580000000002</v>
      </c>
      <c r="O627">
        <v>30978.405999999999</v>
      </c>
      <c r="P627">
        <v>2282.5309999999999</v>
      </c>
    </row>
    <row r="628" spans="1:16">
      <c r="A628" s="282">
        <v>43215</v>
      </c>
      <c r="B628">
        <v>2516.1239999999998</v>
      </c>
      <c r="C628">
        <v>808.41399999999999</v>
      </c>
      <c r="D628">
        <v>7912.6620000000003</v>
      </c>
      <c r="E628">
        <v>1044.7249999999999</v>
      </c>
      <c r="L628" s="282">
        <v>43215</v>
      </c>
      <c r="M628">
        <v>10757.038</v>
      </c>
      <c r="N628">
        <v>3551.924</v>
      </c>
      <c r="O628">
        <v>30628.003000000001</v>
      </c>
      <c r="P628">
        <v>2279.5419999999999</v>
      </c>
    </row>
    <row r="629" spans="1:16">
      <c r="A629" s="282">
        <v>43216</v>
      </c>
      <c r="B629">
        <v>2542.4929999999999</v>
      </c>
      <c r="C629">
        <v>816.58299999999997</v>
      </c>
      <c r="D629">
        <v>8008.79</v>
      </c>
      <c r="E629">
        <v>1047.2239999999999</v>
      </c>
      <c r="L629" s="282">
        <v>43216</v>
      </c>
      <c r="M629">
        <v>10869.772000000001</v>
      </c>
      <c r="N629">
        <v>3587.8139999999999</v>
      </c>
      <c r="O629">
        <v>31000.09</v>
      </c>
      <c r="P629">
        <v>2284.9960000000001</v>
      </c>
    </row>
    <row r="630" spans="1:16">
      <c r="A630" s="282">
        <v>43217</v>
      </c>
      <c r="B630">
        <v>2544.337</v>
      </c>
      <c r="C630">
        <v>812.49599999999998</v>
      </c>
      <c r="D630">
        <v>8008.79</v>
      </c>
      <c r="E630">
        <v>1049.511</v>
      </c>
      <c r="L630" s="282">
        <v>43217</v>
      </c>
      <c r="M630">
        <v>10878.385</v>
      </c>
      <c r="N630">
        <v>3569.8589999999999</v>
      </c>
      <c r="O630">
        <v>31000.09</v>
      </c>
      <c r="P630">
        <v>2290.0039999999999</v>
      </c>
    </row>
    <row r="631" spans="1:16">
      <c r="A631" s="282">
        <v>43220</v>
      </c>
      <c r="B631">
        <v>2524.279</v>
      </c>
      <c r="C631">
        <v>814.08399999999995</v>
      </c>
      <c r="D631">
        <v>8014.7719999999999</v>
      </c>
      <c r="E631">
        <v>1049.511</v>
      </c>
      <c r="L631" s="282">
        <v>43220</v>
      </c>
      <c r="M631">
        <v>10793.111999999999</v>
      </c>
      <c r="N631">
        <v>3576.8339999999998</v>
      </c>
      <c r="O631">
        <v>31023.242999999999</v>
      </c>
      <c r="P631">
        <v>2290.0039999999999</v>
      </c>
    </row>
    <row r="632" spans="1:16">
      <c r="A632" s="282">
        <v>43221</v>
      </c>
      <c r="B632">
        <v>2530.4639999999999</v>
      </c>
      <c r="C632">
        <v>814.08399999999995</v>
      </c>
      <c r="D632">
        <v>8049.1589999999997</v>
      </c>
      <c r="E632">
        <v>1048.1289999999999</v>
      </c>
      <c r="L632" s="282">
        <v>43221</v>
      </c>
      <c r="M632">
        <v>10819.606</v>
      </c>
      <c r="N632">
        <v>3576.8339999999998</v>
      </c>
      <c r="O632">
        <v>31156.35</v>
      </c>
      <c r="P632">
        <v>2287.6280000000002</v>
      </c>
    </row>
    <row r="633" spans="1:16">
      <c r="A633" s="282">
        <v>43222</v>
      </c>
      <c r="B633">
        <v>2512.9340000000002</v>
      </c>
      <c r="C633">
        <v>823.22199999999998</v>
      </c>
      <c r="D633">
        <v>8215.1190000000006</v>
      </c>
      <c r="E633">
        <v>1045.921</v>
      </c>
      <c r="L633" s="282">
        <v>43222</v>
      </c>
      <c r="M633">
        <v>10744.653</v>
      </c>
      <c r="N633">
        <v>3616.9839999999999</v>
      </c>
      <c r="O633">
        <v>31798.739000000001</v>
      </c>
      <c r="P633">
        <v>2282.81</v>
      </c>
    </row>
    <row r="634" spans="1:16">
      <c r="A634" s="282">
        <v>43223</v>
      </c>
      <c r="B634">
        <v>2507.3330000000001</v>
      </c>
      <c r="C634">
        <v>816.74099999999999</v>
      </c>
      <c r="D634">
        <v>8159.6949999999997</v>
      </c>
      <c r="E634">
        <v>1045.921</v>
      </c>
      <c r="L634" s="282">
        <v>43223</v>
      </c>
      <c r="M634">
        <v>10721.879000000001</v>
      </c>
      <c r="N634">
        <v>3588.5070000000001</v>
      </c>
      <c r="O634">
        <v>31584.206999999999</v>
      </c>
      <c r="P634">
        <v>2282.81</v>
      </c>
    </row>
    <row r="635" spans="1:16">
      <c r="A635" s="282">
        <v>43224</v>
      </c>
      <c r="B635">
        <v>2539.395</v>
      </c>
      <c r="C635">
        <v>826.86699999999996</v>
      </c>
      <c r="D635">
        <v>8134.2489999999998</v>
      </c>
      <c r="E635">
        <v>1045.921</v>
      </c>
      <c r="L635" s="282">
        <v>43224</v>
      </c>
      <c r="M635">
        <v>10860.8</v>
      </c>
      <c r="N635">
        <v>3633.002</v>
      </c>
      <c r="O635">
        <v>31485.713</v>
      </c>
      <c r="P635">
        <v>2282.81</v>
      </c>
    </row>
    <row r="636" spans="1:16">
      <c r="A636" s="282">
        <v>43227</v>
      </c>
      <c r="B636">
        <v>2548.953</v>
      </c>
      <c r="C636">
        <v>833.61300000000006</v>
      </c>
      <c r="D636">
        <v>8251.8649999999998</v>
      </c>
      <c r="E636">
        <v>1046.4780000000001</v>
      </c>
      <c r="L636" s="282">
        <v>43227</v>
      </c>
      <c r="M636">
        <v>10901.950999999999</v>
      </c>
      <c r="N636">
        <v>3662.64</v>
      </c>
      <c r="O636">
        <v>31952.686000000002</v>
      </c>
      <c r="P636">
        <v>2284.0259999999998</v>
      </c>
    </row>
    <row r="637" spans="1:16">
      <c r="A637" s="282">
        <v>43228</v>
      </c>
      <c r="B637">
        <v>2548.7080000000001</v>
      </c>
      <c r="C637">
        <v>819.952</v>
      </c>
      <c r="D637">
        <v>8335.5849999999991</v>
      </c>
      <c r="E637">
        <v>1050.3109999999999</v>
      </c>
      <c r="L637" s="282">
        <v>43228</v>
      </c>
      <c r="M637">
        <v>10901.01</v>
      </c>
      <c r="N637">
        <v>3602.6170000000002</v>
      </c>
      <c r="O637">
        <v>32276.863000000001</v>
      </c>
      <c r="P637">
        <v>2292.39</v>
      </c>
    </row>
    <row r="638" spans="1:16">
      <c r="A638" s="282">
        <v>43229</v>
      </c>
      <c r="B638">
        <v>2572.951</v>
      </c>
      <c r="C638">
        <v>822.80399999999997</v>
      </c>
      <c r="D638">
        <v>8296.6299999999992</v>
      </c>
      <c r="E638">
        <v>1045.9269999999999</v>
      </c>
      <c r="L638" s="282">
        <v>43229</v>
      </c>
      <c r="M638">
        <v>11005.936</v>
      </c>
      <c r="N638">
        <v>3615.15</v>
      </c>
      <c r="O638">
        <v>32126.025000000001</v>
      </c>
      <c r="P638">
        <v>2282.83</v>
      </c>
    </row>
    <row r="639" spans="1:16">
      <c r="A639" s="282">
        <v>43230</v>
      </c>
      <c r="B639">
        <v>2596.33</v>
      </c>
      <c r="C639">
        <v>814.41099999999994</v>
      </c>
      <c r="D639">
        <v>8296.6299999999992</v>
      </c>
      <c r="E639">
        <v>1049.222</v>
      </c>
      <c r="L639" s="282">
        <v>43230</v>
      </c>
      <c r="M639">
        <v>11108.321</v>
      </c>
      <c r="N639">
        <v>3578.2710000000002</v>
      </c>
      <c r="O639">
        <v>32126.025000000001</v>
      </c>
      <c r="P639">
        <v>2290.1460000000002</v>
      </c>
    </row>
    <row r="640" spans="1:16">
      <c r="A640" s="282">
        <v>43231</v>
      </c>
      <c r="B640">
        <v>2600.2849999999999</v>
      </c>
      <c r="C640">
        <v>818.47</v>
      </c>
      <c r="D640">
        <v>8296.6299999999992</v>
      </c>
      <c r="E640">
        <v>1059.1569999999999</v>
      </c>
      <c r="L640" s="282">
        <v>43231</v>
      </c>
      <c r="M640">
        <v>11128.998</v>
      </c>
      <c r="N640">
        <v>3596.1039999999998</v>
      </c>
      <c r="O640">
        <v>32126.025000000001</v>
      </c>
      <c r="P640">
        <v>2312.163</v>
      </c>
    </row>
    <row r="641" spans="1:16">
      <c r="A641" s="282">
        <v>43234</v>
      </c>
      <c r="B641">
        <v>2602.069</v>
      </c>
      <c r="C641">
        <v>820.06799999999998</v>
      </c>
      <c r="D641">
        <v>8408.7279999999992</v>
      </c>
      <c r="E641">
        <v>1065.394</v>
      </c>
      <c r="L641" s="282">
        <v>43234</v>
      </c>
      <c r="M641">
        <v>11137.184999999999</v>
      </c>
      <c r="N641">
        <v>3603.1289999999999</v>
      </c>
      <c r="O641">
        <v>32560.088</v>
      </c>
      <c r="P641">
        <v>2325.9189999999999</v>
      </c>
    </row>
    <row r="642" spans="1:16">
      <c r="A642" s="282">
        <v>43235</v>
      </c>
      <c r="B642">
        <v>2584.4679999999998</v>
      </c>
      <c r="C642">
        <v>822.22</v>
      </c>
      <c r="D642">
        <v>8251.5759999999991</v>
      </c>
      <c r="E642">
        <v>1064.9290000000001</v>
      </c>
      <c r="L642" s="282">
        <v>43235</v>
      </c>
      <c r="M642">
        <v>11062.383</v>
      </c>
      <c r="N642">
        <v>3612.5830000000001</v>
      </c>
      <c r="O642">
        <v>31951.566999999999</v>
      </c>
      <c r="P642">
        <v>2325.0419999999999</v>
      </c>
    </row>
    <row r="643" spans="1:16">
      <c r="A643" s="282">
        <v>43236</v>
      </c>
      <c r="B643">
        <v>2594.9079999999999</v>
      </c>
      <c r="C643">
        <v>802.40800000000002</v>
      </c>
      <c r="D643">
        <v>8278.5669999999991</v>
      </c>
      <c r="E643">
        <v>1061.7159999999999</v>
      </c>
      <c r="L643" s="282">
        <v>43236</v>
      </c>
      <c r="M643">
        <v>11109.938</v>
      </c>
      <c r="N643">
        <v>3525.5360000000001</v>
      </c>
      <c r="O643">
        <v>32056.082999999999</v>
      </c>
      <c r="P643">
        <v>2318.1219999999998</v>
      </c>
    </row>
    <row r="644" spans="1:16">
      <c r="A644" s="282">
        <v>43237</v>
      </c>
      <c r="B644">
        <v>2593.0210000000002</v>
      </c>
      <c r="C644">
        <v>804.45100000000002</v>
      </c>
      <c r="D644">
        <v>8283.3250000000007</v>
      </c>
      <c r="E644">
        <v>1067.183</v>
      </c>
      <c r="L644" s="282">
        <v>43237</v>
      </c>
      <c r="M644">
        <v>11104.909</v>
      </c>
      <c r="N644">
        <v>3534.509</v>
      </c>
      <c r="O644">
        <v>32074.504000000001</v>
      </c>
      <c r="P644">
        <v>2330.2649999999999</v>
      </c>
    </row>
    <row r="645" spans="1:16">
      <c r="A645" s="282">
        <v>43238</v>
      </c>
      <c r="B645">
        <v>2586.5859999999998</v>
      </c>
      <c r="C645">
        <v>793.553</v>
      </c>
      <c r="D645">
        <v>8248.6650000000009</v>
      </c>
      <c r="E645">
        <v>1071.5</v>
      </c>
      <c r="L645" s="282">
        <v>43238</v>
      </c>
      <c r="M645">
        <v>11078.253000000001</v>
      </c>
      <c r="N645">
        <v>3486.6289999999999</v>
      </c>
      <c r="O645">
        <v>31940.296999999999</v>
      </c>
      <c r="P645">
        <v>2339.723</v>
      </c>
    </row>
    <row r="646" spans="1:16">
      <c r="A646" s="282">
        <v>43241</v>
      </c>
      <c r="B646">
        <v>2605.6179999999999</v>
      </c>
      <c r="C646">
        <v>780.33900000000006</v>
      </c>
      <c r="D646">
        <v>8248.6650000000009</v>
      </c>
      <c r="E646">
        <v>1070.6949999999999</v>
      </c>
      <c r="L646" s="282">
        <v>43241</v>
      </c>
      <c r="M646">
        <v>11160.08</v>
      </c>
      <c r="N646">
        <v>3491.19</v>
      </c>
      <c r="O646">
        <v>31940.296999999999</v>
      </c>
      <c r="P646">
        <v>2337.9650000000001</v>
      </c>
    </row>
    <row r="647" spans="1:16">
      <c r="A647" s="282">
        <v>43242</v>
      </c>
      <c r="B647">
        <v>2596.86</v>
      </c>
      <c r="C647">
        <v>784.423</v>
      </c>
      <c r="D647">
        <v>8278.1270000000004</v>
      </c>
      <c r="E647">
        <v>1068.6510000000001</v>
      </c>
      <c r="L647" s="282">
        <v>43242</v>
      </c>
      <c r="M647">
        <v>11122.814</v>
      </c>
      <c r="N647">
        <v>3509.4580000000001</v>
      </c>
      <c r="O647">
        <v>32054.376</v>
      </c>
      <c r="P647">
        <v>2333.5030000000002</v>
      </c>
    </row>
    <row r="648" spans="1:16">
      <c r="A648" s="282">
        <v>43243</v>
      </c>
      <c r="B648">
        <v>2605.6080000000002</v>
      </c>
      <c r="C648">
        <v>774.49800000000005</v>
      </c>
      <c r="D648">
        <v>8256.5509999999995</v>
      </c>
      <c r="E648">
        <v>1059.865</v>
      </c>
      <c r="L648" s="282">
        <v>43243</v>
      </c>
      <c r="M648">
        <v>11160.605</v>
      </c>
      <c r="N648">
        <v>3465.0540000000001</v>
      </c>
      <c r="O648">
        <v>31970.83</v>
      </c>
      <c r="P648">
        <v>2314.3180000000002</v>
      </c>
    </row>
    <row r="649" spans="1:16">
      <c r="A649" s="282">
        <v>43244</v>
      </c>
      <c r="B649">
        <v>2600.3850000000002</v>
      </c>
      <c r="C649">
        <v>767.82500000000005</v>
      </c>
      <c r="D649">
        <v>8167.8329999999996</v>
      </c>
      <c r="E649">
        <v>1046.482</v>
      </c>
      <c r="L649" s="282">
        <v>43244</v>
      </c>
      <c r="M649">
        <v>11138.609</v>
      </c>
      <c r="N649">
        <v>3435.203</v>
      </c>
      <c r="O649">
        <v>31627.300999999999</v>
      </c>
      <c r="P649">
        <v>2285.096</v>
      </c>
    </row>
    <row r="650" spans="1:16">
      <c r="A650" s="282">
        <v>43245</v>
      </c>
      <c r="B650">
        <v>2594.1959999999999</v>
      </c>
      <c r="C650">
        <v>754.85699999999997</v>
      </c>
      <c r="D650">
        <v>8196.33</v>
      </c>
      <c r="E650">
        <v>1044.6030000000001</v>
      </c>
      <c r="L650" s="282">
        <v>43245</v>
      </c>
      <c r="M650">
        <v>11113.353999999999</v>
      </c>
      <c r="N650">
        <v>3377.1840000000002</v>
      </c>
      <c r="O650">
        <v>31737.644</v>
      </c>
      <c r="P650">
        <v>2280.9929999999999</v>
      </c>
    </row>
    <row r="651" spans="1:16">
      <c r="A651" s="282">
        <v>43248</v>
      </c>
      <c r="B651">
        <v>2594.1959999999999</v>
      </c>
      <c r="C651">
        <v>739.62099999999998</v>
      </c>
      <c r="D651">
        <v>8119.9189999999999</v>
      </c>
      <c r="E651">
        <v>1044.048</v>
      </c>
      <c r="L651" s="282">
        <v>43248</v>
      </c>
      <c r="M651">
        <v>11113.353999999999</v>
      </c>
      <c r="N651">
        <v>3309.0189999999998</v>
      </c>
      <c r="O651">
        <v>31441.768</v>
      </c>
      <c r="P651">
        <v>2279.7809999999999</v>
      </c>
    </row>
    <row r="652" spans="1:16">
      <c r="A652" s="282">
        <v>43249</v>
      </c>
      <c r="B652">
        <v>2565.1880000000001</v>
      </c>
      <c r="C652">
        <v>720.69799999999998</v>
      </c>
      <c r="D652">
        <v>8037.2070000000003</v>
      </c>
      <c r="E652">
        <v>1039.2570000000001</v>
      </c>
      <c r="L652" s="282">
        <v>43249</v>
      </c>
      <c r="M652">
        <v>10989.562</v>
      </c>
      <c r="N652">
        <v>3224.357</v>
      </c>
      <c r="O652">
        <v>31121.492999999999</v>
      </c>
      <c r="P652">
        <v>2269.4470000000001</v>
      </c>
    </row>
    <row r="653" spans="1:16">
      <c r="A653" s="282">
        <v>43250</v>
      </c>
      <c r="B653">
        <v>2597.5749999999998</v>
      </c>
      <c r="C653">
        <v>736.351</v>
      </c>
      <c r="D653">
        <v>8042.0659999999998</v>
      </c>
      <c r="E653">
        <v>1023.914</v>
      </c>
      <c r="L653" s="282">
        <v>43250</v>
      </c>
      <c r="M653">
        <v>11130.286</v>
      </c>
      <c r="N653">
        <v>3294.3910000000001</v>
      </c>
      <c r="O653">
        <v>31140.307000000001</v>
      </c>
      <c r="P653">
        <v>2235.942</v>
      </c>
    </row>
    <row r="654" spans="1:16">
      <c r="A654" s="282">
        <v>43251</v>
      </c>
      <c r="B654">
        <v>2579.7579999999998</v>
      </c>
      <c r="C654">
        <v>734.91600000000005</v>
      </c>
      <c r="D654">
        <v>8069.7290000000003</v>
      </c>
      <c r="E654">
        <v>1031.066</v>
      </c>
      <c r="L654" s="282">
        <v>43251</v>
      </c>
      <c r="M654">
        <v>11056.293</v>
      </c>
      <c r="N654">
        <v>3287.9670000000001</v>
      </c>
      <c r="O654">
        <v>31247.423999999999</v>
      </c>
      <c r="P654">
        <v>2251.56</v>
      </c>
    </row>
    <row r="655" spans="1:16">
      <c r="A655" s="282">
        <v>43252</v>
      </c>
      <c r="B655">
        <v>2608.2190000000001</v>
      </c>
      <c r="C655">
        <v>744.72</v>
      </c>
      <c r="D655">
        <v>8176.0029999999997</v>
      </c>
      <c r="E655">
        <v>1031.79</v>
      </c>
      <c r="L655" s="282">
        <v>43252</v>
      </c>
      <c r="M655">
        <v>11179.272000000001</v>
      </c>
      <c r="N655">
        <v>3331.83</v>
      </c>
      <c r="O655">
        <v>31658.935000000001</v>
      </c>
      <c r="P655">
        <v>2253.14</v>
      </c>
    </row>
    <row r="656" spans="1:16">
      <c r="A656" s="282">
        <v>43255</v>
      </c>
      <c r="B656">
        <v>2620.0700000000002</v>
      </c>
      <c r="C656">
        <v>742.12</v>
      </c>
      <c r="D656">
        <v>8160.424</v>
      </c>
      <c r="E656">
        <v>1046.7809999999999</v>
      </c>
      <c r="L656" s="282">
        <v>43255</v>
      </c>
      <c r="M656">
        <v>11230.304</v>
      </c>
      <c r="N656">
        <v>3320.1979999999999</v>
      </c>
      <c r="O656">
        <v>31598.61</v>
      </c>
      <c r="P656">
        <v>2285.8760000000002</v>
      </c>
    </row>
    <row r="657" spans="1:16">
      <c r="A657" s="282">
        <v>43256</v>
      </c>
      <c r="B657">
        <v>2622.35</v>
      </c>
      <c r="C657">
        <v>732.36699999999996</v>
      </c>
      <c r="D657">
        <v>8160.424</v>
      </c>
      <c r="E657">
        <v>1047.3620000000001</v>
      </c>
      <c r="L657" s="282">
        <v>43256</v>
      </c>
      <c r="M657">
        <v>11240.739</v>
      </c>
      <c r="N657">
        <v>3276.567</v>
      </c>
      <c r="O657">
        <v>31598.61</v>
      </c>
      <c r="P657">
        <v>2287.145</v>
      </c>
    </row>
    <row r="658" spans="1:16">
      <c r="A658" s="282">
        <v>43257</v>
      </c>
      <c r="B658">
        <v>2645.268</v>
      </c>
      <c r="C658">
        <v>732.95600000000002</v>
      </c>
      <c r="D658">
        <v>8079.7470000000003</v>
      </c>
      <c r="E658">
        <v>1049.567</v>
      </c>
      <c r="L658" s="282">
        <v>43257</v>
      </c>
      <c r="M658">
        <v>11339.291999999999</v>
      </c>
      <c r="N658">
        <v>3279.1990000000001</v>
      </c>
      <c r="O658">
        <v>31286.216</v>
      </c>
      <c r="P658">
        <v>2291.96</v>
      </c>
    </row>
    <row r="659" spans="1:16">
      <c r="A659" s="282">
        <v>43258</v>
      </c>
      <c r="B659">
        <v>2642.6709999999998</v>
      </c>
      <c r="C659">
        <v>731.32100000000003</v>
      </c>
      <c r="D659">
        <v>8017.9979999999996</v>
      </c>
      <c r="E659">
        <v>1057.0060000000001</v>
      </c>
      <c r="L659" s="282">
        <v>43258</v>
      </c>
      <c r="M659">
        <v>11330.118</v>
      </c>
      <c r="N659">
        <v>3271.8870000000002</v>
      </c>
      <c r="O659">
        <v>31047.112000000001</v>
      </c>
      <c r="P659">
        <v>2308.2049999999999</v>
      </c>
    </row>
    <row r="660" spans="1:16">
      <c r="A660" s="282">
        <v>43259</v>
      </c>
      <c r="B660">
        <v>2651.1039999999998</v>
      </c>
      <c r="C660">
        <v>717.65</v>
      </c>
      <c r="D660">
        <v>7955.3220000000001</v>
      </c>
      <c r="E660">
        <v>1051.837</v>
      </c>
      <c r="L660" s="282">
        <v>43259</v>
      </c>
      <c r="M660">
        <v>11366.736000000001</v>
      </c>
      <c r="N660">
        <v>3210.721</v>
      </c>
      <c r="O660">
        <v>30804.42</v>
      </c>
      <c r="P660">
        <v>2296.9180000000001</v>
      </c>
    </row>
    <row r="661" spans="1:16">
      <c r="A661" s="282">
        <v>43262</v>
      </c>
      <c r="B661">
        <v>2653.9430000000002</v>
      </c>
      <c r="C661">
        <v>742.66899999999998</v>
      </c>
      <c r="D661">
        <v>7983.0649999999996</v>
      </c>
      <c r="E661">
        <v>1054.963</v>
      </c>
      <c r="L661" s="282">
        <v>43262</v>
      </c>
      <c r="M661">
        <v>11378.948</v>
      </c>
      <c r="N661">
        <v>3322.6559999999999</v>
      </c>
      <c r="O661">
        <v>30911.846000000001</v>
      </c>
      <c r="P661">
        <v>2303.7440000000001</v>
      </c>
    </row>
    <row r="662" spans="1:16">
      <c r="A662" s="282">
        <v>43263</v>
      </c>
      <c r="B662">
        <v>2659.25</v>
      </c>
      <c r="C662">
        <v>743.80799999999999</v>
      </c>
      <c r="D662">
        <v>7969.0950000000003</v>
      </c>
      <c r="E662">
        <v>1058.2539999999999</v>
      </c>
      <c r="L662" s="282">
        <v>43263</v>
      </c>
      <c r="M662">
        <v>11402.187</v>
      </c>
      <c r="N662">
        <v>3327.752</v>
      </c>
      <c r="O662">
        <v>30857.751</v>
      </c>
      <c r="P662">
        <v>2310.9290000000001</v>
      </c>
    </row>
    <row r="663" spans="1:16">
      <c r="A663" s="282">
        <v>43264</v>
      </c>
      <c r="B663">
        <v>2648.6039999999998</v>
      </c>
      <c r="C663">
        <v>745.71600000000001</v>
      </c>
      <c r="D663">
        <v>8007.3919999999998</v>
      </c>
      <c r="E663">
        <v>1062.739</v>
      </c>
      <c r="L663" s="282">
        <v>43264</v>
      </c>
      <c r="M663">
        <v>11356.991</v>
      </c>
      <c r="N663">
        <v>3336.288</v>
      </c>
      <c r="O663">
        <v>31006.044000000002</v>
      </c>
      <c r="P663">
        <v>2320.7249999999999</v>
      </c>
    </row>
    <row r="664" spans="1:16">
      <c r="A664" s="282">
        <v>43265</v>
      </c>
      <c r="B664">
        <v>2655.7629999999999</v>
      </c>
      <c r="C664">
        <v>754.91</v>
      </c>
      <c r="D664">
        <v>8060.5839999999998</v>
      </c>
      <c r="E664">
        <v>1052.3520000000001</v>
      </c>
      <c r="L664" s="282">
        <v>43265</v>
      </c>
      <c r="M664">
        <v>11391.141</v>
      </c>
      <c r="N664">
        <v>3377.4189999999999</v>
      </c>
      <c r="O664">
        <v>31212.012999999999</v>
      </c>
      <c r="P664">
        <v>2298.0419999999999</v>
      </c>
    </row>
    <row r="665" spans="1:16">
      <c r="A665" s="282">
        <v>43266</v>
      </c>
      <c r="B665">
        <v>2653.4560000000001</v>
      </c>
      <c r="C665">
        <v>744.83399999999995</v>
      </c>
      <c r="D665">
        <v>8074.0420000000004</v>
      </c>
      <c r="E665">
        <v>1056.99</v>
      </c>
      <c r="L665" s="282">
        <v>43266</v>
      </c>
      <c r="M665">
        <v>11382.362999999999</v>
      </c>
      <c r="N665">
        <v>3332.3420000000001</v>
      </c>
      <c r="O665">
        <v>31264.124</v>
      </c>
      <c r="P665">
        <v>2308.1689999999999</v>
      </c>
    </row>
    <row r="666" spans="1:16">
      <c r="A666" s="282">
        <v>43269</v>
      </c>
      <c r="B666">
        <v>2648.585</v>
      </c>
      <c r="C666">
        <v>741.62599999999998</v>
      </c>
      <c r="D666">
        <v>7990.3209999999999</v>
      </c>
      <c r="E666">
        <v>1046.2139999999999</v>
      </c>
      <c r="L666" s="282">
        <v>43269</v>
      </c>
      <c r="M666">
        <v>11361.683000000001</v>
      </c>
      <c r="N666">
        <v>3328.1089999999999</v>
      </c>
      <c r="O666">
        <v>30939.940999999999</v>
      </c>
      <c r="P666">
        <v>2284.6390000000001</v>
      </c>
    </row>
    <row r="667" spans="1:16">
      <c r="A667" s="282">
        <v>43270</v>
      </c>
      <c r="B667">
        <v>2637.68</v>
      </c>
      <c r="C667">
        <v>741.476</v>
      </c>
      <c r="D667">
        <v>7932.8149999999996</v>
      </c>
      <c r="E667">
        <v>1030.768</v>
      </c>
      <c r="L667" s="282">
        <v>43270</v>
      </c>
      <c r="M667">
        <v>11315.511</v>
      </c>
      <c r="N667">
        <v>3327.4360000000001</v>
      </c>
      <c r="O667">
        <v>30717.27</v>
      </c>
      <c r="P667">
        <v>2250.9090000000001</v>
      </c>
    </row>
    <row r="668" spans="1:16">
      <c r="A668" s="282">
        <v>43271</v>
      </c>
      <c r="B668">
        <v>2642.6849999999999</v>
      </c>
      <c r="C668">
        <v>742.47799999999995</v>
      </c>
      <c r="D668">
        <v>7984.6610000000001</v>
      </c>
      <c r="E668">
        <v>1036.568</v>
      </c>
      <c r="L668" s="282">
        <v>43271</v>
      </c>
      <c r="M668">
        <v>11337.012000000001</v>
      </c>
      <c r="N668">
        <v>3331.9360000000001</v>
      </c>
      <c r="O668">
        <v>30918.026000000002</v>
      </c>
      <c r="P668">
        <v>2263.576</v>
      </c>
    </row>
    <row r="669" spans="1:16">
      <c r="A669" s="282">
        <v>43272</v>
      </c>
      <c r="B669">
        <v>2625.1680000000001</v>
      </c>
      <c r="C669">
        <v>728.14300000000003</v>
      </c>
      <c r="D669">
        <v>8046.3249999999998</v>
      </c>
      <c r="E669">
        <v>1036.309</v>
      </c>
      <c r="L669" s="282">
        <v>43272</v>
      </c>
      <c r="M669">
        <v>11262.901</v>
      </c>
      <c r="N669">
        <v>3267.6030000000001</v>
      </c>
      <c r="O669">
        <v>31156.797999999999</v>
      </c>
      <c r="P669">
        <v>2263.0100000000002</v>
      </c>
    </row>
    <row r="670" spans="1:16">
      <c r="A670" s="282">
        <v>43273</v>
      </c>
      <c r="B670">
        <v>2629.8519999999999</v>
      </c>
      <c r="C670">
        <v>735.524</v>
      </c>
      <c r="D670">
        <v>8084.7839999999997</v>
      </c>
      <c r="E670">
        <v>1031.51</v>
      </c>
      <c r="L670" s="282">
        <v>43273</v>
      </c>
      <c r="M670">
        <v>11283.300999999999</v>
      </c>
      <c r="N670">
        <v>3300.7280000000001</v>
      </c>
      <c r="O670">
        <v>31305.721000000001</v>
      </c>
      <c r="P670">
        <v>2252.5300000000002</v>
      </c>
    </row>
    <row r="671" spans="1:16">
      <c r="A671" s="282">
        <v>43276</v>
      </c>
      <c r="B671">
        <v>2593.0369999999998</v>
      </c>
      <c r="C671">
        <v>718.55899999999997</v>
      </c>
      <c r="D671">
        <v>8010.0079999999998</v>
      </c>
      <c r="E671">
        <v>1022.797</v>
      </c>
      <c r="L671" s="282">
        <v>43276</v>
      </c>
      <c r="M671">
        <v>11125.346</v>
      </c>
      <c r="N671">
        <v>3224.5949999999998</v>
      </c>
      <c r="O671">
        <v>31016.171999999999</v>
      </c>
      <c r="P671">
        <v>2233.5039999999999</v>
      </c>
    </row>
    <row r="672" spans="1:16">
      <c r="A672" s="282">
        <v>43277</v>
      </c>
      <c r="B672">
        <v>2598.8710000000001</v>
      </c>
      <c r="C672">
        <v>719.95799999999997</v>
      </c>
      <c r="D672">
        <v>7888.4589999999998</v>
      </c>
      <c r="E672">
        <v>1024.1669999999999</v>
      </c>
      <c r="L672" s="282">
        <v>43277</v>
      </c>
      <c r="M672">
        <v>11150.402</v>
      </c>
      <c r="N672">
        <v>3230.875</v>
      </c>
      <c r="O672">
        <v>30545.512999999999</v>
      </c>
      <c r="P672">
        <v>2236.4949999999999</v>
      </c>
    </row>
    <row r="673" spans="1:16">
      <c r="A673" s="282">
        <v>43278</v>
      </c>
      <c r="B673">
        <v>2575.8939999999998</v>
      </c>
      <c r="C673">
        <v>725.35900000000004</v>
      </c>
      <c r="D673">
        <v>7901.0820000000003</v>
      </c>
      <c r="E673">
        <v>1023.5</v>
      </c>
      <c r="L673" s="282">
        <v>43278</v>
      </c>
      <c r="M673">
        <v>11051.821</v>
      </c>
      <c r="N673">
        <v>3255.1129999999998</v>
      </c>
      <c r="O673">
        <v>30594.391</v>
      </c>
      <c r="P673">
        <v>2237.9810000000002</v>
      </c>
    </row>
    <row r="674" spans="1:16">
      <c r="A674" s="282">
        <v>43279</v>
      </c>
      <c r="B674">
        <v>2591.6849999999999</v>
      </c>
      <c r="C674">
        <v>722.07</v>
      </c>
      <c r="D674">
        <v>7804.6279999999997</v>
      </c>
      <c r="E674">
        <v>1021.329</v>
      </c>
      <c r="L674" s="282">
        <v>43279</v>
      </c>
      <c r="M674">
        <v>11121.319</v>
      </c>
      <c r="N674">
        <v>3240.3510000000001</v>
      </c>
      <c r="O674">
        <v>30220.903999999999</v>
      </c>
      <c r="P674">
        <v>2233.2350000000001</v>
      </c>
    </row>
    <row r="675" spans="1:16">
      <c r="A675" s="282">
        <v>43280</v>
      </c>
      <c r="B675">
        <v>2593.8649999999998</v>
      </c>
      <c r="C675">
        <v>727.95399999999995</v>
      </c>
      <c r="D675">
        <v>7876.1840000000002</v>
      </c>
      <c r="E675">
        <v>1023.5650000000001</v>
      </c>
      <c r="L675" s="282">
        <v>43280</v>
      </c>
      <c r="M675">
        <v>11131.375</v>
      </c>
      <c r="N675">
        <v>3266.7579999999998</v>
      </c>
      <c r="O675">
        <v>30509.800999999999</v>
      </c>
      <c r="P675">
        <v>2238.1260000000002</v>
      </c>
    </row>
    <row r="676" spans="1:16">
      <c r="A676" s="282">
        <v>43283</v>
      </c>
      <c r="B676">
        <v>2601.8690000000001</v>
      </c>
      <c r="C676">
        <v>721.27599999999995</v>
      </c>
      <c r="D676">
        <v>7860.884</v>
      </c>
      <c r="E676">
        <v>1003.76</v>
      </c>
      <c r="L676" s="282">
        <v>43283</v>
      </c>
      <c r="M676">
        <v>11166.201999999999</v>
      </c>
      <c r="N676">
        <v>3236.79</v>
      </c>
      <c r="O676">
        <v>30450.536</v>
      </c>
      <c r="P676">
        <v>2194.8200000000002</v>
      </c>
    </row>
    <row r="677" spans="1:16">
      <c r="A677" s="282">
        <v>43284</v>
      </c>
      <c r="B677">
        <v>2589.1840000000002</v>
      </c>
      <c r="C677">
        <v>732.96299999999997</v>
      </c>
      <c r="D677">
        <v>7936.134</v>
      </c>
      <c r="E677">
        <v>1003.583</v>
      </c>
      <c r="L677" s="282">
        <v>43284</v>
      </c>
      <c r="M677">
        <v>11111.772000000001</v>
      </c>
      <c r="N677">
        <v>3289.2370000000001</v>
      </c>
      <c r="O677">
        <v>30742.031999999999</v>
      </c>
      <c r="P677">
        <v>2194.4319999999998</v>
      </c>
    </row>
    <row r="678" spans="1:16">
      <c r="A678" s="282">
        <v>43285</v>
      </c>
      <c r="B678">
        <v>2589.1840000000002</v>
      </c>
      <c r="C678">
        <v>730.52499999999998</v>
      </c>
      <c r="D678">
        <v>7961.9350000000004</v>
      </c>
      <c r="E678">
        <v>1003.201</v>
      </c>
      <c r="L678" s="282">
        <v>43285</v>
      </c>
      <c r="M678">
        <v>11111.772000000001</v>
      </c>
      <c r="N678">
        <v>3278.2950000000001</v>
      </c>
      <c r="O678">
        <v>30841.975999999999</v>
      </c>
      <c r="P678">
        <v>2193.598</v>
      </c>
    </row>
    <row r="679" spans="1:16">
      <c r="A679" s="282">
        <v>43286</v>
      </c>
      <c r="B679">
        <v>2611.4989999999998</v>
      </c>
      <c r="C679">
        <v>738.01700000000005</v>
      </c>
      <c r="D679">
        <v>7912.5510000000004</v>
      </c>
      <c r="E679">
        <v>994.67200000000003</v>
      </c>
      <c r="L679" s="282">
        <v>43286</v>
      </c>
      <c r="M679">
        <v>11210.118</v>
      </c>
      <c r="N679">
        <v>3311.913</v>
      </c>
      <c r="O679">
        <v>30650.677</v>
      </c>
      <c r="P679">
        <v>2174.9470000000001</v>
      </c>
    </row>
    <row r="680" spans="1:16">
      <c r="A680" s="282">
        <v>43287</v>
      </c>
      <c r="B680">
        <v>2634.0039999999999</v>
      </c>
      <c r="C680">
        <v>738.029</v>
      </c>
      <c r="D680">
        <v>7964.0619999999999</v>
      </c>
      <c r="E680">
        <v>1003.821</v>
      </c>
      <c r="L680" s="282">
        <v>43287</v>
      </c>
      <c r="M680">
        <v>11307.502</v>
      </c>
      <c r="N680">
        <v>3311.97</v>
      </c>
      <c r="O680">
        <v>30850.213</v>
      </c>
      <c r="P680">
        <v>2194.953</v>
      </c>
    </row>
    <row r="681" spans="1:16">
      <c r="A681" s="282">
        <v>43290</v>
      </c>
      <c r="B681">
        <v>2657.3809999999999</v>
      </c>
      <c r="C681">
        <v>741.23</v>
      </c>
      <c r="D681">
        <v>8027.9110000000001</v>
      </c>
      <c r="E681">
        <v>1015.321</v>
      </c>
      <c r="L681" s="282">
        <v>43290</v>
      </c>
      <c r="M681">
        <v>11411.005999999999</v>
      </c>
      <c r="N681">
        <v>3326.335</v>
      </c>
      <c r="O681">
        <v>31097.544000000002</v>
      </c>
      <c r="P681">
        <v>2220.1</v>
      </c>
    </row>
    <row r="682" spans="1:16">
      <c r="A682" s="282">
        <v>43291</v>
      </c>
      <c r="B682">
        <v>2666.24</v>
      </c>
      <c r="C682">
        <v>741.49099999999999</v>
      </c>
      <c r="D682">
        <v>8131.5770000000002</v>
      </c>
      <c r="E682">
        <v>1019.054</v>
      </c>
      <c r="L682" s="282">
        <v>43291</v>
      </c>
      <c r="M682">
        <v>11449.289000000001</v>
      </c>
      <c r="N682">
        <v>3327.5059999999999</v>
      </c>
      <c r="O682">
        <v>31499.114000000001</v>
      </c>
      <c r="P682">
        <v>2228.2620000000002</v>
      </c>
    </row>
    <row r="683" spans="1:16">
      <c r="A683" s="282">
        <v>43292</v>
      </c>
      <c r="B683">
        <v>2647.4720000000002</v>
      </c>
      <c r="C683">
        <v>729.74599999999998</v>
      </c>
      <c r="D683">
        <v>8076.2169999999996</v>
      </c>
      <c r="E683">
        <v>1010.7089999999999</v>
      </c>
      <c r="L683" s="282">
        <v>43292</v>
      </c>
      <c r="M683">
        <v>11368.698</v>
      </c>
      <c r="N683">
        <v>3274.7979999999998</v>
      </c>
      <c r="O683">
        <v>31288.679</v>
      </c>
      <c r="P683">
        <v>2210.0129999999999</v>
      </c>
    </row>
    <row r="684" spans="1:16">
      <c r="A684" s="282">
        <v>43293</v>
      </c>
      <c r="B684">
        <v>2670.683</v>
      </c>
      <c r="C684">
        <v>731.37300000000005</v>
      </c>
      <c r="D684">
        <v>8174.4669999999996</v>
      </c>
      <c r="E684">
        <v>1015.809</v>
      </c>
      <c r="L684" s="282">
        <v>43293</v>
      </c>
      <c r="M684">
        <v>11469.475</v>
      </c>
      <c r="N684">
        <v>3282.1010000000001</v>
      </c>
      <c r="O684">
        <v>31669.317999999999</v>
      </c>
      <c r="P684">
        <v>2221.1660000000002</v>
      </c>
    </row>
    <row r="685" spans="1:16">
      <c r="A685" s="282">
        <v>43294</v>
      </c>
      <c r="B685">
        <v>2673.1</v>
      </c>
      <c r="C685">
        <v>735.14800000000002</v>
      </c>
      <c r="D685">
        <v>8192.9969999999994</v>
      </c>
      <c r="E685">
        <v>1028.268</v>
      </c>
      <c r="L685" s="282">
        <v>43294</v>
      </c>
      <c r="M685">
        <v>11479.897999999999</v>
      </c>
      <c r="N685">
        <v>3299.0390000000002</v>
      </c>
      <c r="O685">
        <v>31741.107</v>
      </c>
      <c r="P685">
        <v>2248.4110000000001</v>
      </c>
    </row>
    <row r="686" spans="1:16">
      <c r="A686" s="282">
        <v>43297</v>
      </c>
      <c r="B686">
        <v>2669.7930000000001</v>
      </c>
      <c r="C686">
        <v>732.39200000000005</v>
      </c>
      <c r="D686">
        <v>8171.8310000000001</v>
      </c>
      <c r="E686">
        <v>1028.268</v>
      </c>
      <c r="L686" s="282">
        <v>43297</v>
      </c>
      <c r="M686">
        <v>11466.231</v>
      </c>
      <c r="N686">
        <v>3286.6729999999998</v>
      </c>
      <c r="O686">
        <v>31659.105</v>
      </c>
      <c r="P686">
        <v>2248.4110000000001</v>
      </c>
    </row>
    <row r="687" spans="1:16">
      <c r="A687" s="282">
        <v>43298</v>
      </c>
      <c r="B687">
        <v>2681.069</v>
      </c>
      <c r="C687">
        <v>737.27700000000004</v>
      </c>
      <c r="D687">
        <v>8249.7109999999993</v>
      </c>
      <c r="E687">
        <v>1036.1130000000001</v>
      </c>
      <c r="L687" s="282">
        <v>43298</v>
      </c>
      <c r="M687">
        <v>11514.825000000001</v>
      </c>
      <c r="N687">
        <v>3308.5949999999998</v>
      </c>
      <c r="O687">
        <v>31960.825000000001</v>
      </c>
      <c r="P687">
        <v>2265.567</v>
      </c>
    </row>
    <row r="688" spans="1:16">
      <c r="A688" s="282">
        <v>43299</v>
      </c>
      <c r="B688">
        <v>2686.22</v>
      </c>
      <c r="C688">
        <v>736.15899999999999</v>
      </c>
      <c r="D688">
        <v>8225.1470000000008</v>
      </c>
      <c r="E688">
        <v>1039.3330000000001</v>
      </c>
      <c r="L688" s="282">
        <v>43299</v>
      </c>
      <c r="M688">
        <v>11536.945</v>
      </c>
      <c r="N688">
        <v>3303.5790000000002</v>
      </c>
      <c r="O688">
        <v>31865.662</v>
      </c>
      <c r="P688">
        <v>2272.6060000000002</v>
      </c>
    </row>
    <row r="689" spans="1:16">
      <c r="A689" s="282">
        <v>43300</v>
      </c>
      <c r="B689">
        <v>2676.0929999999998</v>
      </c>
      <c r="C689">
        <v>733.37199999999996</v>
      </c>
      <c r="D689">
        <v>8225.5339999999997</v>
      </c>
      <c r="E689">
        <v>1038.894</v>
      </c>
      <c r="L689" s="282">
        <v>43300</v>
      </c>
      <c r="M689">
        <v>11494.561</v>
      </c>
      <c r="N689">
        <v>3291.0680000000002</v>
      </c>
      <c r="O689">
        <v>31867.159</v>
      </c>
      <c r="P689">
        <v>2271.6469999999999</v>
      </c>
    </row>
    <row r="690" spans="1:16">
      <c r="A690" s="282">
        <v>43301</v>
      </c>
      <c r="B690">
        <v>2673.32</v>
      </c>
      <c r="C690">
        <v>730.55799999999999</v>
      </c>
      <c r="D690">
        <v>8296.9359999999997</v>
      </c>
      <c r="E690">
        <v>1036.7550000000001</v>
      </c>
      <c r="L690" s="282">
        <v>43301</v>
      </c>
      <c r="M690">
        <v>11483.103999999999</v>
      </c>
      <c r="N690">
        <v>3278.442</v>
      </c>
      <c r="O690">
        <v>32143.785</v>
      </c>
      <c r="P690">
        <v>2266.971</v>
      </c>
    </row>
    <row r="691" spans="1:16">
      <c r="A691" s="282">
        <v>43304</v>
      </c>
      <c r="B691">
        <v>2677.6849999999999</v>
      </c>
      <c r="C691">
        <v>724.04</v>
      </c>
      <c r="D691">
        <v>8286.2450000000008</v>
      </c>
      <c r="E691">
        <v>1031.963</v>
      </c>
      <c r="L691" s="282">
        <v>43304</v>
      </c>
      <c r="M691">
        <v>11501.852999999999</v>
      </c>
      <c r="N691">
        <v>3260.9929999999999</v>
      </c>
      <c r="O691">
        <v>32102.366000000002</v>
      </c>
      <c r="P691">
        <v>2256.4929999999999</v>
      </c>
    </row>
    <row r="692" spans="1:16">
      <c r="A692" s="282">
        <v>43305</v>
      </c>
      <c r="B692">
        <v>2688.8739999999998</v>
      </c>
      <c r="C692">
        <v>732.42499999999995</v>
      </c>
      <c r="D692">
        <v>8338.6280000000006</v>
      </c>
      <c r="E692">
        <v>1036.393</v>
      </c>
      <c r="L692" s="282">
        <v>43305</v>
      </c>
      <c r="M692">
        <v>11550.459000000001</v>
      </c>
      <c r="N692">
        <v>3298.7550000000001</v>
      </c>
      <c r="O692">
        <v>32305.309000000001</v>
      </c>
      <c r="P692">
        <v>2266.1799999999998</v>
      </c>
    </row>
    <row r="693" spans="1:16">
      <c r="A693" s="282">
        <v>43306</v>
      </c>
      <c r="B693">
        <v>2713.5479999999998</v>
      </c>
      <c r="C693">
        <v>723.75300000000004</v>
      </c>
      <c r="D693">
        <v>8340.8169999999991</v>
      </c>
      <c r="E693">
        <v>1040.1479999999999</v>
      </c>
      <c r="L693" s="282">
        <v>43306</v>
      </c>
      <c r="M693">
        <v>11656.492</v>
      </c>
      <c r="N693">
        <v>3259.6990000000001</v>
      </c>
      <c r="O693">
        <v>32313.787</v>
      </c>
      <c r="P693">
        <v>2274.3910000000001</v>
      </c>
    </row>
    <row r="694" spans="1:16">
      <c r="A694" s="282">
        <v>43307</v>
      </c>
      <c r="B694">
        <v>2705.681</v>
      </c>
      <c r="C694">
        <v>733.47</v>
      </c>
      <c r="D694">
        <v>8456.8799999999992</v>
      </c>
      <c r="E694">
        <v>1045.2750000000001</v>
      </c>
      <c r="L694" s="282">
        <v>43307</v>
      </c>
      <c r="M694">
        <v>11622.735000000001</v>
      </c>
      <c r="N694">
        <v>3303.462</v>
      </c>
      <c r="O694">
        <v>32763.437000000002</v>
      </c>
      <c r="P694">
        <v>2285.6</v>
      </c>
    </row>
    <row r="695" spans="1:16">
      <c r="A695" s="282">
        <v>43308</v>
      </c>
      <c r="B695">
        <v>2686.924</v>
      </c>
      <c r="C695">
        <v>736.79100000000005</v>
      </c>
      <c r="D695">
        <v>8423.9390000000003</v>
      </c>
      <c r="E695">
        <v>1051.1690000000001</v>
      </c>
      <c r="L695" s="282">
        <v>43308</v>
      </c>
      <c r="M695">
        <v>11542.187</v>
      </c>
      <c r="N695">
        <v>3318.42</v>
      </c>
      <c r="O695">
        <v>32635.817999999999</v>
      </c>
      <c r="P695">
        <v>2298.63</v>
      </c>
    </row>
    <row r="696" spans="1:16">
      <c r="A696" s="282">
        <v>43311</v>
      </c>
      <c r="B696">
        <v>2670.527</v>
      </c>
      <c r="C696">
        <v>737.28899999999999</v>
      </c>
      <c r="D696">
        <v>8380.518</v>
      </c>
      <c r="E696">
        <v>1046.075</v>
      </c>
      <c r="L696" s="282">
        <v>43311</v>
      </c>
      <c r="M696">
        <v>11472.751</v>
      </c>
      <c r="N696">
        <v>3320.6660000000002</v>
      </c>
      <c r="O696">
        <v>32467.597000000002</v>
      </c>
      <c r="P696">
        <v>2287.5210000000002</v>
      </c>
    </row>
    <row r="697" spans="1:16">
      <c r="A697" s="282">
        <v>43312</v>
      </c>
      <c r="B697">
        <v>2683.9549999999999</v>
      </c>
      <c r="C697">
        <v>747.41</v>
      </c>
      <c r="D697">
        <v>8309.9840000000004</v>
      </c>
      <c r="E697">
        <v>1038.4870000000001</v>
      </c>
      <c r="L697" s="282">
        <v>43312</v>
      </c>
      <c r="M697">
        <v>11530.98</v>
      </c>
      <c r="N697">
        <v>3366.248</v>
      </c>
      <c r="O697">
        <v>32194.337</v>
      </c>
      <c r="P697">
        <v>2270.9290000000001</v>
      </c>
    </row>
    <row r="698" spans="1:16">
      <c r="A698" s="282">
        <v>43313</v>
      </c>
      <c r="B698">
        <v>2681.402</v>
      </c>
      <c r="C698">
        <v>731.52800000000002</v>
      </c>
      <c r="D698">
        <v>8306.1350000000002</v>
      </c>
      <c r="E698">
        <v>1049.058</v>
      </c>
      <c r="L698" s="282">
        <v>43313</v>
      </c>
      <c r="M698">
        <v>11519.964</v>
      </c>
      <c r="N698">
        <v>3294.7150000000001</v>
      </c>
      <c r="O698">
        <v>32179.422999999999</v>
      </c>
      <c r="P698">
        <v>2294.0450000000001</v>
      </c>
    </row>
    <row r="699" spans="1:16">
      <c r="A699" s="282">
        <v>43314</v>
      </c>
      <c r="B699">
        <v>2696.0459999999998</v>
      </c>
      <c r="C699">
        <v>718.923</v>
      </c>
      <c r="D699">
        <v>8288.0139999999992</v>
      </c>
      <c r="E699">
        <v>1038.318</v>
      </c>
      <c r="L699" s="282">
        <v>43314</v>
      </c>
      <c r="M699">
        <v>11584.061</v>
      </c>
      <c r="N699">
        <v>3237.9470000000001</v>
      </c>
      <c r="O699">
        <v>32109.22</v>
      </c>
      <c r="P699">
        <v>2270.5590000000002</v>
      </c>
    </row>
    <row r="700" spans="1:16">
      <c r="A700" s="282">
        <v>43315</v>
      </c>
      <c r="B700">
        <v>2707.51</v>
      </c>
      <c r="C700">
        <v>724.83</v>
      </c>
      <c r="D700">
        <v>8319.1540000000005</v>
      </c>
      <c r="E700">
        <v>1033.6849999999999</v>
      </c>
      <c r="L700" s="282">
        <v>43315</v>
      </c>
      <c r="M700">
        <v>11634.781999999999</v>
      </c>
      <c r="N700">
        <v>3264.5509999999999</v>
      </c>
      <c r="O700">
        <v>32229.86</v>
      </c>
      <c r="P700">
        <v>2260.4259999999999</v>
      </c>
    </row>
    <row r="701" spans="1:16">
      <c r="A701" s="282">
        <v>43318</v>
      </c>
      <c r="B701">
        <v>2717.172</v>
      </c>
      <c r="C701">
        <v>724.77099999999996</v>
      </c>
      <c r="D701">
        <v>8278.6149999999998</v>
      </c>
      <c r="E701">
        <v>1028.9829999999999</v>
      </c>
      <c r="L701" s="282">
        <v>43318</v>
      </c>
      <c r="M701">
        <v>11677.454</v>
      </c>
      <c r="N701">
        <v>3264.2840000000001</v>
      </c>
      <c r="O701">
        <v>32072.807000000001</v>
      </c>
      <c r="P701">
        <v>2250.15</v>
      </c>
    </row>
    <row r="702" spans="1:16">
      <c r="A702" s="282">
        <v>43319</v>
      </c>
      <c r="B702">
        <v>2725.23</v>
      </c>
      <c r="C702">
        <v>734</v>
      </c>
      <c r="D702">
        <v>8261.3179999999993</v>
      </c>
      <c r="E702">
        <v>1037.0119999999999</v>
      </c>
      <c r="L702" s="282">
        <v>43319</v>
      </c>
      <c r="M702">
        <v>11712.172</v>
      </c>
      <c r="N702">
        <v>3305.8490000000002</v>
      </c>
      <c r="O702">
        <v>32005.794999999998</v>
      </c>
      <c r="P702">
        <v>2267.7080000000001</v>
      </c>
    </row>
    <row r="703" spans="1:16">
      <c r="A703" s="282">
        <v>43320</v>
      </c>
      <c r="B703">
        <v>2724.2570000000001</v>
      </c>
      <c r="C703">
        <v>731.58500000000004</v>
      </c>
      <c r="D703">
        <v>8057.7359999999999</v>
      </c>
      <c r="E703">
        <v>1035.5150000000001</v>
      </c>
      <c r="L703" s="282">
        <v>43320</v>
      </c>
      <c r="M703">
        <v>11708.319</v>
      </c>
      <c r="N703">
        <v>3294.973</v>
      </c>
      <c r="O703">
        <v>31217.081999999999</v>
      </c>
      <c r="P703">
        <v>2264.4349999999999</v>
      </c>
    </row>
    <row r="704" spans="1:16">
      <c r="A704" s="282">
        <v>43321</v>
      </c>
      <c r="B704">
        <v>2720.8719999999998</v>
      </c>
      <c r="C704">
        <v>726.29600000000005</v>
      </c>
      <c r="D704">
        <v>8122.3419999999996</v>
      </c>
      <c r="E704">
        <v>1032.1120000000001</v>
      </c>
      <c r="L704" s="282">
        <v>43321</v>
      </c>
      <c r="M704">
        <v>11696.816000000001</v>
      </c>
      <c r="N704">
        <v>3271.1550000000002</v>
      </c>
      <c r="O704">
        <v>31467.377</v>
      </c>
      <c r="P704">
        <v>2256.9920000000002</v>
      </c>
    </row>
    <row r="705" spans="1:16">
      <c r="A705" s="282">
        <v>43322</v>
      </c>
      <c r="B705">
        <v>2702.1179999999999</v>
      </c>
      <c r="C705">
        <v>708.351</v>
      </c>
      <c r="D705">
        <v>8090.7960000000003</v>
      </c>
      <c r="E705">
        <v>1020.343</v>
      </c>
      <c r="L705" s="282">
        <v>43322</v>
      </c>
      <c r="M705">
        <v>11619.58</v>
      </c>
      <c r="N705">
        <v>3190.3290000000002</v>
      </c>
      <c r="O705">
        <v>31345.163</v>
      </c>
      <c r="P705">
        <v>2231.27</v>
      </c>
    </row>
    <row r="706" spans="1:16">
      <c r="A706" s="282">
        <v>43325</v>
      </c>
      <c r="B706">
        <v>2691.1309999999999</v>
      </c>
      <c r="C706">
        <v>704.05700000000002</v>
      </c>
      <c r="D706">
        <v>8141.317</v>
      </c>
      <c r="E706">
        <v>999.41600000000005</v>
      </c>
      <c r="L706" s="282">
        <v>43325</v>
      </c>
      <c r="M706">
        <v>11572.53</v>
      </c>
      <c r="N706">
        <v>3170.991</v>
      </c>
      <c r="O706">
        <v>31540.887999999999</v>
      </c>
      <c r="P706">
        <v>2185.5410000000002</v>
      </c>
    </row>
    <row r="707" spans="1:16">
      <c r="A707" s="282">
        <v>43326</v>
      </c>
      <c r="B707">
        <v>2708.0390000000002</v>
      </c>
      <c r="C707">
        <v>702.07899999999995</v>
      </c>
      <c r="D707">
        <v>8206.3889999999992</v>
      </c>
      <c r="E707">
        <v>1015.4930000000001</v>
      </c>
      <c r="L707" s="282">
        <v>43326</v>
      </c>
      <c r="M707">
        <v>11646.236000000001</v>
      </c>
      <c r="N707">
        <v>3162.0819999999999</v>
      </c>
      <c r="O707">
        <v>31792.991000000002</v>
      </c>
      <c r="P707">
        <v>2220.703</v>
      </c>
    </row>
    <row r="708" spans="1:16">
      <c r="A708" s="282">
        <v>43327</v>
      </c>
      <c r="B708">
        <v>2686.5659999999998</v>
      </c>
      <c r="C708">
        <v>702.07899999999995</v>
      </c>
      <c r="D708">
        <v>8100.0770000000002</v>
      </c>
      <c r="E708">
        <v>1008.598</v>
      </c>
      <c r="L708" s="282">
        <v>43327</v>
      </c>
      <c r="M708">
        <v>11555.853999999999</v>
      </c>
      <c r="N708">
        <v>3162.0819999999999</v>
      </c>
      <c r="O708">
        <v>31381.118999999999</v>
      </c>
      <c r="P708">
        <v>2205.625</v>
      </c>
    </row>
    <row r="709" spans="1:16">
      <c r="A709" s="282">
        <v>43328</v>
      </c>
      <c r="B709">
        <v>2707.7539999999999</v>
      </c>
      <c r="C709">
        <v>689.23099999999999</v>
      </c>
      <c r="D709">
        <v>8160.7439999999997</v>
      </c>
      <c r="E709">
        <v>1004.188</v>
      </c>
      <c r="L709" s="282">
        <v>43328</v>
      </c>
      <c r="M709">
        <v>11650.328</v>
      </c>
      <c r="N709">
        <v>3104.2150000000001</v>
      </c>
      <c r="O709">
        <v>31616.153999999999</v>
      </c>
      <c r="P709">
        <v>2196.0189999999998</v>
      </c>
    </row>
    <row r="710" spans="1:16">
      <c r="A710" s="282">
        <v>43329</v>
      </c>
      <c r="B710">
        <v>2716.491</v>
      </c>
      <c r="C710">
        <v>686.66300000000001</v>
      </c>
      <c r="D710">
        <v>8143.1570000000002</v>
      </c>
      <c r="E710">
        <v>1009.8440000000001</v>
      </c>
      <c r="L710" s="282">
        <v>43329</v>
      </c>
      <c r="M710">
        <v>11688.829</v>
      </c>
      <c r="N710">
        <v>3092.6509999999998</v>
      </c>
      <c r="O710">
        <v>31654.703000000001</v>
      </c>
      <c r="P710">
        <v>2208.3879999999999</v>
      </c>
    </row>
    <row r="711" spans="1:16">
      <c r="A711" s="282">
        <v>43332</v>
      </c>
      <c r="B711">
        <v>2722.9850000000001</v>
      </c>
      <c r="C711">
        <v>689.1</v>
      </c>
      <c r="D711">
        <v>8219.3870000000006</v>
      </c>
      <c r="E711">
        <v>1008.13</v>
      </c>
      <c r="L711" s="282">
        <v>43332</v>
      </c>
      <c r="M711">
        <v>11717.174999999999</v>
      </c>
      <c r="N711">
        <v>3103.6260000000002</v>
      </c>
      <c r="O711">
        <v>31951.030999999999</v>
      </c>
      <c r="P711">
        <v>2204.64</v>
      </c>
    </row>
    <row r="712" spans="1:16">
      <c r="A712" s="282">
        <v>43333</v>
      </c>
      <c r="B712">
        <v>2729.3330000000001</v>
      </c>
      <c r="C712">
        <v>699.12199999999996</v>
      </c>
      <c r="D712">
        <v>8274.9840000000004</v>
      </c>
      <c r="E712">
        <v>1004.0890000000001</v>
      </c>
      <c r="L712" s="282">
        <v>43333</v>
      </c>
      <c r="M712">
        <v>11744.954</v>
      </c>
      <c r="N712">
        <v>3148.7640000000001</v>
      </c>
      <c r="O712">
        <v>32187.605</v>
      </c>
      <c r="P712">
        <v>2195.8029999999999</v>
      </c>
    </row>
    <row r="713" spans="1:16">
      <c r="A713" s="282">
        <v>43334</v>
      </c>
      <c r="B713">
        <v>2728.712</v>
      </c>
      <c r="C713">
        <v>696.19200000000001</v>
      </c>
      <c r="D713">
        <v>8297.6260000000002</v>
      </c>
      <c r="E713">
        <v>1011.523</v>
      </c>
      <c r="L713" s="282">
        <v>43334</v>
      </c>
      <c r="M713">
        <v>11742.584000000001</v>
      </c>
      <c r="N713">
        <v>3135.57</v>
      </c>
      <c r="O713">
        <v>32275.675999999999</v>
      </c>
      <c r="P713">
        <v>2212.06</v>
      </c>
    </row>
    <row r="714" spans="1:16">
      <c r="A714" s="282">
        <v>43335</v>
      </c>
      <c r="B714">
        <v>2723.6689999999999</v>
      </c>
      <c r="C714">
        <v>692.94399999999996</v>
      </c>
      <c r="D714">
        <v>8304.61</v>
      </c>
      <c r="E714">
        <v>1010.4160000000001</v>
      </c>
      <c r="L714" s="282">
        <v>43335</v>
      </c>
      <c r="M714">
        <v>11721.598</v>
      </c>
      <c r="N714">
        <v>3120.942</v>
      </c>
      <c r="O714">
        <v>32302.844000000001</v>
      </c>
      <c r="P714">
        <v>2209.6390000000001</v>
      </c>
    </row>
    <row r="715" spans="1:16">
      <c r="A715" s="282">
        <v>43336</v>
      </c>
      <c r="B715">
        <v>2741.3130000000001</v>
      </c>
      <c r="C715">
        <v>697.01900000000001</v>
      </c>
      <c r="D715">
        <v>8329.2240000000002</v>
      </c>
      <c r="E715">
        <v>1016.598</v>
      </c>
      <c r="L715" s="282">
        <v>43336</v>
      </c>
      <c r="M715">
        <v>11797.677</v>
      </c>
      <c r="N715">
        <v>3139.2930000000001</v>
      </c>
      <c r="O715">
        <v>32398.584999999999</v>
      </c>
      <c r="P715">
        <v>2223.1579999999999</v>
      </c>
    </row>
    <row r="716" spans="1:16">
      <c r="A716" s="282">
        <v>43339</v>
      </c>
      <c r="B716">
        <v>2762.19</v>
      </c>
      <c r="C716">
        <v>698.81600000000003</v>
      </c>
      <c r="D716">
        <v>8412.0619999999999</v>
      </c>
      <c r="E716">
        <v>1027.7760000000001</v>
      </c>
      <c r="L716" s="282">
        <v>43339</v>
      </c>
      <c r="M716">
        <v>11888.831</v>
      </c>
      <c r="N716">
        <v>3147.3879999999999</v>
      </c>
      <c r="O716">
        <v>32720.803</v>
      </c>
      <c r="P716">
        <v>2247.6019999999999</v>
      </c>
    </row>
    <row r="717" spans="1:16">
      <c r="A717" s="282">
        <v>43340</v>
      </c>
      <c r="B717">
        <v>2762.8470000000002</v>
      </c>
      <c r="C717">
        <v>693.51</v>
      </c>
      <c r="D717">
        <v>8413.4860000000008</v>
      </c>
      <c r="E717">
        <v>1030.0650000000001</v>
      </c>
      <c r="L717" s="282">
        <v>43340</v>
      </c>
      <c r="M717">
        <v>11891.723</v>
      </c>
      <c r="N717">
        <v>3123.489</v>
      </c>
      <c r="O717">
        <v>32726.343000000001</v>
      </c>
      <c r="P717">
        <v>2252.6089999999999</v>
      </c>
    </row>
    <row r="718" spans="1:16">
      <c r="A718" s="282">
        <v>43341</v>
      </c>
      <c r="B718">
        <v>2778.4270000000001</v>
      </c>
      <c r="C718">
        <v>697.80100000000004</v>
      </c>
      <c r="D718">
        <v>8424.0249999999996</v>
      </c>
      <c r="E718">
        <v>1034.3900000000001</v>
      </c>
      <c r="L718" s="282">
        <v>43341</v>
      </c>
      <c r="M718">
        <v>11959.85</v>
      </c>
      <c r="N718">
        <v>3142.8130000000001</v>
      </c>
      <c r="O718">
        <v>32767.337</v>
      </c>
      <c r="P718">
        <v>2262.8020000000001</v>
      </c>
    </row>
    <row r="719" spans="1:16">
      <c r="A719" s="282">
        <v>43342</v>
      </c>
      <c r="B719">
        <v>2766.0529999999999</v>
      </c>
      <c r="C719">
        <v>688.64400000000001</v>
      </c>
      <c r="D719">
        <v>8427.9110000000001</v>
      </c>
      <c r="E719">
        <v>1032.8920000000001</v>
      </c>
      <c r="L719" s="282">
        <v>43342</v>
      </c>
      <c r="M719">
        <v>11908.566000000001</v>
      </c>
      <c r="N719">
        <v>3101.5720000000001</v>
      </c>
      <c r="O719">
        <v>32782.451000000001</v>
      </c>
      <c r="P719">
        <v>2259.5239999999999</v>
      </c>
    </row>
    <row r="720" spans="1:16">
      <c r="A720" s="282">
        <v>43343</v>
      </c>
      <c r="B720">
        <v>2766.7660000000001</v>
      </c>
      <c r="C720">
        <v>680.30499999999995</v>
      </c>
      <c r="D720">
        <v>8369.9189999999999</v>
      </c>
      <c r="E720">
        <v>1030.655</v>
      </c>
      <c r="L720" s="282">
        <v>43343</v>
      </c>
      <c r="M720">
        <v>11912.821</v>
      </c>
      <c r="N720">
        <v>3064.0140000000001</v>
      </c>
      <c r="O720">
        <v>32556.879000000001</v>
      </c>
      <c r="P720">
        <v>2254.6309999999999</v>
      </c>
    </row>
    <row r="721" spans="1:16">
      <c r="A721" s="282">
        <v>43346</v>
      </c>
      <c r="B721">
        <v>2766.7660000000001</v>
      </c>
      <c r="C721">
        <v>684.60699999999997</v>
      </c>
      <c r="D721">
        <v>8324.0810000000001</v>
      </c>
      <c r="E721">
        <v>1022.521</v>
      </c>
      <c r="L721" s="282">
        <v>43346</v>
      </c>
      <c r="M721">
        <v>11912.821</v>
      </c>
      <c r="N721">
        <v>3083.39</v>
      </c>
      <c r="O721">
        <v>32378.58</v>
      </c>
      <c r="P721">
        <v>2236.8389999999999</v>
      </c>
    </row>
    <row r="722" spans="1:16">
      <c r="A722" s="282">
        <v>43347</v>
      </c>
      <c r="B722">
        <v>2762.1210000000001</v>
      </c>
      <c r="C722">
        <v>691.30700000000002</v>
      </c>
      <c r="D722">
        <v>8254.3449999999993</v>
      </c>
      <c r="E722">
        <v>1021.178</v>
      </c>
      <c r="L722" s="282">
        <v>43347</v>
      </c>
      <c r="M722">
        <v>11893.842000000001</v>
      </c>
      <c r="N722">
        <v>3113.5680000000002</v>
      </c>
      <c r="O722">
        <v>32107.326000000001</v>
      </c>
      <c r="P722">
        <v>2233.9</v>
      </c>
    </row>
    <row r="723" spans="1:16">
      <c r="A723" s="282">
        <v>43348</v>
      </c>
      <c r="B723">
        <v>2753.1660000000002</v>
      </c>
      <c r="C723">
        <v>689.83500000000004</v>
      </c>
      <c r="D723">
        <v>8126.732</v>
      </c>
      <c r="E723">
        <v>1012.81</v>
      </c>
      <c r="L723" s="282">
        <v>43348</v>
      </c>
      <c r="M723">
        <v>11855.5</v>
      </c>
      <c r="N723">
        <v>3106.9380000000001</v>
      </c>
      <c r="O723">
        <v>31610.944</v>
      </c>
      <c r="P723">
        <v>2215.5940000000001</v>
      </c>
    </row>
    <row r="724" spans="1:16">
      <c r="A724" s="282">
        <v>43349</v>
      </c>
      <c r="B724">
        <v>2743.027</v>
      </c>
      <c r="C724">
        <v>688.63800000000003</v>
      </c>
      <c r="D724">
        <v>8144.93</v>
      </c>
      <c r="E724">
        <v>1005.706</v>
      </c>
      <c r="L724" s="282">
        <v>43349</v>
      </c>
      <c r="M724">
        <v>11815.196</v>
      </c>
      <c r="N724">
        <v>3101.5479999999998</v>
      </c>
      <c r="O724">
        <v>31681.726999999999</v>
      </c>
      <c r="P724">
        <v>2200.0540000000001</v>
      </c>
    </row>
    <row r="725" spans="1:16">
      <c r="A725" s="282">
        <v>43350</v>
      </c>
      <c r="B725">
        <v>2736.607</v>
      </c>
      <c r="C725">
        <v>686.11099999999999</v>
      </c>
      <c r="D725">
        <v>8150.4470000000001</v>
      </c>
      <c r="E725">
        <v>1001.046</v>
      </c>
      <c r="L725" s="282">
        <v>43350</v>
      </c>
      <c r="M725">
        <v>11788.491</v>
      </c>
      <c r="N725">
        <v>3090.163</v>
      </c>
      <c r="O725">
        <v>31703.188999999998</v>
      </c>
      <c r="P725">
        <v>2189.8589999999999</v>
      </c>
    </row>
    <row r="726" spans="1:16">
      <c r="A726" s="282">
        <v>43353</v>
      </c>
      <c r="B726">
        <v>2742.2280000000001</v>
      </c>
      <c r="C726">
        <v>702.26</v>
      </c>
      <c r="D726">
        <v>8156.7920000000004</v>
      </c>
      <c r="E726">
        <v>1002.871</v>
      </c>
      <c r="L726" s="282">
        <v>43353</v>
      </c>
      <c r="M726">
        <v>11812.718999999999</v>
      </c>
      <c r="N726">
        <v>3162.8980000000001</v>
      </c>
      <c r="O726">
        <v>31727.866999999998</v>
      </c>
      <c r="P726">
        <v>2193.8510000000001</v>
      </c>
    </row>
    <row r="727" spans="1:16">
      <c r="A727" s="282">
        <v>43354</v>
      </c>
      <c r="B727">
        <v>2752.2669999999998</v>
      </c>
      <c r="C727">
        <v>700.45</v>
      </c>
      <c r="D727">
        <v>8107.2489999999998</v>
      </c>
      <c r="E727">
        <v>1010.777</v>
      </c>
      <c r="L727" s="282">
        <v>43354</v>
      </c>
      <c r="M727">
        <v>11856.703</v>
      </c>
      <c r="N727">
        <v>3154.7440000000001</v>
      </c>
      <c r="O727">
        <v>31535.157999999999</v>
      </c>
      <c r="P727">
        <v>2211.1460000000002</v>
      </c>
    </row>
    <row r="728" spans="1:16">
      <c r="A728" s="282">
        <v>43355</v>
      </c>
      <c r="B728">
        <v>2753.625</v>
      </c>
      <c r="C728">
        <v>705.04499999999996</v>
      </c>
      <c r="D728">
        <v>8160.0330000000004</v>
      </c>
      <c r="E728">
        <v>1007.1369999999999</v>
      </c>
      <c r="L728" s="282">
        <v>43355</v>
      </c>
      <c r="M728">
        <v>11862.688</v>
      </c>
      <c r="N728">
        <v>3175.4430000000002</v>
      </c>
      <c r="O728">
        <v>31740.475999999999</v>
      </c>
      <c r="P728">
        <v>2203.1840000000002</v>
      </c>
    </row>
    <row r="729" spans="1:16">
      <c r="A729" s="282">
        <v>43356</v>
      </c>
      <c r="B729">
        <v>2768.0070000000001</v>
      </c>
      <c r="C729">
        <v>700.40700000000004</v>
      </c>
      <c r="D729">
        <v>8143.2179999999998</v>
      </c>
      <c r="E729">
        <v>1018.177</v>
      </c>
      <c r="L729" s="282">
        <v>43356</v>
      </c>
      <c r="M729">
        <v>11927.743</v>
      </c>
      <c r="N729">
        <v>3154.5520000000001</v>
      </c>
      <c r="O729">
        <v>31675.067999999999</v>
      </c>
      <c r="P729">
        <v>2227.335</v>
      </c>
    </row>
    <row r="730" spans="1:16">
      <c r="A730" s="282">
        <v>43357</v>
      </c>
      <c r="B730">
        <v>2769.0949999999998</v>
      </c>
      <c r="C730">
        <v>700.86199999999997</v>
      </c>
      <c r="D730">
        <v>8089.8850000000002</v>
      </c>
      <c r="E730">
        <v>1029.3489999999999</v>
      </c>
      <c r="L730" s="282">
        <v>43357</v>
      </c>
      <c r="M730">
        <v>11934.191000000001</v>
      </c>
      <c r="N730">
        <v>3156.5990000000002</v>
      </c>
      <c r="O730">
        <v>31467.616999999998</v>
      </c>
      <c r="P730">
        <v>2251.7730000000001</v>
      </c>
    </row>
    <row r="731" spans="1:16">
      <c r="A731" s="282">
        <v>43360</v>
      </c>
      <c r="B731">
        <v>2752.4369999999999</v>
      </c>
      <c r="C731">
        <v>708.947</v>
      </c>
      <c r="D731">
        <v>8019.0439999999999</v>
      </c>
      <c r="E731">
        <v>1029.3489999999999</v>
      </c>
      <c r="L731" s="282">
        <v>43360</v>
      </c>
      <c r="M731">
        <v>11862.564</v>
      </c>
      <c r="N731">
        <v>3193.0149999999999</v>
      </c>
      <c r="O731">
        <v>31192.062000000002</v>
      </c>
      <c r="P731">
        <v>2251.7730000000001</v>
      </c>
    </row>
    <row r="732" spans="1:16">
      <c r="A732" s="282">
        <v>43361</v>
      </c>
      <c r="B732">
        <v>2767.0430000000001</v>
      </c>
      <c r="C732">
        <v>712.88400000000001</v>
      </c>
      <c r="D732">
        <v>8045.8270000000002</v>
      </c>
      <c r="E732">
        <v>1047.3140000000001</v>
      </c>
      <c r="L732" s="282">
        <v>43361</v>
      </c>
      <c r="M732">
        <v>11926.134</v>
      </c>
      <c r="N732">
        <v>3210.7469999999998</v>
      </c>
      <c r="O732">
        <v>31296.243999999999</v>
      </c>
      <c r="P732">
        <v>2291.1030000000001</v>
      </c>
    </row>
    <row r="733" spans="1:16">
      <c r="A733" s="282">
        <v>43362</v>
      </c>
      <c r="B733">
        <v>2769.6959999999999</v>
      </c>
      <c r="C733">
        <v>714.40300000000002</v>
      </c>
      <c r="D733">
        <v>8013.4780000000001</v>
      </c>
      <c r="E733">
        <v>1062.723</v>
      </c>
      <c r="L733" s="282">
        <v>43362</v>
      </c>
      <c r="M733">
        <v>11937.602999999999</v>
      </c>
      <c r="N733">
        <v>3217.587</v>
      </c>
      <c r="O733">
        <v>31170.414000000001</v>
      </c>
      <c r="P733">
        <v>2324.8110000000001</v>
      </c>
    </row>
    <row r="734" spans="1:16">
      <c r="A734" s="282">
        <v>43363</v>
      </c>
      <c r="B734">
        <v>2791.4380000000001</v>
      </c>
      <c r="C734">
        <v>717.875</v>
      </c>
      <c r="D734">
        <v>8055.8950000000004</v>
      </c>
      <c r="E734">
        <v>1064.002</v>
      </c>
      <c r="L734" s="282">
        <v>43363</v>
      </c>
      <c r="M734">
        <v>12031.833000000001</v>
      </c>
      <c r="N734">
        <v>3233.2249999999999</v>
      </c>
      <c r="O734">
        <v>31335.405999999999</v>
      </c>
      <c r="P734">
        <v>2327.61</v>
      </c>
    </row>
    <row r="735" spans="1:16">
      <c r="A735" s="282">
        <v>43364</v>
      </c>
      <c r="B735">
        <v>2789.9319999999998</v>
      </c>
      <c r="C735">
        <v>723.10500000000002</v>
      </c>
      <c r="D735">
        <v>8080.1390000000001</v>
      </c>
      <c r="E735">
        <v>1073.011</v>
      </c>
      <c r="L735" s="282">
        <v>43364</v>
      </c>
      <c r="M735">
        <v>12025.598</v>
      </c>
      <c r="N735">
        <v>3256.779</v>
      </c>
      <c r="O735">
        <v>31429.706999999999</v>
      </c>
      <c r="P735">
        <v>2347.3180000000002</v>
      </c>
    </row>
    <row r="736" spans="1:16">
      <c r="A736" s="282">
        <v>43367</v>
      </c>
      <c r="B736">
        <v>2780.45</v>
      </c>
      <c r="C736">
        <v>715.80399999999997</v>
      </c>
      <c r="D736">
        <v>8024.6880000000001</v>
      </c>
      <c r="E736">
        <v>1073.011</v>
      </c>
      <c r="L736" s="282">
        <v>43367</v>
      </c>
      <c r="M736">
        <v>11984.727999999999</v>
      </c>
      <c r="N736">
        <v>3235.6439999999998</v>
      </c>
      <c r="O736">
        <v>31214.016</v>
      </c>
      <c r="P736">
        <v>2347.3180000000002</v>
      </c>
    </row>
    <row r="737" spans="1:16">
      <c r="A737" s="282">
        <v>43368</v>
      </c>
      <c r="B737">
        <v>2777.5970000000002</v>
      </c>
      <c r="C737">
        <v>726.41099999999994</v>
      </c>
      <c r="D737">
        <v>8117.0320000000002</v>
      </c>
      <c r="E737">
        <v>1081.9380000000001</v>
      </c>
      <c r="L737" s="282">
        <v>43368</v>
      </c>
      <c r="M737">
        <v>11973.251</v>
      </c>
      <c r="N737">
        <v>3283.59</v>
      </c>
      <c r="O737">
        <v>31573.213</v>
      </c>
      <c r="P737">
        <v>2366.846</v>
      </c>
    </row>
    <row r="738" spans="1:16">
      <c r="A738" s="282">
        <v>43369</v>
      </c>
      <c r="B738">
        <v>2768.1210000000001</v>
      </c>
      <c r="C738">
        <v>725.74900000000002</v>
      </c>
      <c r="D738">
        <v>8091.9620000000004</v>
      </c>
      <c r="E738">
        <v>1080.989</v>
      </c>
      <c r="L738" s="282">
        <v>43369</v>
      </c>
      <c r="M738">
        <v>11932.404</v>
      </c>
      <c r="N738">
        <v>3280.598</v>
      </c>
      <c r="O738">
        <v>31475.698</v>
      </c>
      <c r="P738">
        <v>2384.1120000000001</v>
      </c>
    </row>
    <row r="739" spans="1:16">
      <c r="A739" s="282">
        <v>43370</v>
      </c>
      <c r="B739">
        <v>2775.6979999999999</v>
      </c>
      <c r="C739">
        <v>721.89</v>
      </c>
      <c r="D739">
        <v>8090.4669999999996</v>
      </c>
      <c r="E739">
        <v>1068.962</v>
      </c>
      <c r="L739" s="282">
        <v>43370</v>
      </c>
      <c r="M739">
        <v>11967.406000000001</v>
      </c>
      <c r="N739">
        <v>3263.1509999999998</v>
      </c>
      <c r="O739">
        <v>31469.88</v>
      </c>
      <c r="P739">
        <v>2357.5859999999998</v>
      </c>
    </row>
    <row r="740" spans="1:16">
      <c r="A740" s="282">
        <v>43371</v>
      </c>
      <c r="B740">
        <v>2775.55</v>
      </c>
      <c r="C740">
        <v>695.43299999999999</v>
      </c>
      <c r="D740">
        <v>8082.3280000000004</v>
      </c>
      <c r="E740">
        <v>1080.329</v>
      </c>
      <c r="L740" s="282">
        <v>43371</v>
      </c>
      <c r="M740">
        <v>11967.295</v>
      </c>
      <c r="N740">
        <v>3143.56</v>
      </c>
      <c r="O740">
        <v>31438.223999999998</v>
      </c>
      <c r="P740">
        <v>2382.6570000000002</v>
      </c>
    </row>
    <row r="741" spans="1:16">
      <c r="A741" s="282">
        <v>43374</v>
      </c>
      <c r="B741">
        <v>2785.1309999999999</v>
      </c>
      <c r="C741">
        <v>691.36900000000003</v>
      </c>
      <c r="D741">
        <v>8074.8729999999996</v>
      </c>
      <c r="E741">
        <v>1081.2080000000001</v>
      </c>
      <c r="L741" s="282">
        <v>43374</v>
      </c>
      <c r="M741">
        <v>12008.699000000001</v>
      </c>
      <c r="N741">
        <v>3125.1909999999998</v>
      </c>
      <c r="O741">
        <v>31409.224999999999</v>
      </c>
      <c r="P741">
        <v>2384.596</v>
      </c>
    </row>
    <row r="742" spans="1:16">
      <c r="A742" s="282">
        <v>43375</v>
      </c>
      <c r="B742">
        <v>2783.8789999999999</v>
      </c>
      <c r="C742">
        <v>689.81700000000001</v>
      </c>
      <c r="D742">
        <v>8087.3940000000002</v>
      </c>
      <c r="E742">
        <v>1085.588</v>
      </c>
      <c r="L742" s="282">
        <v>43375</v>
      </c>
      <c r="M742">
        <v>12003.706</v>
      </c>
      <c r="N742">
        <v>3118.172</v>
      </c>
      <c r="O742">
        <v>31457.927</v>
      </c>
      <c r="P742">
        <v>2394.2559999999999</v>
      </c>
    </row>
    <row r="743" spans="1:16">
      <c r="A743" s="282">
        <v>43376</v>
      </c>
      <c r="B743">
        <v>2786.2570000000001</v>
      </c>
      <c r="C743">
        <v>695.60299999999995</v>
      </c>
      <c r="D743">
        <v>8069.9889999999996</v>
      </c>
      <c r="E743">
        <v>1072.9739999999999</v>
      </c>
      <c r="L743" s="282">
        <v>43376</v>
      </c>
      <c r="M743">
        <v>12013.962</v>
      </c>
      <c r="N743">
        <v>3144.328</v>
      </c>
      <c r="O743">
        <v>31390.224999999999</v>
      </c>
      <c r="P743">
        <v>2366.4349999999999</v>
      </c>
    </row>
    <row r="744" spans="1:16">
      <c r="A744" s="282">
        <v>43377</v>
      </c>
      <c r="B744">
        <v>2762.36</v>
      </c>
      <c r="C744">
        <v>691.90599999999995</v>
      </c>
      <c r="D744">
        <v>7716.0060000000003</v>
      </c>
      <c r="E744">
        <v>1071.5740000000001</v>
      </c>
      <c r="L744" s="282">
        <v>43377</v>
      </c>
      <c r="M744">
        <v>11913.636</v>
      </c>
      <c r="N744">
        <v>3127.6170000000002</v>
      </c>
      <c r="O744">
        <v>30013.321</v>
      </c>
      <c r="P744">
        <v>2363.348</v>
      </c>
    </row>
    <row r="745" spans="1:16">
      <c r="A745" s="282">
        <v>43378</v>
      </c>
      <c r="B745">
        <v>2746.26</v>
      </c>
      <c r="C745">
        <v>683.92200000000003</v>
      </c>
      <c r="D745">
        <v>7698.9369999999999</v>
      </c>
      <c r="E745">
        <v>1067.136</v>
      </c>
      <c r="L745" s="282">
        <v>43378</v>
      </c>
      <c r="M745">
        <v>11844.415999999999</v>
      </c>
      <c r="N745">
        <v>3091.5259999999998</v>
      </c>
      <c r="O745">
        <v>29946.929</v>
      </c>
      <c r="P745">
        <v>2353.5590000000002</v>
      </c>
    </row>
    <row r="746" spans="1:16">
      <c r="A746" s="282">
        <v>43381</v>
      </c>
      <c r="B746">
        <v>2744.0050000000001</v>
      </c>
      <c r="C746">
        <v>668.202</v>
      </c>
      <c r="D746">
        <v>7527.9790000000003</v>
      </c>
      <c r="E746">
        <v>1067.136</v>
      </c>
      <c r="L746" s="282">
        <v>43381</v>
      </c>
      <c r="M746">
        <v>11834.691999999999</v>
      </c>
      <c r="N746">
        <v>3020.4670000000001</v>
      </c>
      <c r="O746">
        <v>29281.942999999999</v>
      </c>
      <c r="P746">
        <v>2353.5590000000002</v>
      </c>
    </row>
    <row r="747" spans="1:16">
      <c r="A747" s="282">
        <v>43382</v>
      </c>
      <c r="B747">
        <v>2739.7779999999998</v>
      </c>
      <c r="C747">
        <v>675.90599999999995</v>
      </c>
      <c r="D747">
        <v>7510.9889999999996</v>
      </c>
      <c r="E747">
        <v>1049.463</v>
      </c>
      <c r="L747" s="282">
        <v>43382</v>
      </c>
      <c r="M747">
        <v>11819.775</v>
      </c>
      <c r="N747">
        <v>3055.2919999999999</v>
      </c>
      <c r="O747">
        <v>29215.857</v>
      </c>
      <c r="P747">
        <v>2314.5819999999999</v>
      </c>
    </row>
    <row r="748" spans="1:16">
      <c r="A748" s="282">
        <v>43383</v>
      </c>
      <c r="B748">
        <v>2649.7860000000001</v>
      </c>
      <c r="C748">
        <v>665.08</v>
      </c>
      <c r="D748">
        <v>7367.8620000000001</v>
      </c>
      <c r="E748">
        <v>1050.3489999999999</v>
      </c>
      <c r="L748" s="282">
        <v>43383</v>
      </c>
      <c r="M748">
        <v>11431.638000000001</v>
      </c>
      <c r="N748">
        <v>3006.3580000000002</v>
      </c>
      <c r="O748">
        <v>28659.131000000001</v>
      </c>
      <c r="P748">
        <v>2316.5349999999999</v>
      </c>
    </row>
    <row r="749" spans="1:16">
      <c r="A749" s="282">
        <v>43384</v>
      </c>
      <c r="B749">
        <v>2595.5920000000001</v>
      </c>
      <c r="C749">
        <v>652.63699999999994</v>
      </c>
      <c r="D749">
        <v>7296.7929999999997</v>
      </c>
      <c r="E749">
        <v>1013.297</v>
      </c>
      <c r="L749" s="282">
        <v>43384</v>
      </c>
      <c r="M749">
        <v>11197.891</v>
      </c>
      <c r="N749">
        <v>2950.1089999999999</v>
      </c>
      <c r="O749">
        <v>28382.687000000002</v>
      </c>
      <c r="P749">
        <v>2234.8180000000002</v>
      </c>
    </row>
    <row r="750" spans="1:16">
      <c r="A750" s="282">
        <v>43385</v>
      </c>
      <c r="B750">
        <v>2632.7170000000001</v>
      </c>
      <c r="C750">
        <v>648.79200000000003</v>
      </c>
      <c r="D750">
        <v>7399.8389999999999</v>
      </c>
      <c r="E750">
        <v>1013.258</v>
      </c>
      <c r="L750" s="282">
        <v>43385</v>
      </c>
      <c r="M750">
        <v>11359.218000000001</v>
      </c>
      <c r="N750">
        <v>2932.7289999999998</v>
      </c>
      <c r="O750">
        <v>28787.541000000001</v>
      </c>
      <c r="P750">
        <v>2234.732</v>
      </c>
    </row>
    <row r="751" spans="1:16">
      <c r="A751" s="282">
        <v>43388</v>
      </c>
      <c r="B751">
        <v>2617.5909999999999</v>
      </c>
      <c r="C751">
        <v>650.03499999999997</v>
      </c>
      <c r="D751">
        <v>7388.0240000000003</v>
      </c>
      <c r="E751">
        <v>997.42700000000002</v>
      </c>
      <c r="L751" s="282">
        <v>43388</v>
      </c>
      <c r="M751">
        <v>11294.249</v>
      </c>
      <c r="N751">
        <v>2938.348</v>
      </c>
      <c r="O751">
        <v>28741.577000000001</v>
      </c>
      <c r="P751">
        <v>2199.8310000000001</v>
      </c>
    </row>
    <row r="752" spans="1:16">
      <c r="A752" s="282">
        <v>43389</v>
      </c>
      <c r="B752">
        <v>2674.0360000000001</v>
      </c>
      <c r="C752">
        <v>665.01700000000005</v>
      </c>
      <c r="D752">
        <v>7533.75</v>
      </c>
      <c r="E752">
        <v>1006.524</v>
      </c>
      <c r="L752" s="282">
        <v>43389</v>
      </c>
      <c r="M752">
        <v>11538.101000000001</v>
      </c>
      <c r="N752">
        <v>3006.07</v>
      </c>
      <c r="O752">
        <v>29308.494999999999</v>
      </c>
      <c r="P752">
        <v>2219.8939999999998</v>
      </c>
    </row>
    <row r="753" spans="1:16">
      <c r="A753" s="282">
        <v>43390</v>
      </c>
      <c r="B753">
        <v>2672.7510000000002</v>
      </c>
      <c r="C753">
        <v>655.81</v>
      </c>
      <c r="D753">
        <v>7558.0060000000003</v>
      </c>
      <c r="E753">
        <v>1020.963</v>
      </c>
      <c r="L753" s="282">
        <v>43390</v>
      </c>
      <c r="M753">
        <v>11532.992</v>
      </c>
      <c r="N753">
        <v>2964.4520000000002</v>
      </c>
      <c r="O753">
        <v>29402.858</v>
      </c>
      <c r="P753">
        <v>2251.739</v>
      </c>
    </row>
    <row r="754" spans="1:16">
      <c r="A754" s="282">
        <v>43391</v>
      </c>
      <c r="B754">
        <v>2633.8890000000001</v>
      </c>
      <c r="C754">
        <v>645.05700000000002</v>
      </c>
      <c r="D754">
        <v>7637.2740000000003</v>
      </c>
      <c r="E754">
        <v>1015.568</v>
      </c>
      <c r="L754" s="282">
        <v>43391</v>
      </c>
      <c r="M754">
        <v>11366.32</v>
      </c>
      <c r="N754">
        <v>2915.8440000000001</v>
      </c>
      <c r="O754">
        <v>29711.234</v>
      </c>
      <c r="P754">
        <v>2239.84</v>
      </c>
    </row>
    <row r="755" spans="1:16">
      <c r="A755" s="282">
        <v>43392</v>
      </c>
      <c r="B755">
        <v>2632.0070000000001</v>
      </c>
      <c r="C755">
        <v>645.65800000000002</v>
      </c>
      <c r="D755">
        <v>7579.067</v>
      </c>
      <c r="E755">
        <v>1008.523</v>
      </c>
      <c r="L755" s="282">
        <v>43392</v>
      </c>
      <c r="M755">
        <v>11358.505999999999</v>
      </c>
      <c r="N755">
        <v>2918.5639999999999</v>
      </c>
      <c r="O755">
        <v>29484.792000000001</v>
      </c>
      <c r="P755">
        <v>2224.3049999999998</v>
      </c>
    </row>
    <row r="756" spans="1:16">
      <c r="A756" s="282">
        <v>43395</v>
      </c>
      <c r="B756">
        <v>2620.92</v>
      </c>
      <c r="C756">
        <v>642.04499999999996</v>
      </c>
      <c r="D756">
        <v>7540.442</v>
      </c>
      <c r="E756">
        <v>1009.625</v>
      </c>
      <c r="L756" s="282">
        <v>43395</v>
      </c>
      <c r="M756">
        <v>11310.916999999999</v>
      </c>
      <c r="N756">
        <v>2902.2310000000002</v>
      </c>
      <c r="O756">
        <v>29334.527999999998</v>
      </c>
      <c r="P756">
        <v>2226.7359999999999</v>
      </c>
    </row>
    <row r="757" spans="1:16">
      <c r="A757" s="282">
        <v>43396</v>
      </c>
      <c r="B757">
        <v>2606.84</v>
      </c>
      <c r="C757">
        <v>637.26900000000001</v>
      </c>
      <c r="D757">
        <v>7341.73</v>
      </c>
      <c r="E757">
        <v>983.53300000000002</v>
      </c>
      <c r="L757" s="282">
        <v>43396</v>
      </c>
      <c r="M757">
        <v>11250.700999999999</v>
      </c>
      <c r="N757">
        <v>2880.64</v>
      </c>
      <c r="O757">
        <v>28561.478999999999</v>
      </c>
      <c r="P757">
        <v>2169.1889999999999</v>
      </c>
    </row>
    <row r="758" spans="1:16">
      <c r="A758" s="282">
        <v>43397</v>
      </c>
      <c r="B758">
        <v>2525.6640000000002</v>
      </c>
      <c r="C758">
        <v>628.30999999999995</v>
      </c>
      <c r="D758">
        <v>7371.4920000000002</v>
      </c>
      <c r="E758">
        <v>983.55399999999997</v>
      </c>
      <c r="L758" s="282">
        <v>43397</v>
      </c>
      <c r="M758">
        <v>10900.373</v>
      </c>
      <c r="N758">
        <v>2840.145</v>
      </c>
      <c r="O758">
        <v>28677.261999999999</v>
      </c>
      <c r="P758">
        <v>2169.2339999999999</v>
      </c>
    </row>
    <row r="759" spans="1:16">
      <c r="A759" s="282">
        <v>43398</v>
      </c>
      <c r="B759">
        <v>2572.9969999999998</v>
      </c>
      <c r="C759">
        <v>639.86300000000006</v>
      </c>
      <c r="D759">
        <v>7256.2950000000001</v>
      </c>
      <c r="E759">
        <v>954.25099999999998</v>
      </c>
      <c r="L759" s="282">
        <v>43398</v>
      </c>
      <c r="M759">
        <v>11104.654</v>
      </c>
      <c r="N759">
        <v>2892.3690000000001</v>
      </c>
      <c r="O759">
        <v>28229.112000000001</v>
      </c>
      <c r="P759">
        <v>2104.607</v>
      </c>
    </row>
    <row r="760" spans="1:16">
      <c r="A760" s="282">
        <v>43399</v>
      </c>
      <c r="B760">
        <v>2528.58</v>
      </c>
      <c r="C760">
        <v>635.78499999999997</v>
      </c>
      <c r="D760">
        <v>7234.9610000000002</v>
      </c>
      <c r="E760">
        <v>952.928</v>
      </c>
      <c r="L760" s="282">
        <v>43399</v>
      </c>
      <c r="M760">
        <v>10913.021000000001</v>
      </c>
      <c r="N760">
        <v>2873.9319999999998</v>
      </c>
      <c r="O760">
        <v>28146.116999999998</v>
      </c>
      <c r="P760">
        <v>2101.6880000000001</v>
      </c>
    </row>
    <row r="761" spans="1:16">
      <c r="A761" s="282">
        <v>43402</v>
      </c>
      <c r="B761">
        <v>2511.5189999999998</v>
      </c>
      <c r="C761">
        <v>646.52200000000005</v>
      </c>
      <c r="D761">
        <v>7402.4070000000002</v>
      </c>
      <c r="E761">
        <v>950.14499999999998</v>
      </c>
      <c r="L761" s="282">
        <v>43402</v>
      </c>
      <c r="M761">
        <v>10839.537</v>
      </c>
      <c r="N761">
        <v>2922.4659999999999</v>
      </c>
      <c r="O761">
        <v>28797.53</v>
      </c>
      <c r="P761">
        <v>2095.6149999999998</v>
      </c>
    </row>
    <row r="762" spans="1:16">
      <c r="A762" s="282">
        <v>43403</v>
      </c>
      <c r="B762">
        <v>2551.09</v>
      </c>
      <c r="C762">
        <v>645.08500000000004</v>
      </c>
      <c r="D762">
        <v>7375.4170000000004</v>
      </c>
      <c r="E762">
        <v>962.11599999999999</v>
      </c>
      <c r="L762" s="282">
        <v>43403</v>
      </c>
      <c r="M762">
        <v>11011.447</v>
      </c>
      <c r="N762">
        <v>2915.9720000000002</v>
      </c>
      <c r="O762">
        <v>28692.532999999999</v>
      </c>
      <c r="P762">
        <v>2122.453</v>
      </c>
    </row>
    <row r="763" spans="1:16">
      <c r="A763" s="282">
        <v>43404</v>
      </c>
      <c r="B763">
        <v>2579.96</v>
      </c>
      <c r="C763">
        <v>646.06500000000005</v>
      </c>
      <c r="D763">
        <v>7477.7529999999997</v>
      </c>
      <c r="E763">
        <v>982.42600000000004</v>
      </c>
      <c r="L763" s="282">
        <v>43404</v>
      </c>
      <c r="M763">
        <v>11136.457</v>
      </c>
      <c r="N763">
        <v>2920.404</v>
      </c>
      <c r="O763">
        <v>29090.651000000002</v>
      </c>
      <c r="P763">
        <v>2167.2600000000002</v>
      </c>
    </row>
    <row r="764" spans="1:16">
      <c r="A764" s="282">
        <v>43405</v>
      </c>
      <c r="B764">
        <v>2608.87</v>
      </c>
      <c r="C764">
        <v>650.09</v>
      </c>
      <c r="D764">
        <v>7588.0190000000002</v>
      </c>
      <c r="E764">
        <v>972.99599999999998</v>
      </c>
      <c r="L764" s="282">
        <v>43405</v>
      </c>
      <c r="M764">
        <v>11261.544</v>
      </c>
      <c r="N764">
        <v>2938.598</v>
      </c>
      <c r="O764">
        <v>29519.617999999999</v>
      </c>
      <c r="P764">
        <v>2146.569</v>
      </c>
    </row>
    <row r="765" spans="1:16">
      <c r="A765" s="282">
        <v>43406</v>
      </c>
      <c r="B765">
        <v>2591.8449999999998</v>
      </c>
      <c r="C765">
        <v>656.59799999999996</v>
      </c>
      <c r="D765">
        <v>7612.66</v>
      </c>
      <c r="E765">
        <v>989.548</v>
      </c>
      <c r="L765" s="282">
        <v>43406</v>
      </c>
      <c r="M765">
        <v>11189.034</v>
      </c>
      <c r="N765">
        <v>2968.0140000000001</v>
      </c>
      <c r="O765">
        <v>29615.478999999999</v>
      </c>
      <c r="P765">
        <v>2183.04</v>
      </c>
    </row>
    <row r="766" spans="1:16">
      <c r="A766" s="282">
        <v>43409</v>
      </c>
      <c r="B766">
        <v>2604.598</v>
      </c>
      <c r="C766">
        <v>653.96299999999997</v>
      </c>
      <c r="D766">
        <v>7525.72</v>
      </c>
      <c r="E766">
        <v>977.69500000000005</v>
      </c>
      <c r="L766" s="282">
        <v>43409</v>
      </c>
      <c r="M766">
        <v>11244.416999999999</v>
      </c>
      <c r="N766">
        <v>2956.105</v>
      </c>
      <c r="O766">
        <v>29277.256000000001</v>
      </c>
      <c r="P766">
        <v>2156.942</v>
      </c>
    </row>
    <row r="767" spans="1:16">
      <c r="A767" s="282">
        <v>43410</v>
      </c>
      <c r="B767">
        <v>2620.683</v>
      </c>
      <c r="C767">
        <v>653.17499999999995</v>
      </c>
      <c r="D767">
        <v>7546.4979999999996</v>
      </c>
      <c r="E767">
        <v>990.01099999999997</v>
      </c>
      <c r="L767" s="282">
        <v>43410</v>
      </c>
      <c r="M767">
        <v>11314.653</v>
      </c>
      <c r="N767">
        <v>2952.5430000000001</v>
      </c>
      <c r="O767">
        <v>29358.088</v>
      </c>
      <c r="P767">
        <v>2184.154</v>
      </c>
    </row>
    <row r="768" spans="1:16">
      <c r="A768" s="282">
        <v>43411</v>
      </c>
      <c r="B768">
        <v>2675.5140000000001</v>
      </c>
      <c r="C768">
        <v>663.29399999999998</v>
      </c>
      <c r="D768">
        <v>7685.4430000000002</v>
      </c>
      <c r="E768">
        <v>984.80600000000004</v>
      </c>
      <c r="L768" s="282">
        <v>43411</v>
      </c>
      <c r="M768">
        <v>11551.493</v>
      </c>
      <c r="N768">
        <v>2998.2820000000002</v>
      </c>
      <c r="O768">
        <v>29898.626</v>
      </c>
      <c r="P768">
        <v>2172.674</v>
      </c>
    </row>
    <row r="769" spans="1:16">
      <c r="A769" s="282">
        <v>43412</v>
      </c>
      <c r="B769">
        <v>2667.7269999999999</v>
      </c>
      <c r="C769">
        <v>659.29399999999998</v>
      </c>
      <c r="D769">
        <v>7761.6549999999997</v>
      </c>
      <c r="E769">
        <v>1002.31</v>
      </c>
      <c r="L769" s="282">
        <v>43412</v>
      </c>
      <c r="M769">
        <v>11523.875</v>
      </c>
      <c r="N769">
        <v>2980.201</v>
      </c>
      <c r="O769">
        <v>30195.111000000001</v>
      </c>
      <c r="P769">
        <v>2211.29</v>
      </c>
    </row>
    <row r="770" spans="1:16">
      <c r="A770" s="282">
        <v>43413</v>
      </c>
      <c r="B770">
        <v>2642.6889999999999</v>
      </c>
      <c r="C770">
        <v>652.82500000000005</v>
      </c>
      <c r="D770">
        <v>7766.9870000000001</v>
      </c>
      <c r="E770">
        <v>995.84500000000003</v>
      </c>
      <c r="L770" s="282">
        <v>43413</v>
      </c>
      <c r="M770">
        <v>11417.643</v>
      </c>
      <c r="N770">
        <v>2950.96</v>
      </c>
      <c r="O770">
        <v>30215.853999999999</v>
      </c>
      <c r="P770">
        <v>2197.0320000000002</v>
      </c>
    </row>
    <row r="771" spans="1:16">
      <c r="A771" s="282">
        <v>43416</v>
      </c>
      <c r="B771">
        <v>2590.2280000000001</v>
      </c>
      <c r="C771">
        <v>647.34299999999996</v>
      </c>
      <c r="D771">
        <v>7759.4129999999996</v>
      </c>
      <c r="E771">
        <v>996.29899999999998</v>
      </c>
      <c r="L771" s="282">
        <v>43416</v>
      </c>
      <c r="M771">
        <v>11190.985000000001</v>
      </c>
      <c r="N771">
        <v>2926.1790000000001</v>
      </c>
      <c r="O771">
        <v>30186.391</v>
      </c>
      <c r="P771">
        <v>2198.0729999999999</v>
      </c>
    </row>
    <row r="772" spans="1:16">
      <c r="A772" s="282">
        <v>43417</v>
      </c>
      <c r="B772">
        <v>2586.654</v>
      </c>
      <c r="C772">
        <v>652.75400000000002</v>
      </c>
      <c r="D772">
        <v>7690.1109999999999</v>
      </c>
      <c r="E772">
        <v>976.899</v>
      </c>
      <c r="L772" s="282">
        <v>43417</v>
      </c>
      <c r="M772">
        <v>11175.91</v>
      </c>
      <c r="N772">
        <v>2950.64</v>
      </c>
      <c r="O772">
        <v>29916.785</v>
      </c>
      <c r="P772">
        <v>2155.29</v>
      </c>
    </row>
    <row r="773" spans="1:16">
      <c r="A773" s="282">
        <v>43418</v>
      </c>
      <c r="B773">
        <v>2567.0569999999998</v>
      </c>
      <c r="C773">
        <v>647.851</v>
      </c>
      <c r="D773">
        <v>7709.28</v>
      </c>
      <c r="E773">
        <v>979.77599999999995</v>
      </c>
      <c r="L773" s="282">
        <v>43418</v>
      </c>
      <c r="M773">
        <v>11093.967000000001</v>
      </c>
      <c r="N773">
        <v>2928.4749999999999</v>
      </c>
      <c r="O773">
        <v>29991.359</v>
      </c>
      <c r="P773">
        <v>2161.6379999999999</v>
      </c>
    </row>
    <row r="774" spans="1:16">
      <c r="A774" s="282">
        <v>43419</v>
      </c>
      <c r="B774">
        <v>2594.7979999999998</v>
      </c>
      <c r="C774">
        <v>642.15899999999999</v>
      </c>
      <c r="D774">
        <v>7543.7449999999999</v>
      </c>
      <c r="E774">
        <v>977.73299999999995</v>
      </c>
      <c r="L774" s="282">
        <v>43419</v>
      </c>
      <c r="M774">
        <v>11217.353999999999</v>
      </c>
      <c r="N774">
        <v>2902.7469999999998</v>
      </c>
      <c r="O774">
        <v>29347.378000000001</v>
      </c>
      <c r="P774">
        <v>2157.1999999999998</v>
      </c>
    </row>
    <row r="775" spans="1:16">
      <c r="A775" s="282">
        <v>43420</v>
      </c>
      <c r="B775">
        <v>2600.5740000000001</v>
      </c>
      <c r="C775">
        <v>641.78899999999999</v>
      </c>
      <c r="D775">
        <v>7585.13</v>
      </c>
      <c r="E775">
        <v>972.14300000000003</v>
      </c>
      <c r="L775" s="282">
        <v>43420</v>
      </c>
      <c r="M775">
        <v>11243.172</v>
      </c>
      <c r="N775">
        <v>2901.0720000000001</v>
      </c>
      <c r="O775">
        <v>29508.378000000001</v>
      </c>
      <c r="P775">
        <v>2144.8670000000002</v>
      </c>
    </row>
    <row r="776" spans="1:16">
      <c r="A776" s="282">
        <v>43423</v>
      </c>
      <c r="B776">
        <v>2556.3020000000001</v>
      </c>
      <c r="C776">
        <v>639.78099999999995</v>
      </c>
      <c r="D776">
        <v>7607.652</v>
      </c>
      <c r="E776">
        <v>977.30799999999999</v>
      </c>
      <c r="L776" s="282">
        <v>43423</v>
      </c>
      <c r="M776">
        <v>11052.063</v>
      </c>
      <c r="N776">
        <v>2897.547</v>
      </c>
      <c r="O776">
        <v>29595.993999999999</v>
      </c>
      <c r="P776">
        <v>2156.2649999999999</v>
      </c>
    </row>
    <row r="777" spans="1:16">
      <c r="A777" s="282">
        <v>43424</v>
      </c>
      <c r="B777">
        <v>2510.5</v>
      </c>
      <c r="C777">
        <v>628.16099999999994</v>
      </c>
      <c r="D777">
        <v>7488.902</v>
      </c>
      <c r="E777">
        <v>969.81</v>
      </c>
      <c r="L777" s="282">
        <v>43424</v>
      </c>
      <c r="M777">
        <v>10854.86</v>
      </c>
      <c r="N777">
        <v>2844.9209999999998</v>
      </c>
      <c r="O777">
        <v>29134.023000000001</v>
      </c>
      <c r="P777">
        <v>2139.7220000000002</v>
      </c>
    </row>
    <row r="778" spans="1:16">
      <c r="A778" s="282">
        <v>43425</v>
      </c>
      <c r="B778">
        <v>2519.2460000000001</v>
      </c>
      <c r="C778">
        <v>636.12099999999998</v>
      </c>
      <c r="D778">
        <v>7509.2730000000001</v>
      </c>
      <c r="E778">
        <v>964.14700000000005</v>
      </c>
      <c r="L778" s="282">
        <v>43425</v>
      </c>
      <c r="M778">
        <v>10893.554</v>
      </c>
      <c r="N778">
        <v>2880.9740000000002</v>
      </c>
      <c r="O778">
        <v>29213.271000000001</v>
      </c>
      <c r="P778">
        <v>2127.2429999999999</v>
      </c>
    </row>
    <row r="779" spans="1:16">
      <c r="A779" s="282">
        <v>43426</v>
      </c>
      <c r="B779">
        <v>2519.2460000000001</v>
      </c>
      <c r="C779">
        <v>631.58600000000001</v>
      </c>
      <c r="D779">
        <v>7483.1809999999996</v>
      </c>
      <c r="E779">
        <v>971</v>
      </c>
      <c r="L779" s="282">
        <v>43426</v>
      </c>
      <c r="M779">
        <v>10893.554</v>
      </c>
      <c r="N779">
        <v>2860.4340000000002</v>
      </c>
      <c r="O779">
        <v>29111.766</v>
      </c>
      <c r="P779">
        <v>2142.3620000000001</v>
      </c>
    </row>
    <row r="780" spans="1:16">
      <c r="A780" s="282">
        <v>43427</v>
      </c>
      <c r="B780">
        <v>2502.9540000000002</v>
      </c>
      <c r="C780">
        <v>635.41999999999996</v>
      </c>
      <c r="D780">
        <v>7626.4059999999999</v>
      </c>
      <c r="E780">
        <v>971</v>
      </c>
      <c r="L780" s="282">
        <v>43427</v>
      </c>
      <c r="M780">
        <v>10823.714</v>
      </c>
      <c r="N780">
        <v>2877.799</v>
      </c>
      <c r="O780">
        <v>29668.953000000001</v>
      </c>
      <c r="P780">
        <v>2142.3620000000001</v>
      </c>
    </row>
    <row r="781" spans="1:16">
      <c r="A781" s="282">
        <v>43430</v>
      </c>
      <c r="B781">
        <v>2542.6619999999998</v>
      </c>
      <c r="C781">
        <v>652.04600000000005</v>
      </c>
      <c r="D781">
        <v>7793.8530000000001</v>
      </c>
      <c r="E781">
        <v>972.74099999999999</v>
      </c>
      <c r="L781" s="282">
        <v>43430</v>
      </c>
      <c r="M781">
        <v>10996.67</v>
      </c>
      <c r="N781">
        <v>2953.0949999999998</v>
      </c>
      <c r="O781">
        <v>30320.37</v>
      </c>
      <c r="P781">
        <v>2146.2049999999999</v>
      </c>
    </row>
    <row r="782" spans="1:16">
      <c r="A782" s="282">
        <v>43431</v>
      </c>
      <c r="B782">
        <v>2549.364</v>
      </c>
      <c r="C782">
        <v>649.02099999999996</v>
      </c>
      <c r="D782">
        <v>7739.3720000000003</v>
      </c>
      <c r="E782">
        <v>980.03200000000004</v>
      </c>
      <c r="L782" s="282">
        <v>43431</v>
      </c>
      <c r="M782">
        <v>11025.776</v>
      </c>
      <c r="N782">
        <v>2939.3969999999999</v>
      </c>
      <c r="O782">
        <v>30108.425999999999</v>
      </c>
      <c r="P782">
        <v>2162.5700000000002</v>
      </c>
    </row>
    <row r="783" spans="1:16">
      <c r="A783" s="282">
        <v>43432</v>
      </c>
      <c r="B783">
        <v>2608.1370000000002</v>
      </c>
      <c r="C783">
        <v>647.35</v>
      </c>
      <c r="D783">
        <v>7725.616</v>
      </c>
      <c r="E783">
        <v>985.48699999999997</v>
      </c>
      <c r="L783" s="282">
        <v>43432</v>
      </c>
      <c r="M783">
        <v>11280.718999999999</v>
      </c>
      <c r="N783">
        <v>2931.83</v>
      </c>
      <c r="O783">
        <v>30054.909</v>
      </c>
      <c r="P783">
        <v>2174.7109999999998</v>
      </c>
    </row>
    <row r="784" spans="1:16">
      <c r="A784" s="282">
        <v>43433</v>
      </c>
      <c r="B784">
        <v>2602.491</v>
      </c>
      <c r="C784">
        <v>649.02</v>
      </c>
      <c r="D784">
        <v>7714.8829999999998</v>
      </c>
      <c r="E784">
        <v>988.40300000000002</v>
      </c>
      <c r="L784" s="282">
        <v>43433</v>
      </c>
      <c r="M784">
        <v>11259.084999999999</v>
      </c>
      <c r="N784">
        <v>2939.3910000000001</v>
      </c>
      <c r="O784">
        <v>30013.155999999999</v>
      </c>
      <c r="P784">
        <v>2181.1460000000002</v>
      </c>
    </row>
    <row r="785" spans="1:16">
      <c r="A785" s="282">
        <v>43434</v>
      </c>
      <c r="B785">
        <v>2623.848</v>
      </c>
      <c r="C785">
        <v>650.49800000000005</v>
      </c>
      <c r="D785">
        <v>7740.75</v>
      </c>
      <c r="E785">
        <v>992.11500000000001</v>
      </c>
      <c r="L785" s="282">
        <v>43434</v>
      </c>
      <c r="M785">
        <v>11353.427</v>
      </c>
      <c r="N785">
        <v>2946.0880000000002</v>
      </c>
      <c r="O785">
        <v>30126.718000000001</v>
      </c>
      <c r="P785">
        <v>2189.3359999999998</v>
      </c>
    </row>
    <row r="786" spans="1:16">
      <c r="A786" s="282">
        <v>43437</v>
      </c>
      <c r="B786">
        <v>2653.3270000000002</v>
      </c>
      <c r="C786">
        <v>663.697</v>
      </c>
      <c r="D786">
        <v>7734.1360000000004</v>
      </c>
      <c r="E786">
        <v>1005.428</v>
      </c>
      <c r="L786" s="282">
        <v>43437</v>
      </c>
      <c r="M786">
        <v>11480.995999999999</v>
      </c>
      <c r="N786">
        <v>3005.8629999999998</v>
      </c>
      <c r="O786">
        <v>30100.976999999999</v>
      </c>
      <c r="P786">
        <v>2218.7139999999999</v>
      </c>
    </row>
    <row r="787" spans="1:16">
      <c r="A787" s="282">
        <v>43438</v>
      </c>
      <c r="B787">
        <v>2567.5189999999998</v>
      </c>
      <c r="C787">
        <v>655.14099999999996</v>
      </c>
      <c r="D787">
        <v>7760.2439999999997</v>
      </c>
      <c r="E787">
        <v>982.22699999999998</v>
      </c>
      <c r="L787" s="282">
        <v>43438</v>
      </c>
      <c r="M787">
        <v>11110.286</v>
      </c>
      <c r="N787">
        <v>2967.1149999999998</v>
      </c>
      <c r="O787">
        <v>30202.587</v>
      </c>
      <c r="P787">
        <v>2167.5160000000001</v>
      </c>
    </row>
    <row r="788" spans="1:16">
      <c r="A788" s="282">
        <v>43439</v>
      </c>
      <c r="B788">
        <v>2567.5189999999998</v>
      </c>
      <c r="C788">
        <v>654.58299999999997</v>
      </c>
      <c r="D788">
        <v>7733.7969999999996</v>
      </c>
      <c r="E788">
        <v>977.47199999999998</v>
      </c>
      <c r="L788" s="282">
        <v>43439</v>
      </c>
      <c r="M788">
        <v>11110.286</v>
      </c>
      <c r="N788">
        <v>2964.587</v>
      </c>
      <c r="O788">
        <v>30099.654999999999</v>
      </c>
      <c r="P788">
        <v>2157.0219999999999</v>
      </c>
    </row>
    <row r="789" spans="1:16">
      <c r="A789" s="282">
        <v>43440</v>
      </c>
      <c r="B789">
        <v>2564.5329999999999</v>
      </c>
      <c r="C789">
        <v>632.62099999999998</v>
      </c>
      <c r="D789">
        <v>7581.2070000000003</v>
      </c>
      <c r="E789">
        <v>959.61699999999996</v>
      </c>
      <c r="L789" s="282">
        <v>43440</v>
      </c>
      <c r="M789">
        <v>11100.843000000001</v>
      </c>
      <c r="N789">
        <v>2865.1210000000001</v>
      </c>
      <c r="O789">
        <v>29532.205999999998</v>
      </c>
      <c r="P789">
        <v>2117.6219999999998</v>
      </c>
    </row>
    <row r="790" spans="1:16">
      <c r="A790" s="282">
        <v>43441</v>
      </c>
      <c r="B790">
        <v>2504.2399999999998</v>
      </c>
      <c r="C790">
        <v>636.17999999999995</v>
      </c>
      <c r="D790">
        <v>7692.9880000000003</v>
      </c>
      <c r="E790">
        <v>966.178</v>
      </c>
      <c r="L790" s="282">
        <v>43441</v>
      </c>
      <c r="M790">
        <v>10841.54</v>
      </c>
      <c r="N790">
        <v>2881.2420000000002</v>
      </c>
      <c r="O790">
        <v>29967.643</v>
      </c>
      <c r="P790">
        <v>2132.1</v>
      </c>
    </row>
    <row r="791" spans="1:16">
      <c r="A791" s="282">
        <v>43444</v>
      </c>
      <c r="B791">
        <v>2508.547</v>
      </c>
      <c r="C791">
        <v>625.41099999999994</v>
      </c>
      <c r="D791">
        <v>7602.7089999999998</v>
      </c>
      <c r="E791">
        <v>948.64499999999998</v>
      </c>
      <c r="L791" s="282">
        <v>43444</v>
      </c>
      <c r="M791">
        <v>10860.264999999999</v>
      </c>
      <c r="N791">
        <v>2832.4670000000001</v>
      </c>
      <c r="O791">
        <v>29615.963</v>
      </c>
      <c r="P791">
        <v>2093.4110000000001</v>
      </c>
    </row>
    <row r="792" spans="1:16">
      <c r="A792" s="282">
        <v>43445</v>
      </c>
      <c r="B792">
        <v>2507.2379999999998</v>
      </c>
      <c r="C792">
        <v>631.69500000000005</v>
      </c>
      <c r="D792">
        <v>7671.1180000000004</v>
      </c>
      <c r="E792">
        <v>941.03399999999999</v>
      </c>
      <c r="L792" s="282">
        <v>43445</v>
      </c>
      <c r="M792">
        <v>10855.127</v>
      </c>
      <c r="N792">
        <v>2860.9279999999999</v>
      </c>
      <c r="O792">
        <v>29882.447</v>
      </c>
      <c r="P792">
        <v>2076.614</v>
      </c>
    </row>
    <row r="793" spans="1:16">
      <c r="A793" s="282">
        <v>43446</v>
      </c>
      <c r="B793">
        <v>2521.2170000000001</v>
      </c>
      <c r="C793">
        <v>643.99900000000002</v>
      </c>
      <c r="D793">
        <v>7698.8919999999998</v>
      </c>
      <c r="E793">
        <v>959.87</v>
      </c>
      <c r="L793" s="282">
        <v>43446</v>
      </c>
      <c r="M793">
        <v>10915.767</v>
      </c>
      <c r="N793">
        <v>2916.6529999999998</v>
      </c>
      <c r="O793">
        <v>29990.641</v>
      </c>
      <c r="P793">
        <v>2118.1799999999998</v>
      </c>
    </row>
    <row r="794" spans="1:16">
      <c r="A794" s="282">
        <v>43447</v>
      </c>
      <c r="B794">
        <v>2519.9349999999999</v>
      </c>
      <c r="C794">
        <v>647.96199999999999</v>
      </c>
      <c r="D794">
        <v>7770.3220000000001</v>
      </c>
      <c r="E794">
        <v>965.15099999999995</v>
      </c>
      <c r="L794" s="282">
        <v>43447</v>
      </c>
      <c r="M794">
        <v>10912.245999999999</v>
      </c>
      <c r="N794">
        <v>2934.5990000000002</v>
      </c>
      <c r="O794">
        <v>30268.892</v>
      </c>
      <c r="P794">
        <v>2129.835</v>
      </c>
    </row>
    <row r="795" spans="1:16">
      <c r="A795" s="282">
        <v>43448</v>
      </c>
      <c r="B795">
        <v>2472.4290000000001</v>
      </c>
      <c r="C795">
        <v>643.27</v>
      </c>
      <c r="D795">
        <v>7778.0330000000004</v>
      </c>
      <c r="E795">
        <v>950.69500000000005</v>
      </c>
      <c r="L795" s="282">
        <v>43448</v>
      </c>
      <c r="M795">
        <v>10707.825000000001</v>
      </c>
      <c r="N795">
        <v>2913.3510000000001</v>
      </c>
      <c r="O795">
        <v>30298.93</v>
      </c>
      <c r="P795">
        <v>2097.9340000000002</v>
      </c>
    </row>
    <row r="796" spans="1:16">
      <c r="A796" s="282">
        <v>43451</v>
      </c>
      <c r="B796">
        <v>2420.3739999999998</v>
      </c>
      <c r="C796">
        <v>636.654</v>
      </c>
      <c r="D796">
        <v>7689.0559999999996</v>
      </c>
      <c r="E796">
        <v>953.41800000000001</v>
      </c>
      <c r="L796" s="282">
        <v>43451</v>
      </c>
      <c r="M796">
        <v>10483.1</v>
      </c>
      <c r="N796">
        <v>2883.3870000000002</v>
      </c>
      <c r="O796">
        <v>29952.326000000001</v>
      </c>
      <c r="P796">
        <v>2103.9430000000002</v>
      </c>
    </row>
    <row r="797" spans="1:16">
      <c r="A797" s="282">
        <v>43452</v>
      </c>
      <c r="B797">
        <v>2420.6030000000001</v>
      </c>
      <c r="C797">
        <v>635.09</v>
      </c>
      <c r="D797">
        <v>7629.1840000000002</v>
      </c>
      <c r="E797">
        <v>935.78399999999999</v>
      </c>
      <c r="L797" s="282">
        <v>43452</v>
      </c>
      <c r="M797">
        <v>10484.742</v>
      </c>
      <c r="N797">
        <v>2876.3029999999999</v>
      </c>
      <c r="O797">
        <v>29719.095000000001</v>
      </c>
      <c r="P797">
        <v>2065.0300000000002</v>
      </c>
    </row>
    <row r="798" spans="1:16">
      <c r="A798" s="282">
        <v>43453</v>
      </c>
      <c r="B798">
        <v>2383.4520000000002</v>
      </c>
      <c r="C798">
        <v>645.38599999999997</v>
      </c>
      <c r="D798">
        <v>7558.8919999999998</v>
      </c>
      <c r="E798">
        <v>931.29899999999998</v>
      </c>
      <c r="L798" s="282">
        <v>43453</v>
      </c>
      <c r="M798">
        <v>10324.777</v>
      </c>
      <c r="N798">
        <v>2922.931</v>
      </c>
      <c r="O798">
        <v>29445.276000000002</v>
      </c>
      <c r="P798">
        <v>2055.1320000000001</v>
      </c>
    </row>
    <row r="799" spans="1:16">
      <c r="A799" s="282">
        <v>43454</v>
      </c>
      <c r="B799">
        <v>2345.5160000000001</v>
      </c>
      <c r="C799">
        <v>633.43499999999995</v>
      </c>
      <c r="D799">
        <v>7482.4210000000003</v>
      </c>
      <c r="E799">
        <v>909.34299999999996</v>
      </c>
      <c r="L799" s="282">
        <v>43454</v>
      </c>
      <c r="M799">
        <v>10160.684999999999</v>
      </c>
      <c r="N799">
        <v>2868.8069999999998</v>
      </c>
      <c r="O799">
        <v>29147.391</v>
      </c>
      <c r="P799">
        <v>2006.682</v>
      </c>
    </row>
    <row r="800" spans="1:16">
      <c r="A800" s="282">
        <v>43455</v>
      </c>
      <c r="B800">
        <v>2296.6419999999998</v>
      </c>
      <c r="C800">
        <v>626.31899999999996</v>
      </c>
      <c r="D800">
        <v>7419.201</v>
      </c>
      <c r="E800">
        <v>893.197</v>
      </c>
      <c r="L800" s="282">
        <v>43455</v>
      </c>
      <c r="M800">
        <v>9948.9670000000006</v>
      </c>
      <c r="N800">
        <v>2836.5810000000001</v>
      </c>
      <c r="O800">
        <v>28901.117999999999</v>
      </c>
      <c r="P800">
        <v>1971.0509999999999</v>
      </c>
    </row>
    <row r="801" spans="1:16">
      <c r="A801" s="282">
        <v>43458</v>
      </c>
      <c r="B801">
        <v>2234.85</v>
      </c>
      <c r="C801">
        <v>626.31899999999996</v>
      </c>
      <c r="D801">
        <v>7419.201</v>
      </c>
      <c r="E801">
        <v>893.197</v>
      </c>
      <c r="L801" s="282">
        <v>43458</v>
      </c>
      <c r="M801">
        <v>9682.0069999999996</v>
      </c>
      <c r="N801">
        <v>2836.5810000000001</v>
      </c>
      <c r="O801">
        <v>28901.117999999999</v>
      </c>
      <c r="P801">
        <v>1971.0509999999999</v>
      </c>
    </row>
    <row r="802" spans="1:16">
      <c r="A802" s="282">
        <v>43459</v>
      </c>
      <c r="B802">
        <v>2234.85</v>
      </c>
      <c r="C802">
        <v>626.31899999999996</v>
      </c>
      <c r="D802">
        <v>7419.201</v>
      </c>
      <c r="E802">
        <v>850.24300000000005</v>
      </c>
      <c r="L802" s="282">
        <v>43459</v>
      </c>
      <c r="M802">
        <v>9682.0069999999996</v>
      </c>
      <c r="N802">
        <v>2836.5810000000001</v>
      </c>
      <c r="O802">
        <v>28901.117999999999</v>
      </c>
      <c r="P802">
        <v>1876.2629999999999</v>
      </c>
    </row>
    <row r="803" spans="1:16">
      <c r="A803" s="282">
        <v>43460</v>
      </c>
      <c r="B803">
        <v>2345.962</v>
      </c>
      <c r="C803">
        <v>626.31899999999996</v>
      </c>
      <c r="D803">
        <v>7419.201</v>
      </c>
      <c r="E803">
        <v>858.59100000000001</v>
      </c>
      <c r="L803" s="282">
        <v>43460</v>
      </c>
      <c r="M803">
        <v>10163.599</v>
      </c>
      <c r="N803">
        <v>2836.5810000000001</v>
      </c>
      <c r="O803">
        <v>28901.117999999999</v>
      </c>
      <c r="P803">
        <v>1898.0129999999999</v>
      </c>
    </row>
    <row r="804" spans="1:16">
      <c r="A804" s="282">
        <v>43461</v>
      </c>
      <c r="B804">
        <v>2365.8530000000001</v>
      </c>
      <c r="C804">
        <v>614.38099999999997</v>
      </c>
      <c r="D804">
        <v>7299.6109999999999</v>
      </c>
      <c r="E804">
        <v>897.86199999999997</v>
      </c>
      <c r="L804" s="282">
        <v>43461</v>
      </c>
      <c r="M804">
        <v>10250.689</v>
      </c>
      <c r="N804">
        <v>2782.5140000000001</v>
      </c>
      <c r="O804">
        <v>28435.263999999999</v>
      </c>
      <c r="P804">
        <v>1984.826</v>
      </c>
    </row>
    <row r="805" spans="1:16">
      <c r="A805" s="282">
        <v>43462</v>
      </c>
      <c r="B805">
        <v>2363.2550000000001</v>
      </c>
      <c r="C805">
        <v>622.13800000000003</v>
      </c>
      <c r="D805">
        <v>7406.893</v>
      </c>
      <c r="E805">
        <v>893.23699999999997</v>
      </c>
      <c r="L805" s="282">
        <v>43462</v>
      </c>
      <c r="M805">
        <v>10241.447</v>
      </c>
      <c r="N805">
        <v>2817.645</v>
      </c>
      <c r="O805">
        <v>28853.174999999999</v>
      </c>
      <c r="P805">
        <v>1974.606</v>
      </c>
    </row>
    <row r="806" spans="1:16">
      <c r="A806" s="282">
        <v>43465</v>
      </c>
      <c r="B806">
        <v>2383.5520000000001</v>
      </c>
      <c r="C806">
        <v>622.13800000000003</v>
      </c>
      <c r="D806">
        <v>7406.893</v>
      </c>
      <c r="E806">
        <v>893.23699999999997</v>
      </c>
      <c r="L806" s="282">
        <v>43465</v>
      </c>
      <c r="M806">
        <v>10330.721</v>
      </c>
      <c r="N806">
        <v>2817.645</v>
      </c>
      <c r="O806">
        <v>28853.174999999999</v>
      </c>
      <c r="P806">
        <v>1974.606</v>
      </c>
    </row>
    <row r="807" spans="1:16">
      <c r="A807" s="282">
        <v>43466</v>
      </c>
      <c r="B807">
        <v>2383.5520000000001</v>
      </c>
      <c r="C807">
        <v>622.13800000000003</v>
      </c>
      <c r="D807">
        <v>7406.893</v>
      </c>
      <c r="E807">
        <v>893.23699999999997</v>
      </c>
      <c r="L807" s="282">
        <v>43466</v>
      </c>
      <c r="M807">
        <v>10330.721</v>
      </c>
      <c r="N807">
        <v>2817.645</v>
      </c>
      <c r="O807">
        <v>28853.174999999999</v>
      </c>
      <c r="P807">
        <v>1974.606</v>
      </c>
    </row>
    <row r="808" spans="1:16">
      <c r="A808" s="282">
        <v>43467</v>
      </c>
      <c r="B808">
        <v>2386.116</v>
      </c>
      <c r="C808">
        <v>622.6</v>
      </c>
      <c r="D808">
        <v>7485.1850000000004</v>
      </c>
      <c r="E808">
        <v>893.23699999999997</v>
      </c>
      <c r="L808" s="282">
        <v>43467</v>
      </c>
      <c r="M808">
        <v>10341.866</v>
      </c>
      <c r="N808">
        <v>2819.7370000000001</v>
      </c>
      <c r="O808">
        <v>29158.155999999999</v>
      </c>
      <c r="P808">
        <v>1974.606</v>
      </c>
    </row>
    <row r="809" spans="1:16">
      <c r="A809" s="282">
        <v>43468</v>
      </c>
      <c r="B809">
        <v>2328.0540000000001</v>
      </c>
      <c r="C809">
        <v>620.68200000000002</v>
      </c>
      <c r="D809">
        <v>7486.1559999999999</v>
      </c>
      <c r="E809">
        <v>893.23699999999997</v>
      </c>
      <c r="L809" s="282">
        <v>43468</v>
      </c>
      <c r="M809">
        <v>10092.805</v>
      </c>
      <c r="N809">
        <v>2811.0509999999999</v>
      </c>
      <c r="O809">
        <v>29161.936000000002</v>
      </c>
      <c r="P809">
        <v>1974.606</v>
      </c>
    </row>
    <row r="810" spans="1:16">
      <c r="A810" s="282">
        <v>43469</v>
      </c>
      <c r="B810">
        <v>2408.4699999999998</v>
      </c>
      <c r="C810">
        <v>641.68299999999999</v>
      </c>
      <c r="D810">
        <v>7635.8530000000001</v>
      </c>
      <c r="E810">
        <v>879.02499999999998</v>
      </c>
      <c r="L810" s="282">
        <v>43469</v>
      </c>
      <c r="M810">
        <v>10441.432000000001</v>
      </c>
      <c r="N810">
        <v>2906.1610000000001</v>
      </c>
      <c r="O810">
        <v>29745.075000000001</v>
      </c>
      <c r="P810">
        <v>1943.1880000000001</v>
      </c>
    </row>
    <row r="811" spans="1:16">
      <c r="A811" s="282">
        <v>43472</v>
      </c>
      <c r="B811">
        <v>2426.375</v>
      </c>
      <c r="C811">
        <v>644.66800000000001</v>
      </c>
      <c r="D811">
        <v>7670.0249999999996</v>
      </c>
      <c r="E811">
        <v>904.32399999999996</v>
      </c>
      <c r="L811" s="282">
        <v>43472</v>
      </c>
      <c r="M811">
        <v>10519.093999999999</v>
      </c>
      <c r="N811">
        <v>2919.68</v>
      </c>
      <c r="O811">
        <v>29878.191999999999</v>
      </c>
      <c r="P811">
        <v>1999.114</v>
      </c>
    </row>
    <row r="812" spans="1:16">
      <c r="A812" s="282">
        <v>43473</v>
      </c>
      <c r="B812">
        <v>2450.482</v>
      </c>
      <c r="C812">
        <v>646.08100000000002</v>
      </c>
      <c r="D812">
        <v>7741.9780000000001</v>
      </c>
      <c r="E812">
        <v>908.11300000000006</v>
      </c>
      <c r="L812" s="282">
        <v>43473</v>
      </c>
      <c r="M812">
        <v>10623.825999999999</v>
      </c>
      <c r="N812">
        <v>2926.08</v>
      </c>
      <c r="O812">
        <v>30158.477999999999</v>
      </c>
      <c r="P812">
        <v>2007.49</v>
      </c>
    </row>
    <row r="813" spans="1:16">
      <c r="A813" s="282">
        <v>43474</v>
      </c>
      <c r="B813">
        <v>2461.116</v>
      </c>
      <c r="C813">
        <v>650.77200000000005</v>
      </c>
      <c r="D813">
        <v>7791.8329999999996</v>
      </c>
      <c r="E813">
        <v>919.08199999999999</v>
      </c>
      <c r="L813" s="282">
        <v>43474</v>
      </c>
      <c r="M813">
        <v>10673.172</v>
      </c>
      <c r="N813">
        <v>2947.3270000000002</v>
      </c>
      <c r="O813">
        <v>30352.686000000002</v>
      </c>
      <c r="P813">
        <v>2031.739</v>
      </c>
    </row>
    <row r="814" spans="1:16">
      <c r="A814" s="282">
        <v>43475</v>
      </c>
      <c r="B814">
        <v>2472.5300000000002</v>
      </c>
      <c r="C814">
        <v>655.37800000000004</v>
      </c>
      <c r="D814">
        <v>7739.9120000000003</v>
      </c>
      <c r="E814">
        <v>911.05399999999997</v>
      </c>
      <c r="L814" s="282">
        <v>43475</v>
      </c>
      <c r="M814">
        <v>10722.688</v>
      </c>
      <c r="N814">
        <v>2968.1880000000001</v>
      </c>
      <c r="O814">
        <v>30150.433000000001</v>
      </c>
      <c r="P814">
        <v>2013.992</v>
      </c>
    </row>
    <row r="815" spans="1:16">
      <c r="A815" s="282">
        <v>43476</v>
      </c>
      <c r="B815">
        <v>2472.1840000000002</v>
      </c>
      <c r="C815">
        <v>655.16800000000001</v>
      </c>
      <c r="D815">
        <v>7735.3879999999999</v>
      </c>
      <c r="E815">
        <v>917.70699999999999</v>
      </c>
      <c r="L815" s="282">
        <v>43476</v>
      </c>
      <c r="M815">
        <v>10721.217000000001</v>
      </c>
      <c r="N815">
        <v>2967.2339999999999</v>
      </c>
      <c r="O815">
        <v>30132.807000000001</v>
      </c>
      <c r="P815">
        <v>2028.7</v>
      </c>
    </row>
    <row r="816" spans="1:16">
      <c r="A816" s="282">
        <v>43479</v>
      </c>
      <c r="B816">
        <v>2458.7489999999998</v>
      </c>
      <c r="C816">
        <v>651.53099999999995</v>
      </c>
      <c r="D816">
        <v>7574.9679999999998</v>
      </c>
      <c r="E816">
        <v>917.70699999999999</v>
      </c>
      <c r="L816" s="282">
        <v>43479</v>
      </c>
      <c r="M816">
        <v>10664.12</v>
      </c>
      <c r="N816">
        <v>2950.7640000000001</v>
      </c>
      <c r="O816">
        <v>29507.901000000002</v>
      </c>
      <c r="P816">
        <v>2028.7</v>
      </c>
    </row>
    <row r="817" spans="1:16">
      <c r="A817" s="282">
        <v>43480</v>
      </c>
      <c r="B817">
        <v>2484.9560000000001</v>
      </c>
      <c r="C817">
        <v>651.87599999999998</v>
      </c>
      <c r="D817">
        <v>7637.8990000000003</v>
      </c>
      <c r="E817">
        <v>924.98900000000003</v>
      </c>
      <c r="L817" s="282">
        <v>43480</v>
      </c>
      <c r="M817">
        <v>10778.054</v>
      </c>
      <c r="N817">
        <v>2952.3249999999998</v>
      </c>
      <c r="O817">
        <v>29753.045999999998</v>
      </c>
      <c r="P817">
        <v>2044.798</v>
      </c>
    </row>
    <row r="818" spans="1:16">
      <c r="A818" s="282">
        <v>43481</v>
      </c>
      <c r="B818">
        <v>2490.998</v>
      </c>
      <c r="C818">
        <v>661.81100000000004</v>
      </c>
      <c r="D818">
        <v>7670.7719999999999</v>
      </c>
      <c r="E818">
        <v>922.28099999999995</v>
      </c>
      <c r="L818" s="282">
        <v>43481</v>
      </c>
      <c r="M818">
        <v>10804.526</v>
      </c>
      <c r="N818">
        <v>2997.3220000000001</v>
      </c>
      <c r="O818">
        <v>29881.1</v>
      </c>
      <c r="P818">
        <v>2038.81</v>
      </c>
    </row>
    <row r="819" spans="1:16">
      <c r="A819" s="282">
        <v>43482</v>
      </c>
      <c r="B819">
        <v>2510.125</v>
      </c>
      <c r="C819">
        <v>662.346</v>
      </c>
      <c r="D819">
        <v>7716.2780000000002</v>
      </c>
      <c r="E819">
        <v>924.76400000000001</v>
      </c>
      <c r="L819" s="282">
        <v>43482</v>
      </c>
      <c r="M819">
        <v>10888.47</v>
      </c>
      <c r="N819">
        <v>2999.7440000000001</v>
      </c>
      <c r="O819">
        <v>30058.366999999998</v>
      </c>
      <c r="P819">
        <v>2044.3009999999999</v>
      </c>
    </row>
    <row r="820" spans="1:16">
      <c r="A820" s="282">
        <v>43483</v>
      </c>
      <c r="B820">
        <v>2542.67</v>
      </c>
      <c r="C820">
        <v>669.54600000000005</v>
      </c>
      <c r="D820">
        <v>7788.2939999999999</v>
      </c>
      <c r="E820">
        <v>933.08399999999995</v>
      </c>
      <c r="L820" s="282">
        <v>43483</v>
      </c>
      <c r="M820">
        <v>11029.931</v>
      </c>
      <c r="N820">
        <v>3032.3539999999998</v>
      </c>
      <c r="O820">
        <v>30338.901999999998</v>
      </c>
      <c r="P820">
        <v>2062.692</v>
      </c>
    </row>
    <row r="821" spans="1:16">
      <c r="A821" s="282">
        <v>43486</v>
      </c>
      <c r="B821">
        <v>2542.67</v>
      </c>
      <c r="C821">
        <v>666.69</v>
      </c>
      <c r="D821">
        <v>7783.6940000000004</v>
      </c>
      <c r="E821">
        <v>938.49599999999998</v>
      </c>
      <c r="L821" s="282">
        <v>43486</v>
      </c>
      <c r="M821">
        <v>11029.931</v>
      </c>
      <c r="N821">
        <v>3034.759</v>
      </c>
      <c r="O821">
        <v>30320.982</v>
      </c>
      <c r="P821">
        <v>2074.6550000000002</v>
      </c>
    </row>
    <row r="822" spans="1:16">
      <c r="A822" s="282">
        <v>43487</v>
      </c>
      <c r="B822">
        <v>2506.7379999999998</v>
      </c>
      <c r="C822">
        <v>660.06200000000001</v>
      </c>
      <c r="D822">
        <v>7774.8620000000001</v>
      </c>
      <c r="E822">
        <v>932.76800000000003</v>
      </c>
      <c r="L822" s="282">
        <v>43487</v>
      </c>
      <c r="M822">
        <v>10874.463</v>
      </c>
      <c r="N822">
        <v>3004.5880000000002</v>
      </c>
      <c r="O822">
        <v>30286.578000000001</v>
      </c>
      <c r="P822">
        <v>2061.9949999999999</v>
      </c>
    </row>
    <row r="823" spans="1:16">
      <c r="A823" s="282">
        <v>43488</v>
      </c>
      <c r="B823">
        <v>2511.7840000000001</v>
      </c>
      <c r="C823">
        <v>658.47900000000004</v>
      </c>
      <c r="D823">
        <v>7735.8819999999996</v>
      </c>
      <c r="E823">
        <v>927.58299999999997</v>
      </c>
      <c r="L823" s="282">
        <v>43488</v>
      </c>
      <c r="M823">
        <v>10896.367</v>
      </c>
      <c r="N823">
        <v>2997.3780000000002</v>
      </c>
      <c r="O823">
        <v>30138.769</v>
      </c>
      <c r="P823">
        <v>2050.5329999999999</v>
      </c>
    </row>
    <row r="824" spans="1:16">
      <c r="A824" s="282">
        <v>43489</v>
      </c>
      <c r="B824">
        <v>2515.6480000000001</v>
      </c>
      <c r="C824">
        <v>662.61099999999999</v>
      </c>
      <c r="D824">
        <v>7699.6940000000004</v>
      </c>
      <c r="E824">
        <v>930.17399999999998</v>
      </c>
      <c r="L824" s="282">
        <v>43489</v>
      </c>
      <c r="M824">
        <v>10913.451999999999</v>
      </c>
      <c r="N824">
        <v>3016.19</v>
      </c>
      <c r="O824">
        <v>29997.781999999999</v>
      </c>
      <c r="P824">
        <v>2056.2600000000002</v>
      </c>
    </row>
    <row r="825" spans="1:16">
      <c r="A825" s="282">
        <v>43490</v>
      </c>
      <c r="B825">
        <v>2538.0210000000002</v>
      </c>
      <c r="C825">
        <v>669.84400000000005</v>
      </c>
      <c r="D825">
        <v>7618.4620000000004</v>
      </c>
      <c r="E825">
        <v>938.92600000000004</v>
      </c>
      <c r="L825" s="282">
        <v>43490</v>
      </c>
      <c r="M825">
        <v>11010.887000000001</v>
      </c>
      <c r="N825">
        <v>3049.1149999999998</v>
      </c>
      <c r="O825">
        <v>29681.303</v>
      </c>
      <c r="P825">
        <v>2075.6080000000002</v>
      </c>
    </row>
    <row r="826" spans="1:16">
      <c r="A826" s="282">
        <v>43493</v>
      </c>
      <c r="B826">
        <v>2518.5039999999999</v>
      </c>
      <c r="C826">
        <v>663.279</v>
      </c>
      <c r="D826">
        <v>7593.3590000000004</v>
      </c>
      <c r="E826">
        <v>933.08699999999999</v>
      </c>
      <c r="L826" s="282">
        <v>43493</v>
      </c>
      <c r="M826">
        <v>10926.214</v>
      </c>
      <c r="N826">
        <v>3019.2310000000002</v>
      </c>
      <c r="O826">
        <v>29583.502</v>
      </c>
      <c r="P826">
        <v>2062.6990000000001</v>
      </c>
    </row>
    <row r="827" spans="1:16">
      <c r="A827" s="282">
        <v>43494</v>
      </c>
      <c r="B827">
        <v>2514.364</v>
      </c>
      <c r="C827">
        <v>667.096</v>
      </c>
      <c r="D827">
        <v>7654.942</v>
      </c>
      <c r="E827">
        <v>933.34900000000005</v>
      </c>
      <c r="L827" s="282">
        <v>43494</v>
      </c>
      <c r="M827">
        <v>10908.403</v>
      </c>
      <c r="N827">
        <v>3036.6019999999999</v>
      </c>
      <c r="O827">
        <v>29823.43</v>
      </c>
      <c r="P827">
        <v>2063.4470000000001</v>
      </c>
    </row>
    <row r="828" spans="1:16">
      <c r="A828" s="282">
        <v>43495</v>
      </c>
      <c r="B828">
        <v>2553.77</v>
      </c>
      <c r="C828">
        <v>669.92499999999995</v>
      </c>
      <c r="D828">
        <v>7693.5469999999996</v>
      </c>
      <c r="E828">
        <v>930.53899999999999</v>
      </c>
      <c r="L828" s="282">
        <v>43495</v>
      </c>
      <c r="M828">
        <v>11080.757</v>
      </c>
      <c r="N828">
        <v>3049.4830000000002</v>
      </c>
      <c r="O828">
        <v>29973.830999999998</v>
      </c>
      <c r="P828">
        <v>2057.2339999999999</v>
      </c>
    </row>
    <row r="829" spans="1:16">
      <c r="A829" s="282">
        <v>43496</v>
      </c>
      <c r="B829">
        <v>2576.1550000000002</v>
      </c>
      <c r="C829">
        <v>670.255</v>
      </c>
      <c r="D829">
        <v>7636.1729999999998</v>
      </c>
      <c r="E829">
        <v>940.01300000000003</v>
      </c>
      <c r="L829" s="282">
        <v>43496</v>
      </c>
      <c r="M829">
        <v>11180.300999999999</v>
      </c>
      <c r="N829">
        <v>3050.9850000000001</v>
      </c>
      <c r="O829">
        <v>29750.306</v>
      </c>
      <c r="P829">
        <v>2078.1790000000001</v>
      </c>
    </row>
    <row r="830" spans="1:16">
      <c r="A830" s="282">
        <v>43497</v>
      </c>
      <c r="B830">
        <v>2579.2139999999999</v>
      </c>
      <c r="C830">
        <v>665.21699999999998</v>
      </c>
      <c r="D830">
        <v>7855.8040000000001</v>
      </c>
      <c r="E830">
        <v>938.28300000000002</v>
      </c>
      <c r="L830" s="282">
        <v>43497</v>
      </c>
      <c r="M830">
        <v>11195.031999999999</v>
      </c>
      <c r="N830">
        <v>3028.0509999999999</v>
      </c>
      <c r="O830">
        <v>30605.981</v>
      </c>
      <c r="P830">
        <v>2074.3850000000002</v>
      </c>
    </row>
    <row r="831" spans="1:16">
      <c r="A831" s="282">
        <v>43500</v>
      </c>
      <c r="B831">
        <v>2596.6410000000001</v>
      </c>
      <c r="C831">
        <v>665.89800000000002</v>
      </c>
      <c r="D831">
        <v>7803.1090000000004</v>
      </c>
      <c r="E831">
        <v>946.14200000000005</v>
      </c>
      <c r="L831" s="282">
        <v>43500</v>
      </c>
      <c r="M831">
        <v>11270.880999999999</v>
      </c>
      <c r="N831">
        <v>3031.15</v>
      </c>
      <c r="O831">
        <v>30400.682000000001</v>
      </c>
      <c r="P831">
        <v>2091.7849999999999</v>
      </c>
    </row>
    <row r="832" spans="1:16">
      <c r="A832" s="282">
        <v>43501</v>
      </c>
      <c r="B832">
        <v>2609.029</v>
      </c>
      <c r="C832">
        <v>674.04700000000003</v>
      </c>
      <c r="D832">
        <v>7968.375</v>
      </c>
      <c r="E832">
        <v>946.52499999999998</v>
      </c>
      <c r="L832" s="282">
        <v>43501</v>
      </c>
      <c r="M832">
        <v>11324.726000000001</v>
      </c>
      <c r="N832">
        <v>3068.2469999999998</v>
      </c>
      <c r="O832">
        <v>31044.554</v>
      </c>
      <c r="P832">
        <v>2092.6390000000001</v>
      </c>
    </row>
    <row r="833" spans="1:16">
      <c r="A833" s="282">
        <v>43502</v>
      </c>
      <c r="B833">
        <v>2603.1379999999999</v>
      </c>
      <c r="C833">
        <v>678.471</v>
      </c>
      <c r="D833">
        <v>7926.3360000000002</v>
      </c>
      <c r="E833">
        <v>946.35699999999997</v>
      </c>
      <c r="L833" s="282">
        <v>43502</v>
      </c>
      <c r="M833">
        <v>11300.235000000001</v>
      </c>
      <c r="N833">
        <v>3088.3809999999999</v>
      </c>
      <c r="O833">
        <v>30880.773000000001</v>
      </c>
      <c r="P833">
        <v>2092.268</v>
      </c>
    </row>
    <row r="834" spans="1:16">
      <c r="A834" s="282">
        <v>43503</v>
      </c>
      <c r="B834">
        <v>2579.5920000000001</v>
      </c>
      <c r="C834">
        <v>660.93</v>
      </c>
      <c r="D834">
        <v>7901.585</v>
      </c>
      <c r="E834">
        <v>939.02099999999996</v>
      </c>
      <c r="L834" s="282">
        <v>43503</v>
      </c>
      <c r="M834">
        <v>11199.615</v>
      </c>
      <c r="N834">
        <v>3008.5360000000001</v>
      </c>
      <c r="O834">
        <v>30784.343000000001</v>
      </c>
      <c r="P834">
        <v>2076.0630000000001</v>
      </c>
    </row>
    <row r="835" spans="1:16">
      <c r="A835" s="282">
        <v>43504</v>
      </c>
      <c r="B835">
        <v>2581.3609999999999</v>
      </c>
      <c r="C835">
        <v>656.99699999999996</v>
      </c>
      <c r="D835">
        <v>7849.5290000000005</v>
      </c>
      <c r="E835">
        <v>921.24900000000002</v>
      </c>
      <c r="L835" s="282">
        <v>43504</v>
      </c>
      <c r="M835">
        <v>11210.963</v>
      </c>
      <c r="N835">
        <v>2990.634</v>
      </c>
      <c r="O835">
        <v>30581.532999999999</v>
      </c>
      <c r="P835">
        <v>2036.777</v>
      </c>
    </row>
    <row r="836" spans="1:16">
      <c r="A836" s="282">
        <v>43507</v>
      </c>
      <c r="B836">
        <v>2583.3629999999998</v>
      </c>
      <c r="C836">
        <v>663.77</v>
      </c>
      <c r="D836">
        <v>7933.22</v>
      </c>
      <c r="E836">
        <v>921.24900000000002</v>
      </c>
      <c r="L836" s="282">
        <v>43507</v>
      </c>
      <c r="M836">
        <v>11219.767</v>
      </c>
      <c r="N836">
        <v>3021.4670000000001</v>
      </c>
      <c r="O836">
        <v>30907.591</v>
      </c>
      <c r="P836">
        <v>2036.777</v>
      </c>
    </row>
    <row r="837" spans="1:16">
      <c r="A837" s="282">
        <v>43508</v>
      </c>
      <c r="B837">
        <v>2616.9580000000001</v>
      </c>
      <c r="C837">
        <v>670.03</v>
      </c>
      <c r="D837">
        <v>8006.1620000000003</v>
      </c>
      <c r="E837">
        <v>940.43799999999999</v>
      </c>
      <c r="L837" s="282">
        <v>43508</v>
      </c>
      <c r="M837">
        <v>11366.456</v>
      </c>
      <c r="N837">
        <v>3049.962</v>
      </c>
      <c r="O837">
        <v>31191.773000000001</v>
      </c>
      <c r="P837">
        <v>2079.2130000000002</v>
      </c>
    </row>
    <row r="838" spans="1:16">
      <c r="A838" s="282">
        <v>43509</v>
      </c>
      <c r="B838">
        <v>2624.5079999999998</v>
      </c>
      <c r="C838">
        <v>676.19</v>
      </c>
      <c r="D838">
        <v>8003.4970000000003</v>
      </c>
      <c r="E838">
        <v>951.00699999999995</v>
      </c>
      <c r="L838" s="282">
        <v>43509</v>
      </c>
      <c r="M838">
        <v>11400.145</v>
      </c>
      <c r="N838">
        <v>3078.0010000000002</v>
      </c>
      <c r="O838">
        <v>31181.391</v>
      </c>
      <c r="P838">
        <v>2102.58</v>
      </c>
    </row>
    <row r="839" spans="1:16">
      <c r="A839" s="282">
        <v>43510</v>
      </c>
      <c r="B839">
        <v>2617.77</v>
      </c>
      <c r="C839">
        <v>671.16200000000003</v>
      </c>
      <c r="D839">
        <v>8079.1360000000004</v>
      </c>
      <c r="E839">
        <v>951.24599999999998</v>
      </c>
      <c r="L839" s="282">
        <v>43510</v>
      </c>
      <c r="M839">
        <v>11374.709000000001</v>
      </c>
      <c r="N839">
        <v>3055.1109999999999</v>
      </c>
      <c r="O839">
        <v>31476.077000000001</v>
      </c>
      <c r="P839">
        <v>2103.1080000000002</v>
      </c>
    </row>
    <row r="840" spans="1:16">
      <c r="A840" s="282">
        <v>43511</v>
      </c>
      <c r="B840">
        <v>2646.0590000000002</v>
      </c>
      <c r="C840">
        <v>683.68299999999999</v>
      </c>
      <c r="D840">
        <v>8126.5119999999997</v>
      </c>
      <c r="E840">
        <v>943.69799999999998</v>
      </c>
      <c r="L840" s="282">
        <v>43511</v>
      </c>
      <c r="M840">
        <v>11498.455</v>
      </c>
      <c r="N840">
        <v>3112.107</v>
      </c>
      <c r="O840">
        <v>31660.652999999998</v>
      </c>
      <c r="P840">
        <v>2086.4160000000002</v>
      </c>
    </row>
    <row r="841" spans="1:16">
      <c r="A841" s="282">
        <v>43514</v>
      </c>
      <c r="B841">
        <v>2646.0590000000002</v>
      </c>
      <c r="C841">
        <v>687.79200000000003</v>
      </c>
      <c r="D841">
        <v>8157.3559999999998</v>
      </c>
      <c r="E841">
        <v>957.76499999999999</v>
      </c>
      <c r="L841" s="282">
        <v>43514</v>
      </c>
      <c r="M841">
        <v>11498.455</v>
      </c>
      <c r="N841">
        <v>3130.8139999999999</v>
      </c>
      <c r="O841">
        <v>31780.819</v>
      </c>
      <c r="P841">
        <v>2117.607</v>
      </c>
    </row>
    <row r="842" spans="1:16">
      <c r="A842" s="282">
        <v>43515</v>
      </c>
      <c r="B842">
        <v>2649.94</v>
      </c>
      <c r="C842">
        <v>685.18700000000001</v>
      </c>
      <c r="D842">
        <v>8081.6279999999997</v>
      </c>
      <c r="E842">
        <v>960.58699999999999</v>
      </c>
      <c r="L842" s="282">
        <v>43515</v>
      </c>
      <c r="M842">
        <v>11516.118</v>
      </c>
      <c r="N842">
        <v>3118.9540000000002</v>
      </c>
      <c r="O842">
        <v>31485.784</v>
      </c>
      <c r="P842">
        <v>2123.846</v>
      </c>
    </row>
    <row r="843" spans="1:16">
      <c r="A843" s="282">
        <v>43516</v>
      </c>
      <c r="B843">
        <v>2654.39</v>
      </c>
      <c r="C843">
        <v>687.72500000000002</v>
      </c>
      <c r="D843">
        <v>8129.0709999999999</v>
      </c>
      <c r="E843">
        <v>965.16600000000005</v>
      </c>
      <c r="L843" s="282">
        <v>43516</v>
      </c>
      <c r="M843">
        <v>11537.499</v>
      </c>
      <c r="N843">
        <v>3130.5059999999999</v>
      </c>
      <c r="O843">
        <v>31670.623</v>
      </c>
      <c r="P843">
        <v>2133.9720000000002</v>
      </c>
    </row>
    <row r="844" spans="1:16">
      <c r="A844" s="282">
        <v>43517</v>
      </c>
      <c r="B844">
        <v>2644.6039999999998</v>
      </c>
      <c r="C844">
        <v>684.71199999999999</v>
      </c>
      <c r="D844">
        <v>8097.41</v>
      </c>
      <c r="E844">
        <v>965.31500000000005</v>
      </c>
      <c r="L844" s="282">
        <v>43517</v>
      </c>
      <c r="M844">
        <v>11495.914000000001</v>
      </c>
      <c r="N844">
        <v>3116.7919999999999</v>
      </c>
      <c r="O844">
        <v>31547.273000000001</v>
      </c>
      <c r="P844">
        <v>2134.3000000000002</v>
      </c>
    </row>
    <row r="845" spans="1:16">
      <c r="A845" s="282">
        <v>43518</v>
      </c>
      <c r="B845">
        <v>2662.4</v>
      </c>
      <c r="C845">
        <v>686.63099999999997</v>
      </c>
      <c r="D845">
        <v>8124.4870000000001</v>
      </c>
      <c r="E845">
        <v>963.33900000000006</v>
      </c>
      <c r="L845" s="282">
        <v>43518</v>
      </c>
      <c r="M845">
        <v>11573.619000000001</v>
      </c>
      <c r="N845">
        <v>3125.527</v>
      </c>
      <c r="O845">
        <v>31652.760999999999</v>
      </c>
      <c r="P845">
        <v>2129.9319999999998</v>
      </c>
    </row>
    <row r="846" spans="1:16">
      <c r="A846" s="282">
        <v>43521</v>
      </c>
      <c r="B846">
        <v>2665.78</v>
      </c>
      <c r="C846">
        <v>691.428</v>
      </c>
      <c r="D846">
        <v>8149.8</v>
      </c>
      <c r="E846">
        <v>969.92</v>
      </c>
      <c r="L846" s="282">
        <v>43521</v>
      </c>
      <c r="M846">
        <v>11589.856</v>
      </c>
      <c r="N846">
        <v>3147.364</v>
      </c>
      <c r="O846">
        <v>31751.382000000001</v>
      </c>
      <c r="P846">
        <v>2144.4830000000002</v>
      </c>
    </row>
    <row r="847" spans="1:16">
      <c r="A847" s="282">
        <v>43522</v>
      </c>
      <c r="B847">
        <v>2663.7350000000001</v>
      </c>
      <c r="C847">
        <v>692.16099999999994</v>
      </c>
      <c r="D847">
        <v>8182.4480000000003</v>
      </c>
      <c r="E847">
        <v>967.54200000000003</v>
      </c>
      <c r="L847" s="282">
        <v>43522</v>
      </c>
      <c r="M847">
        <v>11581.117</v>
      </c>
      <c r="N847">
        <v>3150.6990000000001</v>
      </c>
      <c r="O847">
        <v>31878.578000000001</v>
      </c>
      <c r="P847">
        <v>2139.9929999999999</v>
      </c>
    </row>
    <row r="848" spans="1:16">
      <c r="A848" s="282">
        <v>43523</v>
      </c>
      <c r="B848">
        <v>2663.9639999999999</v>
      </c>
      <c r="C848">
        <v>693.47900000000004</v>
      </c>
      <c r="D848">
        <v>8126.2709999999997</v>
      </c>
      <c r="E848">
        <v>969.36699999999996</v>
      </c>
      <c r="L848" s="282">
        <v>43523</v>
      </c>
      <c r="M848">
        <v>11583.885</v>
      </c>
      <c r="N848">
        <v>3156.6990000000001</v>
      </c>
      <c r="O848">
        <v>31659.713</v>
      </c>
      <c r="P848">
        <v>2144.0279999999998</v>
      </c>
    </row>
    <row r="849" spans="1:16">
      <c r="A849" s="282">
        <v>43524</v>
      </c>
      <c r="B849">
        <v>2656.4609999999998</v>
      </c>
      <c r="C849">
        <v>698.54600000000005</v>
      </c>
      <c r="D849">
        <v>8132.1490000000003</v>
      </c>
      <c r="E849">
        <v>960.84400000000005</v>
      </c>
      <c r="L849" s="282">
        <v>43524</v>
      </c>
      <c r="M849">
        <v>11554.585999999999</v>
      </c>
      <c r="N849">
        <v>3179.7629999999999</v>
      </c>
      <c r="O849">
        <v>31704.769</v>
      </c>
      <c r="P849">
        <v>2125.1770000000001</v>
      </c>
    </row>
    <row r="850" spans="1:16">
      <c r="A850" s="282">
        <v>43525</v>
      </c>
      <c r="B850">
        <v>2674.3139999999999</v>
      </c>
      <c r="C850">
        <v>699.36900000000003</v>
      </c>
      <c r="D850">
        <v>8186.3239999999996</v>
      </c>
      <c r="E850">
        <v>965.64099999999996</v>
      </c>
      <c r="L850" s="282">
        <v>43525</v>
      </c>
      <c r="M850">
        <v>11632.861000000001</v>
      </c>
      <c r="N850">
        <v>3183.509</v>
      </c>
      <c r="O850">
        <v>31915.98</v>
      </c>
      <c r="P850">
        <v>2135.788</v>
      </c>
    </row>
    <row r="851" spans="1:16">
      <c r="A851" s="282">
        <v>43528</v>
      </c>
      <c r="B851">
        <v>2663.192</v>
      </c>
      <c r="C851">
        <v>699.63499999999999</v>
      </c>
      <c r="D851">
        <v>8214.1090000000004</v>
      </c>
      <c r="E851">
        <v>972.64</v>
      </c>
      <c r="L851" s="282">
        <v>43528</v>
      </c>
      <c r="M851">
        <v>11584.777</v>
      </c>
      <c r="N851">
        <v>3184.7190000000001</v>
      </c>
      <c r="O851">
        <v>32024.308000000001</v>
      </c>
      <c r="P851">
        <v>2151.2669999999998</v>
      </c>
    </row>
    <row r="852" spans="1:16">
      <c r="A852" s="282">
        <v>43529</v>
      </c>
      <c r="B852">
        <v>2659.9609999999998</v>
      </c>
      <c r="C852">
        <v>700.12</v>
      </c>
      <c r="D852">
        <v>8249.9930000000004</v>
      </c>
      <c r="E852">
        <v>968.15800000000002</v>
      </c>
      <c r="L852" s="282">
        <v>43529</v>
      </c>
      <c r="M852">
        <v>11571.041999999999</v>
      </c>
      <c r="N852">
        <v>3186.931</v>
      </c>
      <c r="O852">
        <v>32164.206999999999</v>
      </c>
      <c r="P852">
        <v>2141.3539999999998</v>
      </c>
    </row>
    <row r="853" spans="1:16">
      <c r="A853" s="282">
        <v>43530</v>
      </c>
      <c r="B853">
        <v>2642.252</v>
      </c>
      <c r="C853">
        <v>705.822</v>
      </c>
      <c r="D853">
        <v>8197.857</v>
      </c>
      <c r="E853">
        <v>965.43299999999999</v>
      </c>
      <c r="L853" s="282">
        <v>43530</v>
      </c>
      <c r="M853">
        <v>11494.54</v>
      </c>
      <c r="N853">
        <v>3212.8829999999998</v>
      </c>
      <c r="O853">
        <v>31998.303</v>
      </c>
      <c r="P853">
        <v>2135.328</v>
      </c>
    </row>
    <row r="854" spans="1:16">
      <c r="A854" s="282">
        <v>43531</v>
      </c>
      <c r="B854">
        <v>2620.9479999999999</v>
      </c>
      <c r="C854">
        <v>701.66700000000003</v>
      </c>
      <c r="D854">
        <v>8208.57</v>
      </c>
      <c r="E854">
        <v>957.04200000000003</v>
      </c>
      <c r="L854" s="282">
        <v>43531</v>
      </c>
      <c r="M854">
        <v>11404.192999999999</v>
      </c>
      <c r="N854">
        <v>3193.9690000000001</v>
      </c>
      <c r="O854">
        <v>32040.118999999999</v>
      </c>
      <c r="P854">
        <v>2116.768</v>
      </c>
    </row>
    <row r="855" spans="1:16">
      <c r="A855" s="282">
        <v>43532</v>
      </c>
      <c r="B855">
        <v>2615.4490000000001</v>
      </c>
      <c r="C855">
        <v>693.88800000000003</v>
      </c>
      <c r="D855">
        <v>8194.6180000000004</v>
      </c>
      <c r="E855">
        <v>940.91399999999999</v>
      </c>
      <c r="L855" s="282">
        <v>43532</v>
      </c>
      <c r="M855">
        <v>11381.31</v>
      </c>
      <c r="N855">
        <v>3158.56</v>
      </c>
      <c r="O855">
        <v>31985.659</v>
      </c>
      <c r="P855">
        <v>2081.0970000000002</v>
      </c>
    </row>
    <row r="856" spans="1:16">
      <c r="A856" s="282">
        <v>43535</v>
      </c>
      <c r="B856">
        <v>2654.11</v>
      </c>
      <c r="C856">
        <v>698.44899999999996</v>
      </c>
      <c r="D856">
        <v>8209.3850000000002</v>
      </c>
      <c r="E856">
        <v>946.57</v>
      </c>
      <c r="L856" s="282">
        <v>43535</v>
      </c>
      <c r="M856">
        <v>11549.682000000001</v>
      </c>
      <c r="N856">
        <v>3179.3249999999998</v>
      </c>
      <c r="O856">
        <v>32043.298999999999</v>
      </c>
      <c r="P856">
        <v>2093.607</v>
      </c>
    </row>
    <row r="857" spans="1:16">
      <c r="A857" s="282">
        <v>43536</v>
      </c>
      <c r="B857">
        <v>2661.9929999999999</v>
      </c>
      <c r="C857">
        <v>698.226</v>
      </c>
      <c r="D857">
        <v>8245.9470000000001</v>
      </c>
      <c r="E857">
        <v>960.87300000000005</v>
      </c>
      <c r="L857" s="282">
        <v>43536</v>
      </c>
      <c r="M857">
        <v>11584.48</v>
      </c>
      <c r="N857">
        <v>3178.306</v>
      </c>
      <c r="O857">
        <v>32186.008999999998</v>
      </c>
      <c r="P857">
        <v>2125.2420000000002</v>
      </c>
    </row>
    <row r="858" spans="1:16">
      <c r="A858" s="282">
        <v>43537</v>
      </c>
      <c r="B858">
        <v>2680.33</v>
      </c>
      <c r="C858">
        <v>702.303</v>
      </c>
      <c r="D858">
        <v>8297.8189999999995</v>
      </c>
      <c r="E858">
        <v>953.09</v>
      </c>
      <c r="L858" s="282">
        <v>43537</v>
      </c>
      <c r="M858">
        <v>11665.074000000001</v>
      </c>
      <c r="N858">
        <v>3196.866</v>
      </c>
      <c r="O858">
        <v>32388.48</v>
      </c>
      <c r="P858">
        <v>2108.0279999999998</v>
      </c>
    </row>
    <row r="859" spans="1:16">
      <c r="A859" s="282">
        <v>43538</v>
      </c>
      <c r="B859">
        <v>2677.893</v>
      </c>
      <c r="C859">
        <v>706.39499999999998</v>
      </c>
      <c r="D859">
        <v>8361.3279999999995</v>
      </c>
      <c r="E859">
        <v>951.43</v>
      </c>
      <c r="L859" s="282">
        <v>43538</v>
      </c>
      <c r="M859">
        <v>11658.387000000001</v>
      </c>
      <c r="N859">
        <v>3215.491</v>
      </c>
      <c r="O859">
        <v>32695.496999999999</v>
      </c>
      <c r="P859">
        <v>2104.3560000000002</v>
      </c>
    </row>
    <row r="860" spans="1:16">
      <c r="A860" s="282">
        <v>43539</v>
      </c>
      <c r="B860">
        <v>2690.8829999999998</v>
      </c>
      <c r="C860">
        <v>711.49</v>
      </c>
      <c r="D860">
        <v>8396.8760000000002</v>
      </c>
      <c r="E860">
        <v>959.76300000000003</v>
      </c>
      <c r="L860" s="282">
        <v>43539</v>
      </c>
      <c r="M860">
        <v>11715.407999999999</v>
      </c>
      <c r="N860">
        <v>3238.6849999999999</v>
      </c>
      <c r="O860">
        <v>32834.502999999997</v>
      </c>
      <c r="P860">
        <v>2122.7869999999998</v>
      </c>
    </row>
    <row r="861" spans="1:16">
      <c r="A861" s="282">
        <v>43542</v>
      </c>
      <c r="B861">
        <v>2701.0219999999999</v>
      </c>
      <c r="C861">
        <v>718.16499999999996</v>
      </c>
      <c r="D861">
        <v>8438.3940000000002</v>
      </c>
      <c r="E861">
        <v>965.60199999999998</v>
      </c>
      <c r="L861" s="282">
        <v>43542</v>
      </c>
      <c r="M861">
        <v>11759.665999999999</v>
      </c>
      <c r="N861">
        <v>3269.0709999999999</v>
      </c>
      <c r="O861">
        <v>33005.442999999999</v>
      </c>
      <c r="P861">
        <v>2135.7570000000001</v>
      </c>
    </row>
    <row r="862" spans="1:16">
      <c r="A862" s="282">
        <v>43543</v>
      </c>
      <c r="B862">
        <v>2700.2860000000001</v>
      </c>
      <c r="C862">
        <v>725.08799999999997</v>
      </c>
      <c r="D862">
        <v>8495.3549999999996</v>
      </c>
      <c r="E862">
        <v>964.54700000000003</v>
      </c>
      <c r="L862" s="282">
        <v>43543</v>
      </c>
      <c r="M862">
        <v>11756.947</v>
      </c>
      <c r="N862">
        <v>3300.5839999999998</v>
      </c>
      <c r="O862">
        <v>33352.038</v>
      </c>
      <c r="P862">
        <v>2133.424</v>
      </c>
    </row>
    <row r="863" spans="1:16">
      <c r="A863" s="282">
        <v>43544</v>
      </c>
      <c r="B863">
        <v>2692.3690000000001</v>
      </c>
      <c r="C863">
        <v>721.62099999999998</v>
      </c>
      <c r="D863">
        <v>8478.5319999999992</v>
      </c>
      <c r="E863">
        <v>966.58699999999999</v>
      </c>
      <c r="L863" s="282">
        <v>43544</v>
      </c>
      <c r="M863">
        <v>11723.028</v>
      </c>
      <c r="N863">
        <v>3284.799</v>
      </c>
      <c r="O863">
        <v>33285.99</v>
      </c>
      <c r="P863">
        <v>2137.9380000000001</v>
      </c>
    </row>
    <row r="864" spans="1:16">
      <c r="A864" s="282">
        <v>43545</v>
      </c>
      <c r="B864">
        <v>2722.1219999999998</v>
      </c>
      <c r="C864">
        <v>722.71900000000005</v>
      </c>
      <c r="D864">
        <v>8473.1509999999998</v>
      </c>
      <c r="E864">
        <v>966.58699999999999</v>
      </c>
      <c r="L864" s="282">
        <v>43545</v>
      </c>
      <c r="M864">
        <v>11853.179</v>
      </c>
      <c r="N864">
        <v>3289.797</v>
      </c>
      <c r="O864">
        <v>33264.868000000002</v>
      </c>
      <c r="P864">
        <v>2137.9380000000001</v>
      </c>
    </row>
    <row r="865" spans="1:16">
      <c r="A865" s="282">
        <v>43546</v>
      </c>
      <c r="B865">
        <v>2669.587</v>
      </c>
      <c r="C865">
        <v>713.43899999999996</v>
      </c>
      <c r="D865">
        <v>8337.2819999999992</v>
      </c>
      <c r="E865">
        <v>967.68200000000002</v>
      </c>
      <c r="L865" s="282">
        <v>43546</v>
      </c>
      <c r="M865">
        <v>11625.263999999999</v>
      </c>
      <c r="N865">
        <v>3247.558</v>
      </c>
      <c r="O865">
        <v>32922.303999999996</v>
      </c>
      <c r="P865">
        <v>2140.3580000000002</v>
      </c>
    </row>
    <row r="866" spans="1:16">
      <c r="A866" s="282">
        <v>43549</v>
      </c>
      <c r="B866">
        <v>2666.96</v>
      </c>
      <c r="C866">
        <v>713.84500000000003</v>
      </c>
      <c r="D866">
        <v>8321.6880000000001</v>
      </c>
      <c r="E866">
        <v>943.93100000000004</v>
      </c>
      <c r="L866" s="282">
        <v>43549</v>
      </c>
      <c r="M866">
        <v>11614.66</v>
      </c>
      <c r="N866">
        <v>3249.404</v>
      </c>
      <c r="O866">
        <v>32860.726000000002</v>
      </c>
      <c r="P866">
        <v>2087.8249999999998</v>
      </c>
    </row>
    <row r="867" spans="1:16">
      <c r="A867" s="282">
        <v>43550</v>
      </c>
      <c r="B867">
        <v>2686.232</v>
      </c>
      <c r="C867">
        <v>716.43700000000001</v>
      </c>
      <c r="D867">
        <v>8416.0640000000003</v>
      </c>
      <c r="E867">
        <v>966.66200000000003</v>
      </c>
      <c r="L867" s="282">
        <v>43550</v>
      </c>
      <c r="M867">
        <v>11698.652</v>
      </c>
      <c r="N867">
        <v>3261.203</v>
      </c>
      <c r="O867">
        <v>33233.400999999998</v>
      </c>
      <c r="P867">
        <v>2138.1010000000001</v>
      </c>
    </row>
    <row r="868" spans="1:16">
      <c r="A868" s="282">
        <v>43551</v>
      </c>
      <c r="B868">
        <v>2673.5909999999999</v>
      </c>
      <c r="C868">
        <v>719.54200000000003</v>
      </c>
      <c r="D868">
        <v>8383.4519999999993</v>
      </c>
      <c r="E868">
        <v>962.27599999999995</v>
      </c>
      <c r="L868" s="282">
        <v>43551</v>
      </c>
      <c r="M868">
        <v>11643.727000000001</v>
      </c>
      <c r="N868">
        <v>3275.3380000000002</v>
      </c>
      <c r="O868">
        <v>33121.777000000002</v>
      </c>
      <c r="P868">
        <v>2151.2330000000002</v>
      </c>
    </row>
    <row r="869" spans="1:16">
      <c r="A869" s="282">
        <v>43552</v>
      </c>
      <c r="B869">
        <v>2683.4479999999999</v>
      </c>
      <c r="C869">
        <v>716.13599999999997</v>
      </c>
      <c r="D869">
        <v>8392.4429999999993</v>
      </c>
      <c r="E869">
        <v>947.06799999999998</v>
      </c>
      <c r="L869" s="282">
        <v>43552</v>
      </c>
      <c r="M869">
        <v>11688.868</v>
      </c>
      <c r="N869">
        <v>3259.8319999999999</v>
      </c>
      <c r="O869">
        <v>33157.296000000002</v>
      </c>
      <c r="P869">
        <v>2117.2330000000002</v>
      </c>
    </row>
    <row r="870" spans="1:16">
      <c r="A870" s="282">
        <v>43553</v>
      </c>
      <c r="B870">
        <v>2701.5360000000001</v>
      </c>
      <c r="C870">
        <v>722.86900000000003</v>
      </c>
      <c r="D870">
        <v>8421.8760000000002</v>
      </c>
      <c r="E870">
        <v>952.09400000000005</v>
      </c>
      <c r="L870" s="282">
        <v>43553</v>
      </c>
      <c r="M870">
        <v>11768.215</v>
      </c>
      <c r="N870">
        <v>3290.4839999999999</v>
      </c>
      <c r="O870">
        <v>33273.584999999999</v>
      </c>
      <c r="P870">
        <v>2128.4699999999998</v>
      </c>
    </row>
    <row r="871" spans="1:16">
      <c r="A871" s="282">
        <v>43556</v>
      </c>
      <c r="B871">
        <v>2732.8510000000001</v>
      </c>
      <c r="C871">
        <v>729.48900000000003</v>
      </c>
      <c r="D871">
        <v>8513.1299999999992</v>
      </c>
      <c r="E871">
        <v>965.68100000000004</v>
      </c>
      <c r="L871" s="282">
        <v>43556</v>
      </c>
      <c r="M871">
        <v>11904.708000000001</v>
      </c>
      <c r="N871">
        <v>3320.614</v>
      </c>
      <c r="O871">
        <v>33634.114000000001</v>
      </c>
      <c r="P871">
        <v>2158.8429999999998</v>
      </c>
    </row>
    <row r="872" spans="1:16">
      <c r="A872" s="282">
        <v>43557</v>
      </c>
      <c r="B872">
        <v>2732.654</v>
      </c>
      <c r="C872">
        <v>728.88099999999997</v>
      </c>
      <c r="D872">
        <v>8556.0290000000005</v>
      </c>
      <c r="E872">
        <v>964.04399999999998</v>
      </c>
      <c r="L872" s="282">
        <v>43557</v>
      </c>
      <c r="M872">
        <v>11904.322</v>
      </c>
      <c r="N872">
        <v>3317.8470000000002</v>
      </c>
      <c r="O872">
        <v>33803.601999999999</v>
      </c>
      <c r="P872">
        <v>2155.1840000000002</v>
      </c>
    </row>
    <row r="873" spans="1:16">
      <c r="A873" s="282">
        <v>43558</v>
      </c>
      <c r="B873">
        <v>2739.0590000000002</v>
      </c>
      <c r="C873">
        <v>735.72299999999996</v>
      </c>
      <c r="D873">
        <v>8487.68</v>
      </c>
      <c r="E873">
        <v>970.15099999999995</v>
      </c>
      <c r="L873" s="282">
        <v>43558</v>
      </c>
      <c r="M873">
        <v>11932.224</v>
      </c>
      <c r="N873">
        <v>3348.991</v>
      </c>
      <c r="O873">
        <v>33565.288</v>
      </c>
      <c r="P873">
        <v>2168.8319999999999</v>
      </c>
    </row>
    <row r="874" spans="1:16">
      <c r="A874" s="282">
        <v>43559</v>
      </c>
      <c r="B874">
        <v>2743.8980000000001</v>
      </c>
      <c r="C874">
        <v>733.58199999999999</v>
      </c>
      <c r="D874">
        <v>8447.5849999999991</v>
      </c>
      <c r="E874">
        <v>969.65</v>
      </c>
      <c r="L874" s="282">
        <v>43559</v>
      </c>
      <c r="M874">
        <v>11955.933000000001</v>
      </c>
      <c r="N874">
        <v>3339.248</v>
      </c>
      <c r="O874">
        <v>33436.601000000002</v>
      </c>
      <c r="P874">
        <v>2167.712</v>
      </c>
    </row>
    <row r="875" spans="1:16">
      <c r="A875" s="282">
        <v>43560</v>
      </c>
      <c r="B875">
        <v>2756.7710000000002</v>
      </c>
      <c r="C875">
        <v>734.73299999999995</v>
      </c>
      <c r="D875">
        <v>8481.7420000000002</v>
      </c>
      <c r="E875">
        <v>973.23599999999999</v>
      </c>
      <c r="L875" s="282">
        <v>43560</v>
      </c>
      <c r="M875">
        <v>12012.115</v>
      </c>
      <c r="N875">
        <v>3344.4850000000001</v>
      </c>
      <c r="O875">
        <v>33571.798000000003</v>
      </c>
      <c r="P875">
        <v>2175.7289999999998</v>
      </c>
    </row>
    <row r="876" spans="1:16">
      <c r="A876" s="282">
        <v>43563</v>
      </c>
      <c r="B876">
        <v>2759.7689999999998</v>
      </c>
      <c r="C876">
        <v>735.178</v>
      </c>
      <c r="D876">
        <v>8497.3619999999992</v>
      </c>
      <c r="E876">
        <v>970.18399999999997</v>
      </c>
      <c r="L876" s="282">
        <v>43563</v>
      </c>
      <c r="M876">
        <v>12025.403</v>
      </c>
      <c r="N876">
        <v>3346.5140000000001</v>
      </c>
      <c r="O876">
        <v>33633.624000000003</v>
      </c>
      <c r="P876">
        <v>2168.9050000000002</v>
      </c>
    </row>
    <row r="877" spans="1:16">
      <c r="A877" s="282">
        <v>43564</v>
      </c>
      <c r="B877">
        <v>2742.8690000000001</v>
      </c>
      <c r="C877">
        <v>731.971</v>
      </c>
      <c r="D877">
        <v>8470.0580000000009</v>
      </c>
      <c r="E877">
        <v>970.25199999999995</v>
      </c>
      <c r="L877" s="282">
        <v>43564</v>
      </c>
      <c r="M877">
        <v>11955.26</v>
      </c>
      <c r="N877">
        <v>3331.9119999999998</v>
      </c>
      <c r="O877">
        <v>33525.548999999999</v>
      </c>
      <c r="P877">
        <v>2169.0590000000002</v>
      </c>
    </row>
    <row r="878" spans="1:16">
      <c r="A878" s="282">
        <v>43565</v>
      </c>
      <c r="B878">
        <v>2753.279</v>
      </c>
      <c r="C878">
        <v>731.82100000000003</v>
      </c>
      <c r="D878">
        <v>8477.6479999999992</v>
      </c>
      <c r="E878">
        <v>963.48</v>
      </c>
      <c r="L878" s="282">
        <v>43565</v>
      </c>
      <c r="M878">
        <v>12001.593999999999</v>
      </c>
      <c r="N878">
        <v>3331.2310000000002</v>
      </c>
      <c r="O878">
        <v>33555.593999999997</v>
      </c>
      <c r="P878">
        <v>2153.9340000000002</v>
      </c>
    </row>
    <row r="879" spans="1:16">
      <c r="A879" s="282">
        <v>43566</v>
      </c>
      <c r="B879">
        <v>2753.5239999999999</v>
      </c>
      <c r="C879">
        <v>731.86199999999997</v>
      </c>
      <c r="D879">
        <v>8465.2900000000009</v>
      </c>
      <c r="E879">
        <v>962.68</v>
      </c>
      <c r="L879" s="282">
        <v>43566</v>
      </c>
      <c r="M879">
        <v>12002.804</v>
      </c>
      <c r="N879">
        <v>3331.4169999999999</v>
      </c>
      <c r="O879">
        <v>33537.571000000004</v>
      </c>
      <c r="P879">
        <v>2152.1469999999999</v>
      </c>
    </row>
    <row r="880" spans="1:16">
      <c r="A880" s="282">
        <v>43567</v>
      </c>
      <c r="B880">
        <v>2771.6089999999999</v>
      </c>
      <c r="C880">
        <v>736.73400000000004</v>
      </c>
      <c r="D880">
        <v>8434.0480000000007</v>
      </c>
      <c r="E880">
        <v>962.20799999999997</v>
      </c>
      <c r="L880" s="282">
        <v>43567</v>
      </c>
      <c r="M880">
        <v>12082.793</v>
      </c>
      <c r="N880">
        <v>3353.5940000000001</v>
      </c>
      <c r="O880">
        <v>33413.798000000003</v>
      </c>
      <c r="P880">
        <v>2151.0990000000002</v>
      </c>
    </row>
    <row r="881" spans="1:16">
      <c r="A881" s="282">
        <v>43570</v>
      </c>
      <c r="B881">
        <v>2770.1060000000002</v>
      </c>
      <c r="C881">
        <v>737.42600000000004</v>
      </c>
      <c r="D881">
        <v>8441.5390000000007</v>
      </c>
      <c r="E881">
        <v>974.50900000000001</v>
      </c>
      <c r="L881" s="282">
        <v>43570</v>
      </c>
      <c r="M881">
        <v>12076.507</v>
      </c>
      <c r="N881">
        <v>3356.7469999999998</v>
      </c>
      <c r="O881">
        <v>33443.478000000003</v>
      </c>
      <c r="P881">
        <v>2178.5970000000002</v>
      </c>
    </row>
    <row r="882" spans="1:16">
      <c r="A882" s="282">
        <v>43571</v>
      </c>
      <c r="B882">
        <v>2771.098</v>
      </c>
      <c r="C882">
        <v>737.33399999999995</v>
      </c>
      <c r="D882">
        <v>8428.4619999999995</v>
      </c>
      <c r="E882">
        <v>974.55600000000004</v>
      </c>
      <c r="L882" s="282">
        <v>43571</v>
      </c>
      <c r="M882">
        <v>12081.058000000001</v>
      </c>
      <c r="N882">
        <v>3356.328</v>
      </c>
      <c r="O882">
        <v>33391.669000000002</v>
      </c>
      <c r="P882">
        <v>2178.703</v>
      </c>
    </row>
    <row r="883" spans="1:16">
      <c r="A883" s="282">
        <v>43572</v>
      </c>
      <c r="B883">
        <v>2763.9270000000001</v>
      </c>
      <c r="C883">
        <v>740.12199999999996</v>
      </c>
      <c r="D883">
        <v>8330.5669999999991</v>
      </c>
      <c r="E883">
        <v>977.23900000000003</v>
      </c>
      <c r="L883" s="282">
        <v>43572</v>
      </c>
      <c r="M883">
        <v>12050.895</v>
      </c>
      <c r="N883">
        <v>3369.0189999999998</v>
      </c>
      <c r="O883">
        <v>33003.83</v>
      </c>
      <c r="P883">
        <v>2184.7020000000002</v>
      </c>
    </row>
    <row r="884" spans="1:16">
      <c r="A884" s="282">
        <v>43573</v>
      </c>
      <c r="B884">
        <v>2768.3560000000002</v>
      </c>
      <c r="C884">
        <v>738.46199999999999</v>
      </c>
      <c r="D884">
        <v>8330.5669999999991</v>
      </c>
      <c r="E884">
        <v>969.56600000000003</v>
      </c>
      <c r="L884" s="282">
        <v>43573</v>
      </c>
      <c r="M884">
        <v>12070.487999999999</v>
      </c>
      <c r="N884">
        <v>3361.46</v>
      </c>
      <c r="O884">
        <v>33003.83</v>
      </c>
      <c r="P884">
        <v>2167.5479999999998</v>
      </c>
    </row>
    <row r="885" spans="1:16">
      <c r="A885" s="282">
        <v>43574</v>
      </c>
      <c r="B885">
        <v>2768.3560000000002</v>
      </c>
      <c r="C885">
        <v>738.46199999999999</v>
      </c>
      <c r="D885">
        <v>8330.5669999999991</v>
      </c>
      <c r="E885">
        <v>970.42100000000005</v>
      </c>
      <c r="L885" s="282">
        <v>43574</v>
      </c>
      <c r="M885">
        <v>12070.487999999999</v>
      </c>
      <c r="N885">
        <v>3361.46</v>
      </c>
      <c r="O885">
        <v>33003.83</v>
      </c>
      <c r="P885">
        <v>2169.46</v>
      </c>
    </row>
    <row r="886" spans="1:16">
      <c r="A886" s="282">
        <v>43577</v>
      </c>
      <c r="B886">
        <v>2771.393</v>
      </c>
      <c r="C886">
        <v>738.46199999999999</v>
      </c>
      <c r="D886">
        <v>8330.5669999999991</v>
      </c>
      <c r="E886">
        <v>971.66399999999999</v>
      </c>
      <c r="L886" s="282">
        <v>43577</v>
      </c>
      <c r="M886">
        <v>12084.04</v>
      </c>
      <c r="N886">
        <v>3361.46</v>
      </c>
      <c r="O886">
        <v>33003.83</v>
      </c>
      <c r="P886">
        <v>2172.2379999999998</v>
      </c>
    </row>
    <row r="887" spans="1:16">
      <c r="A887" s="282">
        <v>43578</v>
      </c>
      <c r="B887">
        <v>2796.0819999999999</v>
      </c>
      <c r="C887">
        <v>737.20100000000002</v>
      </c>
      <c r="D887">
        <v>8355.4699999999993</v>
      </c>
      <c r="E887">
        <v>974.08900000000006</v>
      </c>
      <c r="L887" s="282">
        <v>43578</v>
      </c>
      <c r="M887">
        <v>12192.259</v>
      </c>
      <c r="N887">
        <v>3374.49</v>
      </c>
      <c r="O887">
        <v>33102.491000000002</v>
      </c>
      <c r="P887">
        <v>2177.66</v>
      </c>
    </row>
    <row r="888" spans="1:16">
      <c r="A888" s="282">
        <v>43579</v>
      </c>
      <c r="B888">
        <v>2790.0549999999998</v>
      </c>
      <c r="C888">
        <v>730.14700000000005</v>
      </c>
      <c r="D888">
        <v>8345.2060000000001</v>
      </c>
      <c r="E888">
        <v>967.71699999999998</v>
      </c>
      <c r="L888" s="282">
        <v>43579</v>
      </c>
      <c r="M888">
        <v>12165.99</v>
      </c>
      <c r="N888">
        <v>3342.201</v>
      </c>
      <c r="O888">
        <v>33061.828000000001</v>
      </c>
      <c r="P888">
        <v>2163.4250000000002</v>
      </c>
    </row>
    <row r="889" spans="1:16">
      <c r="A889" s="282">
        <v>43580</v>
      </c>
      <c r="B889">
        <v>2788.2579999999998</v>
      </c>
      <c r="C889">
        <v>730.13300000000004</v>
      </c>
      <c r="D889">
        <v>8321.3490000000002</v>
      </c>
      <c r="E889">
        <v>971.68100000000004</v>
      </c>
      <c r="L889" s="282">
        <v>43580</v>
      </c>
      <c r="M889">
        <v>12158.155000000001</v>
      </c>
      <c r="N889">
        <v>3342.1379999999999</v>
      </c>
      <c r="O889">
        <v>32967.31</v>
      </c>
      <c r="P889">
        <v>2172.2939999999999</v>
      </c>
    </row>
    <row r="890" spans="1:16">
      <c r="A890" s="282">
        <v>43581</v>
      </c>
      <c r="B890">
        <v>2801.2959999999998</v>
      </c>
      <c r="C890">
        <v>731.36500000000001</v>
      </c>
      <c r="D890">
        <v>8438.8369999999995</v>
      </c>
      <c r="E890">
        <v>971.25400000000002</v>
      </c>
      <c r="L890" s="282">
        <v>43581</v>
      </c>
      <c r="M890">
        <v>12215.374</v>
      </c>
      <c r="N890">
        <v>3347.7759999999998</v>
      </c>
      <c r="O890">
        <v>33432.773000000001</v>
      </c>
      <c r="P890">
        <v>2171.4679999999998</v>
      </c>
    </row>
    <row r="891" spans="1:16">
      <c r="A891" s="282">
        <v>43584</v>
      </c>
      <c r="B891">
        <v>2804.299</v>
      </c>
      <c r="C891">
        <v>732.66099999999994</v>
      </c>
      <c r="D891">
        <v>8475.8549999999996</v>
      </c>
      <c r="E891">
        <v>971.25400000000002</v>
      </c>
      <c r="L891" s="282">
        <v>43584</v>
      </c>
      <c r="M891">
        <v>12229.126</v>
      </c>
      <c r="N891">
        <v>3353.7089999999998</v>
      </c>
      <c r="O891">
        <v>33579.427000000003</v>
      </c>
      <c r="P891">
        <v>2171.4679999999998</v>
      </c>
    </row>
    <row r="892" spans="1:16">
      <c r="A892" s="282">
        <v>43585</v>
      </c>
      <c r="B892">
        <v>2806.6990000000001</v>
      </c>
      <c r="C892">
        <v>735.94399999999996</v>
      </c>
      <c r="D892">
        <v>8389.6419999999998</v>
      </c>
      <c r="E892">
        <v>971.25400000000002</v>
      </c>
      <c r="L892" s="282">
        <v>43585</v>
      </c>
      <c r="M892">
        <v>12240.111999999999</v>
      </c>
      <c r="N892">
        <v>3368.7370000000001</v>
      </c>
      <c r="O892">
        <v>33237.870999999999</v>
      </c>
      <c r="P892">
        <v>2171.4679999999998</v>
      </c>
    </row>
    <row r="893" spans="1:16">
      <c r="A893" s="282">
        <v>43586</v>
      </c>
      <c r="B893">
        <v>2785.8180000000002</v>
      </c>
      <c r="C893">
        <v>735.94399999999996</v>
      </c>
      <c r="D893">
        <v>8444.0069999999996</v>
      </c>
      <c r="E893">
        <v>971.25400000000002</v>
      </c>
      <c r="L893" s="282">
        <v>43586</v>
      </c>
      <c r="M893">
        <v>12149.078</v>
      </c>
      <c r="N893">
        <v>3368.7370000000001</v>
      </c>
      <c r="O893">
        <v>33453.254000000001</v>
      </c>
      <c r="P893">
        <v>2171.4679999999998</v>
      </c>
    </row>
    <row r="894" spans="1:16">
      <c r="A894" s="282">
        <v>43587</v>
      </c>
      <c r="B894">
        <v>2779.8679999999999</v>
      </c>
      <c r="C894">
        <v>730.14499999999998</v>
      </c>
      <c r="D894">
        <v>8385.2240000000002</v>
      </c>
      <c r="E894">
        <v>971.25400000000002</v>
      </c>
      <c r="L894" s="282">
        <v>43587</v>
      </c>
      <c r="M894">
        <v>12123.62</v>
      </c>
      <c r="N894">
        <v>3342.19</v>
      </c>
      <c r="O894">
        <v>33220.368999999999</v>
      </c>
      <c r="P894">
        <v>2171.4679999999998</v>
      </c>
    </row>
    <row r="895" spans="1:16">
      <c r="A895" s="282">
        <v>43588</v>
      </c>
      <c r="B895">
        <v>2807.3040000000001</v>
      </c>
      <c r="C895">
        <v>732.37599999999998</v>
      </c>
      <c r="D895">
        <v>8306.6350000000002</v>
      </c>
      <c r="E895">
        <v>971.25400000000002</v>
      </c>
      <c r="L895" s="282">
        <v>43588</v>
      </c>
      <c r="M895">
        <v>12244.437</v>
      </c>
      <c r="N895">
        <v>3352.402</v>
      </c>
      <c r="O895">
        <v>32909.016000000003</v>
      </c>
      <c r="P895">
        <v>2171.4679999999998</v>
      </c>
    </row>
    <row r="896" spans="1:16">
      <c r="A896" s="282">
        <v>43591</v>
      </c>
      <c r="B896">
        <v>2795.1239999999998</v>
      </c>
      <c r="C896">
        <v>721.45399999999995</v>
      </c>
      <c r="D896">
        <v>8263.8349999999991</v>
      </c>
      <c r="E896">
        <v>971.25400000000002</v>
      </c>
      <c r="L896" s="282">
        <v>43591</v>
      </c>
      <c r="M896">
        <v>12192.299000000001</v>
      </c>
      <c r="N896">
        <v>3302.4059999999999</v>
      </c>
      <c r="O896">
        <v>32751.761999999999</v>
      </c>
      <c r="P896">
        <v>2171.4679999999998</v>
      </c>
    </row>
    <row r="897" spans="1:16">
      <c r="A897" s="282">
        <v>43592</v>
      </c>
      <c r="B897">
        <v>2748.46</v>
      </c>
      <c r="C897">
        <v>715.83199999999999</v>
      </c>
      <c r="D897">
        <v>8293.7909999999993</v>
      </c>
      <c r="E897">
        <v>960.22199999999998</v>
      </c>
      <c r="L897" s="282">
        <v>43592</v>
      </c>
      <c r="M897">
        <v>11988.843000000001</v>
      </c>
      <c r="N897">
        <v>3276.674</v>
      </c>
      <c r="O897">
        <v>32870.487999999998</v>
      </c>
      <c r="P897">
        <v>2146.9639999999999</v>
      </c>
    </row>
    <row r="898" spans="1:16">
      <c r="A898" s="282">
        <v>43593</v>
      </c>
      <c r="B898">
        <v>2744.3150000000001</v>
      </c>
      <c r="C898">
        <v>714.327</v>
      </c>
      <c r="D898">
        <v>8364.4429999999993</v>
      </c>
      <c r="E898">
        <v>944.37199999999996</v>
      </c>
      <c r="L898" s="282">
        <v>43593</v>
      </c>
      <c r="M898">
        <v>11971.093999999999</v>
      </c>
      <c r="N898">
        <v>3269.7840000000001</v>
      </c>
      <c r="O898">
        <v>33150.498</v>
      </c>
      <c r="P898">
        <v>2111.5259999999998</v>
      </c>
    </row>
    <row r="899" spans="1:16">
      <c r="A899" s="282">
        <v>43594</v>
      </c>
      <c r="B899">
        <v>2736.1239999999998</v>
      </c>
      <c r="C899">
        <v>702.50699999999995</v>
      </c>
      <c r="D899">
        <v>8282.9650000000001</v>
      </c>
      <c r="E899">
        <v>933</v>
      </c>
      <c r="L899" s="282">
        <v>43594</v>
      </c>
      <c r="M899">
        <v>11939.523999999999</v>
      </c>
      <c r="N899">
        <v>3215.6770000000001</v>
      </c>
      <c r="O899">
        <v>32827.580999999998</v>
      </c>
      <c r="P899">
        <v>2086.0990000000002</v>
      </c>
    </row>
    <row r="900" spans="1:16">
      <c r="A900" s="282">
        <v>43595</v>
      </c>
      <c r="B900">
        <v>2746.2370000000001</v>
      </c>
      <c r="C900">
        <v>704.09699999999998</v>
      </c>
      <c r="D900">
        <v>8299.81</v>
      </c>
      <c r="E900">
        <v>931.53599999999994</v>
      </c>
      <c r="L900" s="282">
        <v>43595</v>
      </c>
      <c r="M900">
        <v>11987.668</v>
      </c>
      <c r="N900">
        <v>3222.96</v>
      </c>
      <c r="O900">
        <v>32894.343000000001</v>
      </c>
      <c r="P900">
        <v>2082.855</v>
      </c>
    </row>
    <row r="901" spans="1:16">
      <c r="A901" s="282">
        <v>43598</v>
      </c>
      <c r="B901">
        <v>2678.634</v>
      </c>
      <c r="C901">
        <v>695.45600000000002</v>
      </c>
      <c r="D901">
        <v>8150.2939999999999</v>
      </c>
      <c r="E901">
        <v>927.12</v>
      </c>
      <c r="L901" s="282">
        <v>43598</v>
      </c>
      <c r="M901">
        <v>11693.025</v>
      </c>
      <c r="N901">
        <v>3183.4029999999998</v>
      </c>
      <c r="O901">
        <v>32301.772000000001</v>
      </c>
      <c r="P901">
        <v>2073.0830000000001</v>
      </c>
    </row>
    <row r="902" spans="1:16">
      <c r="A902" s="282">
        <v>43599</v>
      </c>
      <c r="B902">
        <v>2701.319</v>
      </c>
      <c r="C902">
        <v>703.90599999999995</v>
      </c>
      <c r="D902">
        <v>8179.3320000000003</v>
      </c>
      <c r="E902">
        <v>923.22199999999998</v>
      </c>
      <c r="L902" s="282">
        <v>43599</v>
      </c>
      <c r="M902">
        <v>11793.396000000001</v>
      </c>
      <c r="N902">
        <v>3222.085</v>
      </c>
      <c r="O902">
        <v>32416.856</v>
      </c>
      <c r="P902">
        <v>2064.442</v>
      </c>
    </row>
    <row r="903" spans="1:16">
      <c r="A903" s="282">
        <v>43600</v>
      </c>
      <c r="B903">
        <v>2717.4639999999999</v>
      </c>
      <c r="C903">
        <v>702.03899999999999</v>
      </c>
      <c r="D903">
        <v>8135.2150000000001</v>
      </c>
      <c r="E903">
        <v>928.87800000000004</v>
      </c>
      <c r="L903" s="282">
        <v>43600</v>
      </c>
      <c r="M903">
        <v>11866.061</v>
      </c>
      <c r="N903">
        <v>3213.538</v>
      </c>
      <c r="O903">
        <v>32242.008999999998</v>
      </c>
      <c r="P903">
        <v>2077.1410000000001</v>
      </c>
    </row>
    <row r="904" spans="1:16">
      <c r="A904" s="282">
        <v>43601</v>
      </c>
      <c r="B904">
        <v>2741.8449999999998</v>
      </c>
      <c r="C904">
        <v>711.08</v>
      </c>
      <c r="D904">
        <v>8215.8340000000007</v>
      </c>
      <c r="E904">
        <v>924.68600000000004</v>
      </c>
      <c r="L904" s="282">
        <v>43601</v>
      </c>
      <c r="M904">
        <v>11975.85</v>
      </c>
      <c r="N904">
        <v>3254.9209999999998</v>
      </c>
      <c r="O904">
        <v>32561.521000000001</v>
      </c>
      <c r="P904">
        <v>2067.8420000000001</v>
      </c>
    </row>
    <row r="905" spans="1:16">
      <c r="A905" s="282">
        <v>43602</v>
      </c>
      <c r="B905">
        <v>2725.1489999999999</v>
      </c>
      <c r="C905">
        <v>710.4</v>
      </c>
      <c r="D905">
        <v>8215.8340000000007</v>
      </c>
      <c r="E905">
        <v>934.25400000000002</v>
      </c>
      <c r="L905" s="282">
        <v>43602</v>
      </c>
      <c r="M905">
        <v>11904.099</v>
      </c>
      <c r="N905">
        <v>3243.6619999999998</v>
      </c>
      <c r="O905">
        <v>32561.521000000001</v>
      </c>
      <c r="P905">
        <v>2089.422</v>
      </c>
    </row>
    <row r="906" spans="1:16">
      <c r="A906" s="282">
        <v>43605</v>
      </c>
      <c r="B906">
        <v>2706.4059999999999</v>
      </c>
      <c r="C906">
        <v>693.53099999999995</v>
      </c>
      <c r="D906">
        <v>8207.1319999999996</v>
      </c>
      <c r="E906">
        <v>935.35900000000004</v>
      </c>
      <c r="L906" s="282">
        <v>43605</v>
      </c>
      <c r="M906">
        <v>11822.393</v>
      </c>
      <c r="N906">
        <v>3241.5030000000002</v>
      </c>
      <c r="O906">
        <v>32527.035</v>
      </c>
      <c r="P906">
        <v>2091.931</v>
      </c>
    </row>
    <row r="907" spans="1:16">
      <c r="A907" s="282">
        <v>43606</v>
      </c>
      <c r="B907">
        <v>2730.08</v>
      </c>
      <c r="C907">
        <v>698.88599999999997</v>
      </c>
      <c r="D907">
        <v>8285.2919999999995</v>
      </c>
      <c r="E907">
        <v>932.702</v>
      </c>
      <c r="L907" s="282">
        <v>43606</v>
      </c>
      <c r="M907">
        <v>11926.129000000001</v>
      </c>
      <c r="N907">
        <v>3266.529</v>
      </c>
      <c r="O907">
        <v>32836.803</v>
      </c>
      <c r="P907">
        <v>2085.989</v>
      </c>
    </row>
    <row r="908" spans="1:16">
      <c r="A908" s="282">
        <v>43607</v>
      </c>
      <c r="B908">
        <v>2722.0430000000001</v>
      </c>
      <c r="C908">
        <v>694.34799999999996</v>
      </c>
      <c r="D908">
        <v>8352.0439999999999</v>
      </c>
      <c r="E908">
        <v>930.03399999999999</v>
      </c>
      <c r="L908" s="282">
        <v>43607</v>
      </c>
      <c r="M908">
        <v>11891.237999999999</v>
      </c>
      <c r="N908">
        <v>3245.319</v>
      </c>
      <c r="O908">
        <v>33101.358999999997</v>
      </c>
      <c r="P908">
        <v>2080.0210000000002</v>
      </c>
    </row>
    <row r="909" spans="1:16">
      <c r="A909" s="282">
        <v>43608</v>
      </c>
      <c r="B909">
        <v>2688.6370000000002</v>
      </c>
      <c r="C909">
        <v>680.11</v>
      </c>
      <c r="D909">
        <v>8308.7430000000004</v>
      </c>
      <c r="E909">
        <v>926.44100000000003</v>
      </c>
      <c r="L909" s="282">
        <v>43608</v>
      </c>
      <c r="M909">
        <v>11746.535</v>
      </c>
      <c r="N909">
        <v>3178.7730000000001</v>
      </c>
      <c r="O909">
        <v>32929.747000000003</v>
      </c>
      <c r="P909">
        <v>2071.9850000000001</v>
      </c>
    </row>
    <row r="910" spans="1:16">
      <c r="A910" s="282">
        <v>43609</v>
      </c>
      <c r="B910">
        <v>2692.598</v>
      </c>
      <c r="C910">
        <v>688.58199999999999</v>
      </c>
      <c r="D910">
        <v>8344.5840000000007</v>
      </c>
      <c r="E910">
        <v>926.27800000000002</v>
      </c>
      <c r="L910" s="282">
        <v>43609</v>
      </c>
      <c r="M910">
        <v>11765.501</v>
      </c>
      <c r="N910">
        <v>3218.3690000000001</v>
      </c>
      <c r="O910">
        <v>33071.794000000002</v>
      </c>
      <c r="P910">
        <v>2071.6219999999998</v>
      </c>
    </row>
    <row r="911" spans="1:16">
      <c r="A911" s="282">
        <v>43612</v>
      </c>
      <c r="B911">
        <v>2692.598</v>
      </c>
      <c r="C911">
        <v>688.89599999999996</v>
      </c>
      <c r="D911">
        <v>8281.48</v>
      </c>
      <c r="E911">
        <v>929.85400000000004</v>
      </c>
      <c r="L911" s="282">
        <v>43612</v>
      </c>
      <c r="M911">
        <v>11765.501</v>
      </c>
      <c r="N911">
        <v>3219.8389999999999</v>
      </c>
      <c r="O911">
        <v>32821.696000000004</v>
      </c>
      <c r="P911">
        <v>2079.6179999999999</v>
      </c>
    </row>
    <row r="912" spans="1:16">
      <c r="A912" s="282">
        <v>43613</v>
      </c>
      <c r="B912">
        <v>2670.3980000000001</v>
      </c>
      <c r="C912">
        <v>685.95899999999995</v>
      </c>
      <c r="D912">
        <v>8363.1540000000005</v>
      </c>
      <c r="E912">
        <v>932.45899999999995</v>
      </c>
      <c r="L912" s="282">
        <v>43613</v>
      </c>
      <c r="M912">
        <v>11668.605</v>
      </c>
      <c r="N912">
        <v>3206.1109999999999</v>
      </c>
      <c r="O912">
        <v>33145.392</v>
      </c>
      <c r="P912">
        <v>2085.444</v>
      </c>
    </row>
    <row r="913" spans="1:16">
      <c r="A913" s="282">
        <v>43614</v>
      </c>
      <c r="B913">
        <v>2651.7730000000001</v>
      </c>
      <c r="C913">
        <v>676.572</v>
      </c>
      <c r="D913">
        <v>8139.8230000000003</v>
      </c>
      <c r="E913">
        <v>923.596</v>
      </c>
      <c r="L913" s="282">
        <v>43614</v>
      </c>
      <c r="M913">
        <v>11587.522000000001</v>
      </c>
      <c r="N913">
        <v>3162.2359999999999</v>
      </c>
      <c r="O913">
        <v>32260.271000000001</v>
      </c>
      <c r="P913">
        <v>2065.7559999999999</v>
      </c>
    </row>
    <row r="914" spans="1:16">
      <c r="A914" s="282">
        <v>43615</v>
      </c>
      <c r="B914">
        <v>2657.2489999999998</v>
      </c>
      <c r="C914">
        <v>674.18499999999995</v>
      </c>
      <c r="D914">
        <v>8139.8230000000003</v>
      </c>
      <c r="E914">
        <v>921.38</v>
      </c>
      <c r="L914" s="282">
        <v>43615</v>
      </c>
      <c r="M914">
        <v>11612.992</v>
      </c>
      <c r="N914">
        <v>3151.0790000000002</v>
      </c>
      <c r="O914">
        <v>32260.271000000001</v>
      </c>
      <c r="P914">
        <v>2060.799</v>
      </c>
    </row>
    <row r="915" spans="1:16">
      <c r="A915" s="282">
        <v>43616</v>
      </c>
      <c r="B915">
        <v>2623.152</v>
      </c>
      <c r="C915">
        <v>668.77200000000005</v>
      </c>
      <c r="D915">
        <v>8139.8230000000003</v>
      </c>
      <c r="E915">
        <v>909.02800000000002</v>
      </c>
      <c r="L915" s="282">
        <v>43616</v>
      </c>
      <c r="M915">
        <v>11466.227999999999</v>
      </c>
      <c r="N915">
        <v>3125.78</v>
      </c>
      <c r="O915">
        <v>32260.271000000001</v>
      </c>
      <c r="P915">
        <v>2033.173</v>
      </c>
    </row>
    <row r="916" spans="1:16">
      <c r="A916" s="282">
        <v>43619</v>
      </c>
      <c r="B916">
        <v>2615.0160000000001</v>
      </c>
      <c r="C916">
        <v>671.43600000000004</v>
      </c>
      <c r="D916">
        <v>8234.3819999999996</v>
      </c>
      <c r="E916">
        <v>902.01800000000003</v>
      </c>
      <c r="L916" s="282">
        <v>43619</v>
      </c>
      <c r="M916">
        <v>11430.772000000001</v>
      </c>
      <c r="N916">
        <v>3138.2289999999998</v>
      </c>
      <c r="O916">
        <v>32635.032999999999</v>
      </c>
      <c r="P916">
        <v>2017.4939999999999</v>
      </c>
    </row>
    <row r="917" spans="1:16">
      <c r="A917" s="282">
        <v>43620</v>
      </c>
      <c r="B917">
        <v>2671.6129999999998</v>
      </c>
      <c r="C917">
        <v>683.15</v>
      </c>
      <c r="D917">
        <v>8164.1260000000002</v>
      </c>
      <c r="E917">
        <v>901.072</v>
      </c>
      <c r="L917" s="282">
        <v>43620</v>
      </c>
      <c r="M917">
        <v>11678.697</v>
      </c>
      <c r="N917">
        <v>3192.9830000000002</v>
      </c>
      <c r="O917">
        <v>32356.588</v>
      </c>
      <c r="P917">
        <v>2015.3779999999999</v>
      </c>
    </row>
    <row r="918" spans="1:16">
      <c r="A918" s="282">
        <v>43621</v>
      </c>
      <c r="B918">
        <v>2693.596</v>
      </c>
      <c r="C918">
        <v>680.53300000000002</v>
      </c>
      <c r="D918">
        <v>8164.1260000000002</v>
      </c>
      <c r="E918">
        <v>918.74400000000003</v>
      </c>
      <c r="L918" s="282">
        <v>43621</v>
      </c>
      <c r="M918">
        <v>11776.171</v>
      </c>
      <c r="N918">
        <v>3180.7510000000002</v>
      </c>
      <c r="O918">
        <v>32356.588</v>
      </c>
      <c r="P918">
        <v>2054.9050000000002</v>
      </c>
    </row>
    <row r="919" spans="1:16">
      <c r="A919" s="282">
        <v>43622</v>
      </c>
      <c r="B919">
        <v>2709.8829999999998</v>
      </c>
      <c r="C919">
        <v>681.98299999999995</v>
      </c>
      <c r="D919">
        <v>8305.1790000000001</v>
      </c>
      <c r="E919">
        <v>916.20699999999999</v>
      </c>
      <c r="L919" s="282">
        <v>43622</v>
      </c>
      <c r="M919">
        <v>11850.46</v>
      </c>
      <c r="N919">
        <v>3187.5279999999998</v>
      </c>
      <c r="O919">
        <v>32915.618999999999</v>
      </c>
      <c r="P919">
        <v>2049.232</v>
      </c>
    </row>
    <row r="920" spans="1:16">
      <c r="A920" s="282">
        <v>43623</v>
      </c>
      <c r="B920">
        <v>2738.404</v>
      </c>
      <c r="C920">
        <v>688.00199999999995</v>
      </c>
      <c r="D920">
        <v>8307.07</v>
      </c>
      <c r="E920">
        <v>920.53700000000003</v>
      </c>
      <c r="L920" s="282">
        <v>43623</v>
      </c>
      <c r="M920">
        <v>11976.261</v>
      </c>
      <c r="N920">
        <v>3215.6590000000001</v>
      </c>
      <c r="O920">
        <v>32923.114999999998</v>
      </c>
      <c r="P920">
        <v>2058.9160000000002</v>
      </c>
    </row>
    <row r="921" spans="1:16">
      <c r="A921" s="282">
        <v>43626</v>
      </c>
      <c r="B921">
        <v>2752.107</v>
      </c>
      <c r="C921">
        <v>691.29700000000003</v>
      </c>
      <c r="D921">
        <v>8307.07</v>
      </c>
      <c r="E921">
        <v>932.74</v>
      </c>
      <c r="L921" s="282">
        <v>43626</v>
      </c>
      <c r="M921">
        <v>12036.234</v>
      </c>
      <c r="N921">
        <v>3231.0590000000002</v>
      </c>
      <c r="O921">
        <v>32923.114999999998</v>
      </c>
      <c r="P921">
        <v>2086.2089999999998</v>
      </c>
    </row>
    <row r="922" spans="1:16">
      <c r="A922" s="282">
        <v>43627</v>
      </c>
      <c r="B922">
        <v>2750.5720000000001</v>
      </c>
      <c r="C922">
        <v>695.52300000000002</v>
      </c>
      <c r="D922">
        <v>8509.1859999999997</v>
      </c>
      <c r="E922">
        <v>937.88499999999999</v>
      </c>
      <c r="L922" s="282">
        <v>43627</v>
      </c>
      <c r="M922">
        <v>12030.153</v>
      </c>
      <c r="N922">
        <v>3250.8119999999999</v>
      </c>
      <c r="O922">
        <v>33724.152000000002</v>
      </c>
      <c r="P922">
        <v>2097.7170000000001</v>
      </c>
    </row>
    <row r="923" spans="1:16">
      <c r="A923" s="282">
        <v>43628</v>
      </c>
      <c r="B923">
        <v>2745.2260000000001</v>
      </c>
      <c r="C923">
        <v>691.00800000000004</v>
      </c>
      <c r="D923">
        <v>8588.9419999999991</v>
      </c>
      <c r="E923">
        <v>933.37699999999995</v>
      </c>
      <c r="L923" s="282">
        <v>43628</v>
      </c>
      <c r="M923">
        <v>12006.983</v>
      </c>
      <c r="N923">
        <v>3229.7080000000001</v>
      </c>
      <c r="O923">
        <v>34040.249000000003</v>
      </c>
      <c r="P923">
        <v>2087.6329999999998</v>
      </c>
    </row>
    <row r="924" spans="1:16">
      <c r="A924" s="282">
        <v>43629</v>
      </c>
      <c r="B924">
        <v>2756.5340000000001</v>
      </c>
      <c r="C924">
        <v>696.58600000000001</v>
      </c>
      <c r="D924">
        <v>8555.1839999999993</v>
      </c>
      <c r="E924">
        <v>926.58100000000002</v>
      </c>
      <c r="L924" s="282">
        <v>43629</v>
      </c>
      <c r="M924">
        <v>12059.993</v>
      </c>
      <c r="N924">
        <v>3255.78</v>
      </c>
      <c r="O924">
        <v>33906.457999999999</v>
      </c>
      <c r="P924">
        <v>2072.4340000000002</v>
      </c>
    </row>
    <row r="925" spans="1:16">
      <c r="A925" s="282">
        <v>43630</v>
      </c>
      <c r="B925">
        <v>2751.3440000000001</v>
      </c>
      <c r="C925">
        <v>696.98599999999999</v>
      </c>
      <c r="D925">
        <v>8486.6119999999992</v>
      </c>
      <c r="E925">
        <v>929.52200000000005</v>
      </c>
      <c r="L925" s="282">
        <v>43630</v>
      </c>
      <c r="M925">
        <v>12038.834999999999</v>
      </c>
      <c r="N925">
        <v>3257.65</v>
      </c>
      <c r="O925">
        <v>33634.688000000002</v>
      </c>
      <c r="P925">
        <v>2079.0120000000002</v>
      </c>
    </row>
    <row r="926" spans="1:16">
      <c r="A926" s="282">
        <v>43633</v>
      </c>
      <c r="B926">
        <v>2754.4079999999999</v>
      </c>
      <c r="C926">
        <v>697.52</v>
      </c>
      <c r="D926">
        <v>8497.6190000000006</v>
      </c>
      <c r="E926">
        <v>926.20100000000002</v>
      </c>
      <c r="L926" s="282">
        <v>43633</v>
      </c>
      <c r="M926">
        <v>12052.369000000001</v>
      </c>
      <c r="N926">
        <v>3260.145</v>
      </c>
      <c r="O926">
        <v>33678.31</v>
      </c>
      <c r="P926">
        <v>2071.5839999999998</v>
      </c>
    </row>
    <row r="927" spans="1:16">
      <c r="A927" s="282">
        <v>43634</v>
      </c>
      <c r="B927">
        <v>2781.4940000000001</v>
      </c>
      <c r="C927">
        <v>714.47500000000002</v>
      </c>
      <c r="D927">
        <v>8619.107</v>
      </c>
      <c r="E927">
        <v>920.56100000000004</v>
      </c>
      <c r="L927" s="282">
        <v>43634</v>
      </c>
      <c r="M927">
        <v>12171.356</v>
      </c>
      <c r="N927">
        <v>3339.3890000000001</v>
      </c>
      <c r="O927">
        <v>34159.800000000003</v>
      </c>
      <c r="P927">
        <v>2058.9679999999998</v>
      </c>
    </row>
    <row r="928" spans="1:16">
      <c r="A928" s="282">
        <v>43635</v>
      </c>
      <c r="B928">
        <v>2790.4810000000002</v>
      </c>
      <c r="C928">
        <v>716.822</v>
      </c>
      <c r="D928">
        <v>8632.4580000000005</v>
      </c>
      <c r="E928">
        <v>936.22699999999998</v>
      </c>
      <c r="L928" s="282">
        <v>43635</v>
      </c>
      <c r="M928">
        <v>12210.723</v>
      </c>
      <c r="N928">
        <v>3350.3609999999999</v>
      </c>
      <c r="O928">
        <v>34212.712</v>
      </c>
      <c r="P928">
        <v>2094.0100000000002</v>
      </c>
    </row>
    <row r="929" spans="1:16">
      <c r="A929" s="282">
        <v>43636</v>
      </c>
      <c r="B929">
        <v>2816.5529999999999</v>
      </c>
      <c r="C929">
        <v>721.43600000000004</v>
      </c>
      <c r="D929">
        <v>8583.2839999999997</v>
      </c>
      <c r="E929">
        <v>939.26400000000001</v>
      </c>
      <c r="L929" s="282">
        <v>43636</v>
      </c>
      <c r="M929">
        <v>12325.906000000001</v>
      </c>
      <c r="N929">
        <v>3371.9279999999999</v>
      </c>
      <c r="O929">
        <v>34017.822</v>
      </c>
      <c r="P929">
        <v>2100.8020000000001</v>
      </c>
    </row>
    <row r="930" spans="1:16">
      <c r="A930" s="282">
        <v>43637</v>
      </c>
      <c r="B930">
        <v>2812.114</v>
      </c>
      <c r="C930">
        <v>723.202</v>
      </c>
      <c r="D930">
        <v>8466.8420000000006</v>
      </c>
      <c r="E930">
        <v>930.83600000000001</v>
      </c>
      <c r="L930" s="282">
        <v>43637</v>
      </c>
      <c r="M930">
        <v>12307.188</v>
      </c>
      <c r="N930">
        <v>3380.1819999999998</v>
      </c>
      <c r="O930">
        <v>33556.332000000002</v>
      </c>
      <c r="P930">
        <v>2081.951</v>
      </c>
    </row>
    <row r="931" spans="1:16">
      <c r="A931" s="282">
        <v>43640</v>
      </c>
      <c r="B931">
        <v>2806.0479999999998</v>
      </c>
      <c r="C931">
        <v>719.59699999999998</v>
      </c>
      <c r="D931">
        <v>8485.7070000000003</v>
      </c>
      <c r="E931">
        <v>932.14</v>
      </c>
      <c r="L931" s="282">
        <v>43640</v>
      </c>
      <c r="M931">
        <v>12280.638000000001</v>
      </c>
      <c r="N931">
        <v>3375.6489999999999</v>
      </c>
      <c r="O931">
        <v>33631.1</v>
      </c>
      <c r="P931">
        <v>2084.8670000000002</v>
      </c>
    </row>
    <row r="932" spans="1:16">
      <c r="A932" s="282">
        <v>43641</v>
      </c>
      <c r="B932">
        <v>2778.96</v>
      </c>
      <c r="C932">
        <v>714.63199999999995</v>
      </c>
      <c r="D932">
        <v>8521.19</v>
      </c>
      <c r="E932">
        <v>929.60900000000004</v>
      </c>
      <c r="L932" s="282">
        <v>43641</v>
      </c>
      <c r="M932">
        <v>12162.125</v>
      </c>
      <c r="N932">
        <v>3352.3589999999999</v>
      </c>
      <c r="O932">
        <v>33771.730000000003</v>
      </c>
      <c r="P932">
        <v>2079.2069999999999</v>
      </c>
    </row>
    <row r="933" spans="1:16">
      <c r="A933" s="282">
        <v>43642</v>
      </c>
      <c r="B933">
        <v>2775.5569999999998</v>
      </c>
      <c r="C933">
        <v>710.58500000000004</v>
      </c>
      <c r="D933">
        <v>8462.24</v>
      </c>
      <c r="E933">
        <v>924.86500000000001</v>
      </c>
      <c r="L933" s="282">
        <v>43642</v>
      </c>
      <c r="M933">
        <v>12147.232</v>
      </c>
      <c r="N933">
        <v>3333.3760000000002</v>
      </c>
      <c r="O933">
        <v>33538.093999999997</v>
      </c>
      <c r="P933">
        <v>2071.7959999999998</v>
      </c>
    </row>
    <row r="934" spans="1:16">
      <c r="A934" s="282">
        <v>43643</v>
      </c>
      <c r="B934">
        <v>2786.982</v>
      </c>
      <c r="C934">
        <v>712.25900000000001</v>
      </c>
      <c r="D934">
        <v>8372.857</v>
      </c>
      <c r="E934">
        <v>935.79899999999998</v>
      </c>
      <c r="L934" s="282">
        <v>43643</v>
      </c>
      <c r="M934">
        <v>12199.476000000001</v>
      </c>
      <c r="N934">
        <v>3341.2280000000001</v>
      </c>
      <c r="O934">
        <v>33183.845999999998</v>
      </c>
      <c r="P934">
        <v>2096.288</v>
      </c>
    </row>
    <row r="935" spans="1:16">
      <c r="A935" s="282">
        <v>43644</v>
      </c>
      <c r="B935">
        <v>2803.317</v>
      </c>
      <c r="C935">
        <v>716.63900000000001</v>
      </c>
      <c r="D935">
        <v>8413.4179999999997</v>
      </c>
      <c r="E935">
        <v>934.57100000000003</v>
      </c>
      <c r="L935" s="282">
        <v>43644</v>
      </c>
      <c r="M935">
        <v>12271.574000000001</v>
      </c>
      <c r="N935">
        <v>3361.7730000000001</v>
      </c>
      <c r="O935">
        <v>33344.601000000002</v>
      </c>
      <c r="P935">
        <v>2093.538</v>
      </c>
    </row>
    <row r="936" spans="1:16">
      <c r="A936" s="282">
        <v>43647</v>
      </c>
      <c r="B936">
        <v>2824.9859999999999</v>
      </c>
      <c r="C936">
        <v>716.30799999999999</v>
      </c>
      <c r="D936">
        <v>8544.7479999999996</v>
      </c>
      <c r="E936">
        <v>953.97500000000002</v>
      </c>
      <c r="L936" s="282">
        <v>43647</v>
      </c>
      <c r="M936">
        <v>12366.508</v>
      </c>
      <c r="N936">
        <v>3360.223</v>
      </c>
      <c r="O936">
        <v>33865.097000000002</v>
      </c>
      <c r="P936">
        <v>2137.0059999999999</v>
      </c>
    </row>
    <row r="937" spans="1:16">
      <c r="A937" s="282">
        <v>43648</v>
      </c>
      <c r="B937">
        <v>2833.0459999999998</v>
      </c>
      <c r="C937">
        <v>721.64</v>
      </c>
      <c r="D937">
        <v>8599.6779999999999</v>
      </c>
      <c r="E937">
        <v>956.46299999999997</v>
      </c>
      <c r="L937" s="282">
        <v>43648</v>
      </c>
      <c r="M937">
        <v>12402.243</v>
      </c>
      <c r="N937">
        <v>3385.2370000000001</v>
      </c>
      <c r="O937">
        <v>34082.798999999999</v>
      </c>
      <c r="P937">
        <v>2142.5830000000001</v>
      </c>
    </row>
    <row r="938" spans="1:16">
      <c r="A938" s="282">
        <v>43649</v>
      </c>
      <c r="B938">
        <v>2855.2310000000002</v>
      </c>
      <c r="C938">
        <v>739.59699999999998</v>
      </c>
      <c r="D938">
        <v>8696</v>
      </c>
      <c r="E938">
        <v>949.67399999999998</v>
      </c>
      <c r="L938" s="282">
        <v>43649</v>
      </c>
      <c r="M938">
        <v>12502.213</v>
      </c>
      <c r="N938">
        <v>3469.471</v>
      </c>
      <c r="O938">
        <v>34464.546000000002</v>
      </c>
      <c r="P938">
        <v>2127.3739999999998</v>
      </c>
    </row>
    <row r="939" spans="1:16">
      <c r="A939" s="282">
        <v>43650</v>
      </c>
      <c r="B939">
        <v>2855.2310000000002</v>
      </c>
      <c r="C939">
        <v>746.79600000000005</v>
      </c>
      <c r="D939">
        <v>8641.9570000000003</v>
      </c>
      <c r="E939">
        <v>955.15300000000002</v>
      </c>
      <c r="L939" s="282">
        <v>43650</v>
      </c>
      <c r="M939">
        <v>12502.213</v>
      </c>
      <c r="N939">
        <v>3503.2429999999999</v>
      </c>
      <c r="O939">
        <v>34264.334000000003</v>
      </c>
      <c r="P939">
        <v>2139.6480000000001</v>
      </c>
    </row>
    <row r="940" spans="1:16">
      <c r="A940" s="282">
        <v>43651</v>
      </c>
      <c r="B940">
        <v>2850.4830000000002</v>
      </c>
      <c r="C940">
        <v>742.36500000000001</v>
      </c>
      <c r="D940">
        <v>8550.1830000000009</v>
      </c>
      <c r="E940">
        <v>956.94399999999996</v>
      </c>
      <c r="L940" s="282">
        <v>43651</v>
      </c>
      <c r="M940">
        <v>12482.700999999999</v>
      </c>
      <c r="N940">
        <v>3482.4549999999999</v>
      </c>
      <c r="O940">
        <v>33900.46</v>
      </c>
      <c r="P940">
        <v>2143.6590000000001</v>
      </c>
    </row>
    <row r="941" spans="1:16">
      <c r="A941" s="282">
        <v>43654</v>
      </c>
      <c r="B941">
        <v>2835.9389999999999</v>
      </c>
      <c r="C941">
        <v>742.34900000000005</v>
      </c>
      <c r="D941">
        <v>8523.9130000000005</v>
      </c>
      <c r="E941">
        <v>948.93499999999995</v>
      </c>
      <c r="L941" s="282">
        <v>43654</v>
      </c>
      <c r="M941">
        <v>12419.203</v>
      </c>
      <c r="N941">
        <v>3482.3809999999999</v>
      </c>
      <c r="O941">
        <v>33796.300000000003</v>
      </c>
      <c r="P941">
        <v>2125.7190000000001</v>
      </c>
    </row>
    <row r="942" spans="1:16">
      <c r="A942" s="282">
        <v>43655</v>
      </c>
      <c r="B942">
        <v>2840.8449999999998</v>
      </c>
      <c r="C942">
        <v>739.26300000000003</v>
      </c>
      <c r="D942">
        <v>8495.7459999999992</v>
      </c>
      <c r="E942">
        <v>947.92100000000005</v>
      </c>
      <c r="L942" s="282">
        <v>43655</v>
      </c>
      <c r="M942">
        <v>12444.147000000001</v>
      </c>
      <c r="N942">
        <v>3467.9059999999999</v>
      </c>
      <c r="O942">
        <v>33684.620999999999</v>
      </c>
      <c r="P942">
        <v>2123.4459999999999</v>
      </c>
    </row>
    <row r="943" spans="1:16">
      <c r="A943" s="282">
        <v>43656</v>
      </c>
      <c r="B943">
        <v>2853.4290000000001</v>
      </c>
      <c r="C943">
        <v>744.37900000000002</v>
      </c>
      <c r="D943">
        <v>8510.7950000000001</v>
      </c>
      <c r="E943">
        <v>945.77300000000002</v>
      </c>
      <c r="L943" s="282">
        <v>43656</v>
      </c>
      <c r="M943">
        <v>12499.386</v>
      </c>
      <c r="N943">
        <v>3491.9029999999998</v>
      </c>
      <c r="O943">
        <v>33744.288999999997</v>
      </c>
      <c r="P943">
        <v>2118.636</v>
      </c>
    </row>
    <row r="944" spans="1:16">
      <c r="A944" s="282">
        <v>43657</v>
      </c>
      <c r="B944">
        <v>2859.7840000000001</v>
      </c>
      <c r="C944">
        <v>748.76300000000003</v>
      </c>
      <c r="D944">
        <v>8439.5589999999993</v>
      </c>
      <c r="E944">
        <v>949.46699999999998</v>
      </c>
      <c r="L944" s="282">
        <v>43657</v>
      </c>
      <c r="M944">
        <v>12527.287</v>
      </c>
      <c r="N944">
        <v>3512.4690000000001</v>
      </c>
      <c r="O944">
        <v>33466.21</v>
      </c>
      <c r="P944">
        <v>2126.91</v>
      </c>
    </row>
    <row r="945" spans="1:16">
      <c r="A945" s="282">
        <v>43658</v>
      </c>
      <c r="B945">
        <v>2873.35</v>
      </c>
      <c r="C945">
        <v>748.73</v>
      </c>
      <c r="D945">
        <v>8327.7950000000001</v>
      </c>
      <c r="E945">
        <v>948.702</v>
      </c>
      <c r="L945" s="282">
        <v>43658</v>
      </c>
      <c r="M945">
        <v>12587.856</v>
      </c>
      <c r="N945">
        <v>3512.3139999999999</v>
      </c>
      <c r="O945">
        <v>33023.021999999997</v>
      </c>
      <c r="P945">
        <v>2125.1959999999999</v>
      </c>
    </row>
    <row r="946" spans="1:16">
      <c r="A946" s="282">
        <v>43661</v>
      </c>
      <c r="B946">
        <v>2874.1480000000001</v>
      </c>
      <c r="C946">
        <v>748.71400000000006</v>
      </c>
      <c r="D946">
        <v>8356.5820000000003</v>
      </c>
      <c r="E946">
        <v>948.702</v>
      </c>
      <c r="L946" s="282">
        <v>43661</v>
      </c>
      <c r="M946">
        <v>12591.384</v>
      </c>
      <c r="N946">
        <v>3512.2379999999998</v>
      </c>
      <c r="O946">
        <v>33137.173999999999</v>
      </c>
      <c r="P946">
        <v>2125.1959999999999</v>
      </c>
    </row>
    <row r="947" spans="1:16">
      <c r="A947" s="282">
        <v>43662</v>
      </c>
      <c r="B947">
        <v>2863.9050000000002</v>
      </c>
      <c r="C947">
        <v>749.07100000000003</v>
      </c>
      <c r="D947">
        <v>8395.6689999999999</v>
      </c>
      <c r="E947">
        <v>943.77099999999996</v>
      </c>
      <c r="L947" s="282">
        <v>43662</v>
      </c>
      <c r="M947">
        <v>12546.878000000001</v>
      </c>
      <c r="N947">
        <v>3513.9119999999998</v>
      </c>
      <c r="O947">
        <v>33292.167999999998</v>
      </c>
      <c r="P947">
        <v>2114.152</v>
      </c>
    </row>
    <row r="948" spans="1:16">
      <c r="A948" s="282">
        <v>43663</v>
      </c>
      <c r="B948">
        <v>2846.4290000000001</v>
      </c>
      <c r="C948">
        <v>745.005</v>
      </c>
      <c r="D948">
        <v>8401.6640000000007</v>
      </c>
      <c r="E948">
        <v>943.46199999999999</v>
      </c>
      <c r="L948" s="282">
        <v>43663</v>
      </c>
      <c r="M948">
        <v>12470.484</v>
      </c>
      <c r="N948">
        <v>3494.8420000000001</v>
      </c>
      <c r="O948">
        <v>33315.94</v>
      </c>
      <c r="P948">
        <v>2113.4580000000001</v>
      </c>
    </row>
    <row r="949" spans="1:16">
      <c r="A949" s="282">
        <v>43664</v>
      </c>
      <c r="B949">
        <v>2856.7280000000001</v>
      </c>
      <c r="C949">
        <v>745.23199999999997</v>
      </c>
      <c r="D949">
        <v>8407.8019999999997</v>
      </c>
      <c r="E949">
        <v>924.95600000000002</v>
      </c>
      <c r="L949" s="282">
        <v>43664</v>
      </c>
      <c r="M949">
        <v>12516.797</v>
      </c>
      <c r="N949">
        <v>3495.9029999999998</v>
      </c>
      <c r="O949">
        <v>33340.283000000003</v>
      </c>
      <c r="P949">
        <v>2072.002</v>
      </c>
    </row>
    <row r="950" spans="1:16">
      <c r="A950" s="282">
        <v>43665</v>
      </c>
      <c r="B950">
        <v>2838.9450000000002</v>
      </c>
      <c r="C950">
        <v>729.38400000000001</v>
      </c>
      <c r="D950">
        <v>8373.8619999999992</v>
      </c>
      <c r="E950">
        <v>942.17899999999997</v>
      </c>
      <c r="L950" s="282">
        <v>43665</v>
      </c>
      <c r="M950">
        <v>12439.369000000001</v>
      </c>
      <c r="N950">
        <v>3421.56</v>
      </c>
      <c r="O950">
        <v>33205.695</v>
      </c>
      <c r="P950">
        <v>2110.5839999999998</v>
      </c>
    </row>
    <row r="951" spans="1:16">
      <c r="A951" s="282">
        <v>43668</v>
      </c>
      <c r="B951">
        <v>2847.1039999999998</v>
      </c>
      <c r="C951">
        <v>731.54899999999998</v>
      </c>
      <c r="D951">
        <v>8405.1170000000002</v>
      </c>
      <c r="E951">
        <v>938.16800000000001</v>
      </c>
      <c r="L951" s="282">
        <v>43668</v>
      </c>
      <c r="M951">
        <v>12475.397999999999</v>
      </c>
      <c r="N951">
        <v>3445.1280000000002</v>
      </c>
      <c r="O951">
        <v>33329.635999999999</v>
      </c>
      <c r="P951">
        <v>2101.6</v>
      </c>
    </row>
    <row r="952" spans="1:16">
      <c r="A952" s="282">
        <v>43669</v>
      </c>
      <c r="B952">
        <v>2866.4029999999998</v>
      </c>
      <c r="C952">
        <v>739.17399999999998</v>
      </c>
      <c r="D952">
        <v>8414.5930000000008</v>
      </c>
      <c r="E952">
        <v>945.18100000000004</v>
      </c>
      <c r="L952" s="282">
        <v>43669</v>
      </c>
      <c r="M952">
        <v>12560.172</v>
      </c>
      <c r="N952">
        <v>3481.0390000000002</v>
      </c>
      <c r="O952">
        <v>33367.209000000003</v>
      </c>
      <c r="P952">
        <v>2117.31</v>
      </c>
    </row>
    <row r="953" spans="1:16">
      <c r="A953" s="282">
        <v>43670</v>
      </c>
      <c r="B953">
        <v>2880.71</v>
      </c>
      <c r="C953">
        <v>743.26</v>
      </c>
      <c r="D953">
        <v>8510.7610000000004</v>
      </c>
      <c r="E953">
        <v>949.51</v>
      </c>
      <c r="L953" s="282">
        <v>43670</v>
      </c>
      <c r="M953">
        <v>12623.28</v>
      </c>
      <c r="N953">
        <v>3500.279</v>
      </c>
      <c r="O953">
        <v>33748.555999999997</v>
      </c>
      <c r="P953">
        <v>2127.0079999999998</v>
      </c>
    </row>
    <row r="954" spans="1:16">
      <c r="A954" s="282">
        <v>43671</v>
      </c>
      <c r="B954">
        <v>2864.87</v>
      </c>
      <c r="C954">
        <v>737.22699999999998</v>
      </c>
      <c r="D954">
        <v>8504.5290000000005</v>
      </c>
      <c r="E954">
        <v>950.63499999999999</v>
      </c>
      <c r="L954" s="282">
        <v>43671</v>
      </c>
      <c r="M954">
        <v>12553.915999999999</v>
      </c>
      <c r="N954">
        <v>3471.8679999999999</v>
      </c>
      <c r="O954">
        <v>33723.841999999997</v>
      </c>
      <c r="P954">
        <v>2129.527</v>
      </c>
    </row>
    <row r="955" spans="1:16">
      <c r="A955" s="282">
        <v>43672</v>
      </c>
      <c r="B955">
        <v>2886.5349999999999</v>
      </c>
      <c r="C955">
        <v>734.59799999999996</v>
      </c>
      <c r="D955">
        <v>8482.65</v>
      </c>
      <c r="E955">
        <v>947.09</v>
      </c>
      <c r="L955" s="282">
        <v>43672</v>
      </c>
      <c r="M955">
        <v>12649.011</v>
      </c>
      <c r="N955">
        <v>3459.4850000000001</v>
      </c>
      <c r="O955">
        <v>33637.084000000003</v>
      </c>
      <c r="P955">
        <v>2121.5859999999998</v>
      </c>
    </row>
    <row r="956" spans="1:16">
      <c r="A956" s="282">
        <v>43675</v>
      </c>
      <c r="B956">
        <v>2881.0740000000001</v>
      </c>
      <c r="C956">
        <v>730.99199999999996</v>
      </c>
      <c r="D956">
        <v>8497.2900000000009</v>
      </c>
      <c r="E956">
        <v>945.23599999999999</v>
      </c>
      <c r="L956" s="282">
        <v>43675</v>
      </c>
      <c r="M956">
        <v>12625.126</v>
      </c>
      <c r="N956">
        <v>3442.5039999999999</v>
      </c>
      <c r="O956">
        <v>33695.137000000002</v>
      </c>
      <c r="P956">
        <v>2117.433</v>
      </c>
    </row>
    <row r="957" spans="1:16">
      <c r="A957" s="282">
        <v>43676</v>
      </c>
      <c r="B957">
        <v>2873.5650000000001</v>
      </c>
      <c r="C957">
        <v>716.53599999999994</v>
      </c>
      <c r="D957">
        <v>8348.9570000000003</v>
      </c>
      <c r="E957">
        <v>949.03800000000001</v>
      </c>
      <c r="L957" s="282">
        <v>43676</v>
      </c>
      <c r="M957">
        <v>12593.635</v>
      </c>
      <c r="N957">
        <v>3374.4279999999999</v>
      </c>
      <c r="O957">
        <v>33106.936999999998</v>
      </c>
      <c r="P957">
        <v>2126.1190000000001</v>
      </c>
    </row>
    <row r="958" spans="1:16">
      <c r="A958" s="282">
        <v>43677</v>
      </c>
      <c r="B958">
        <v>2843.2440000000001</v>
      </c>
      <c r="C958">
        <v>720.64099999999996</v>
      </c>
      <c r="D958">
        <v>8382.1830000000009</v>
      </c>
      <c r="E958">
        <v>943.06</v>
      </c>
      <c r="L958" s="282">
        <v>43677</v>
      </c>
      <c r="M958">
        <v>12461.153</v>
      </c>
      <c r="N958">
        <v>3393.7570000000001</v>
      </c>
      <c r="O958">
        <v>33238.692999999999</v>
      </c>
      <c r="P958">
        <v>2112.7289999999998</v>
      </c>
    </row>
    <row r="959" spans="1:16">
      <c r="A959" s="282">
        <v>43678</v>
      </c>
      <c r="B959">
        <v>2817.3580000000002</v>
      </c>
      <c r="C959">
        <v>726.024</v>
      </c>
      <c r="D959">
        <v>8503.3619999999992</v>
      </c>
      <c r="E959">
        <v>945.17899999999997</v>
      </c>
      <c r="L959" s="282">
        <v>43678</v>
      </c>
      <c r="M959">
        <v>12348.873</v>
      </c>
      <c r="N959">
        <v>3419.107</v>
      </c>
      <c r="O959">
        <v>33719.214</v>
      </c>
      <c r="P959">
        <v>2117.4760000000001</v>
      </c>
    </row>
    <row r="960" spans="1:16">
      <c r="A960" s="282">
        <v>43679</v>
      </c>
      <c r="B960">
        <v>2795.2539999999999</v>
      </c>
      <c r="C960">
        <v>708.83500000000004</v>
      </c>
      <c r="D960">
        <v>8377.4320000000007</v>
      </c>
      <c r="E960">
        <v>925.87300000000005</v>
      </c>
      <c r="L960" s="282">
        <v>43679</v>
      </c>
      <c r="M960">
        <v>12253.09</v>
      </c>
      <c r="N960">
        <v>3338.1590000000001</v>
      </c>
      <c r="O960">
        <v>33219.851999999999</v>
      </c>
      <c r="P960">
        <v>2074.2240000000002</v>
      </c>
    </row>
    <row r="961" spans="1:16">
      <c r="A961" s="282">
        <v>43682</v>
      </c>
      <c r="B961">
        <v>2711.3180000000002</v>
      </c>
      <c r="C961">
        <v>700.06500000000005</v>
      </c>
      <c r="D961">
        <v>8182.7219999999998</v>
      </c>
      <c r="E961">
        <v>909.37900000000002</v>
      </c>
      <c r="L961" s="282">
        <v>43682</v>
      </c>
      <c r="M961">
        <v>11885.72</v>
      </c>
      <c r="N961">
        <v>3296.857</v>
      </c>
      <c r="O961">
        <v>32447.752</v>
      </c>
      <c r="P961">
        <v>2037.2719999999999</v>
      </c>
    </row>
    <row r="962" spans="1:16">
      <c r="A962" s="282">
        <v>43683</v>
      </c>
      <c r="B962">
        <v>2746.94</v>
      </c>
      <c r="C962">
        <v>695.00099999999998</v>
      </c>
      <c r="D962">
        <v>8262.4429999999993</v>
      </c>
      <c r="E962">
        <v>904.81799999999998</v>
      </c>
      <c r="L962" s="282">
        <v>43683</v>
      </c>
      <c r="M962">
        <v>12042.733</v>
      </c>
      <c r="N962">
        <v>3273.0129999999999</v>
      </c>
      <c r="O962">
        <v>32763.877</v>
      </c>
      <c r="P962">
        <v>2027.0530000000001</v>
      </c>
    </row>
    <row r="963" spans="1:16">
      <c r="A963" s="282">
        <v>43684</v>
      </c>
      <c r="B963">
        <v>2749.6320000000001</v>
      </c>
      <c r="C963">
        <v>690.98099999999999</v>
      </c>
      <c r="D963">
        <v>8303.0460000000003</v>
      </c>
      <c r="E963">
        <v>905.31799999999998</v>
      </c>
      <c r="L963" s="282">
        <v>43684</v>
      </c>
      <c r="M963">
        <v>12054.875</v>
      </c>
      <c r="N963">
        <v>3254.0770000000002</v>
      </c>
      <c r="O963">
        <v>32924.883999999998</v>
      </c>
      <c r="P963">
        <v>2028.173</v>
      </c>
    </row>
    <row r="964" spans="1:16">
      <c r="A964" s="282">
        <v>43685</v>
      </c>
      <c r="B964">
        <v>2802.0419999999999</v>
      </c>
      <c r="C964">
        <v>700.55100000000004</v>
      </c>
      <c r="D964">
        <v>8447.6350000000002</v>
      </c>
      <c r="E964">
        <v>903.87</v>
      </c>
      <c r="L964" s="282">
        <v>43685</v>
      </c>
      <c r="M964">
        <v>12287.726000000001</v>
      </c>
      <c r="N964">
        <v>3299.1469999999999</v>
      </c>
      <c r="O964">
        <v>33498.233999999997</v>
      </c>
      <c r="P964">
        <v>2024.931</v>
      </c>
    </row>
    <row r="965" spans="1:16">
      <c r="A965" s="282">
        <v>43686</v>
      </c>
      <c r="B965">
        <v>2783.0459999999998</v>
      </c>
      <c r="C965">
        <v>683.10900000000004</v>
      </c>
      <c r="D965">
        <v>8410.3629999999994</v>
      </c>
      <c r="E965">
        <v>907.57299999999998</v>
      </c>
      <c r="L965" s="282">
        <v>43686</v>
      </c>
      <c r="M965">
        <v>12206.429</v>
      </c>
      <c r="N965">
        <v>3217.0070000000001</v>
      </c>
      <c r="O965">
        <v>33350.434999999998</v>
      </c>
      <c r="P965">
        <v>2033.2170000000001</v>
      </c>
    </row>
    <row r="966" spans="1:16">
      <c r="A966" s="282">
        <v>43689</v>
      </c>
      <c r="B966">
        <v>2748.9940000000001</v>
      </c>
      <c r="C966">
        <v>681.16099999999994</v>
      </c>
      <c r="D966">
        <v>8365.1129999999994</v>
      </c>
      <c r="E966">
        <v>907.57299999999998</v>
      </c>
      <c r="L966" s="282">
        <v>43689</v>
      </c>
      <c r="M966">
        <v>12059.078</v>
      </c>
      <c r="N966">
        <v>3207.835</v>
      </c>
      <c r="O966">
        <v>33171.002999999997</v>
      </c>
      <c r="P966">
        <v>2033.2170000000001</v>
      </c>
    </row>
    <row r="967" spans="1:16">
      <c r="A967" s="282">
        <v>43690</v>
      </c>
      <c r="B967">
        <v>2789.5479999999998</v>
      </c>
      <c r="C967">
        <v>689.56500000000005</v>
      </c>
      <c r="D967">
        <v>8498.0439999999999</v>
      </c>
      <c r="E967">
        <v>897.69399999999996</v>
      </c>
      <c r="L967" s="282">
        <v>43690</v>
      </c>
      <c r="M967">
        <v>12237.396000000001</v>
      </c>
      <c r="N967">
        <v>3247.4090000000001</v>
      </c>
      <c r="O967">
        <v>33698.127</v>
      </c>
      <c r="P967">
        <v>2011.0840000000001</v>
      </c>
    </row>
    <row r="968" spans="1:16">
      <c r="A968" s="282">
        <v>43691</v>
      </c>
      <c r="B968">
        <v>2707.4989999999998</v>
      </c>
      <c r="C968">
        <v>672.76800000000003</v>
      </c>
      <c r="D968">
        <v>8365.6630000000005</v>
      </c>
      <c r="E968">
        <v>904.73500000000001</v>
      </c>
      <c r="L968" s="282">
        <v>43691</v>
      </c>
      <c r="M968">
        <v>11880.766</v>
      </c>
      <c r="N968">
        <v>3168.308</v>
      </c>
      <c r="O968">
        <v>33173.184999999998</v>
      </c>
      <c r="P968">
        <v>2026.857</v>
      </c>
    </row>
    <row r="969" spans="1:16">
      <c r="A969" s="282">
        <v>43692</v>
      </c>
      <c r="B969">
        <v>2713.5320000000002</v>
      </c>
      <c r="C969">
        <v>672.76800000000003</v>
      </c>
      <c r="D969">
        <v>8401.973</v>
      </c>
      <c r="E969">
        <v>895.88199999999995</v>
      </c>
      <c r="L969" s="282">
        <v>43692</v>
      </c>
      <c r="M969">
        <v>11909.401</v>
      </c>
      <c r="N969">
        <v>3168.308</v>
      </c>
      <c r="O969">
        <v>33317.167999999998</v>
      </c>
      <c r="P969">
        <v>2007.0260000000001</v>
      </c>
    </row>
    <row r="970" spans="1:16">
      <c r="A970" s="282">
        <v>43693</v>
      </c>
      <c r="B970">
        <v>2753.1010000000001</v>
      </c>
      <c r="C970">
        <v>682.66300000000001</v>
      </c>
      <c r="D970">
        <v>8545.4429999999993</v>
      </c>
      <c r="E970">
        <v>896.77800000000002</v>
      </c>
      <c r="L970" s="282">
        <v>43693</v>
      </c>
      <c r="M970">
        <v>12084.929</v>
      </c>
      <c r="N970">
        <v>3214.9079999999999</v>
      </c>
      <c r="O970">
        <v>33993.631999999998</v>
      </c>
      <c r="P970">
        <v>2009.0329999999999</v>
      </c>
    </row>
    <row r="971" spans="1:16">
      <c r="A971" s="282">
        <v>43696</v>
      </c>
      <c r="B971">
        <v>2785.7930000000001</v>
      </c>
      <c r="C971">
        <v>695.53499999999997</v>
      </c>
      <c r="D971">
        <v>8536.8119999999999</v>
      </c>
      <c r="E971">
        <v>902.12900000000002</v>
      </c>
      <c r="L971" s="282">
        <v>43696</v>
      </c>
      <c r="M971">
        <v>12229.127</v>
      </c>
      <c r="N971">
        <v>3275.5250000000001</v>
      </c>
      <c r="O971">
        <v>33959.296000000002</v>
      </c>
      <c r="P971">
        <v>2021.059</v>
      </c>
    </row>
    <row r="972" spans="1:16">
      <c r="A972" s="282">
        <v>43697</v>
      </c>
      <c r="B972">
        <v>2764.5160000000001</v>
      </c>
      <c r="C972">
        <v>687.07799999999997</v>
      </c>
      <c r="D972">
        <v>8534.6190000000006</v>
      </c>
      <c r="E972">
        <v>908.84400000000005</v>
      </c>
      <c r="L972" s="282">
        <v>43697</v>
      </c>
      <c r="M972">
        <v>12136.585999999999</v>
      </c>
      <c r="N972">
        <v>3235.6990000000001</v>
      </c>
      <c r="O972">
        <v>33950.572</v>
      </c>
      <c r="P972">
        <v>2036.1030000000001</v>
      </c>
    </row>
    <row r="973" spans="1:16">
      <c r="A973" s="282">
        <v>43698</v>
      </c>
      <c r="B973">
        <v>2787.8180000000002</v>
      </c>
      <c r="C973">
        <v>699.69</v>
      </c>
      <c r="D973">
        <v>8664.4249999999993</v>
      </c>
      <c r="E973">
        <v>904.10900000000004</v>
      </c>
      <c r="L973" s="282">
        <v>43698</v>
      </c>
      <c r="M973">
        <v>12239.4</v>
      </c>
      <c r="N973">
        <v>3295.0949999999998</v>
      </c>
      <c r="O973">
        <v>34466.938999999998</v>
      </c>
      <c r="P973">
        <v>2025.4960000000001</v>
      </c>
    </row>
    <row r="974" spans="1:16">
      <c r="A974" s="282">
        <v>43699</v>
      </c>
      <c r="B974">
        <v>2785.9</v>
      </c>
      <c r="C974">
        <v>698.80499999999995</v>
      </c>
      <c r="D974">
        <v>8687.6479999999992</v>
      </c>
      <c r="E974">
        <v>904.505</v>
      </c>
      <c r="L974" s="282">
        <v>43699</v>
      </c>
      <c r="M974">
        <v>12231.293</v>
      </c>
      <c r="N974">
        <v>3290.9229999999998</v>
      </c>
      <c r="O974">
        <v>34559.317999999999</v>
      </c>
      <c r="P974">
        <v>2026.3820000000001</v>
      </c>
    </row>
    <row r="975" spans="1:16">
      <c r="A975" s="282">
        <v>43700</v>
      </c>
      <c r="B975">
        <v>2713.78</v>
      </c>
      <c r="C975">
        <v>687.721</v>
      </c>
      <c r="D975">
        <v>8677.2450000000008</v>
      </c>
      <c r="E975">
        <v>906.96299999999997</v>
      </c>
      <c r="L975" s="282">
        <v>43700</v>
      </c>
      <c r="M975">
        <v>11914.768</v>
      </c>
      <c r="N975">
        <v>3238.7269999999999</v>
      </c>
      <c r="O975">
        <v>34517.938000000002</v>
      </c>
      <c r="P975">
        <v>2031.8889999999999</v>
      </c>
    </row>
    <row r="976" spans="1:16">
      <c r="A976" s="282">
        <v>43703</v>
      </c>
      <c r="B976">
        <v>2743.0740000000001</v>
      </c>
      <c r="C976">
        <v>695.01599999999996</v>
      </c>
      <c r="D976">
        <v>8603.0190000000002</v>
      </c>
      <c r="E976">
        <v>892.93100000000004</v>
      </c>
      <c r="L976" s="282">
        <v>43703</v>
      </c>
      <c r="M976">
        <v>12044.785</v>
      </c>
      <c r="N976">
        <v>3273.08</v>
      </c>
      <c r="O976">
        <v>34222.667000000001</v>
      </c>
      <c r="P976">
        <v>2000.453</v>
      </c>
    </row>
    <row r="977" spans="1:16">
      <c r="A977" s="282">
        <v>43704</v>
      </c>
      <c r="B977">
        <v>2733.8919999999998</v>
      </c>
      <c r="C977">
        <v>705.80499999999995</v>
      </c>
      <c r="D977">
        <v>8654.5149999999994</v>
      </c>
      <c r="E977">
        <v>899.49300000000005</v>
      </c>
      <c r="L977" s="282">
        <v>43704</v>
      </c>
      <c r="M977">
        <v>12004.549000000001</v>
      </c>
      <c r="N977">
        <v>3323.8890000000001</v>
      </c>
      <c r="O977">
        <v>34427.517</v>
      </c>
      <c r="P977">
        <v>2015.154</v>
      </c>
    </row>
    <row r="978" spans="1:16">
      <c r="A978" s="282">
        <v>43705</v>
      </c>
      <c r="B978">
        <v>2751.1019999999999</v>
      </c>
      <c r="C978">
        <v>706.83600000000001</v>
      </c>
      <c r="D978">
        <v>8598.7430000000004</v>
      </c>
      <c r="E978">
        <v>900.62</v>
      </c>
      <c r="L978" s="282">
        <v>43705</v>
      </c>
      <c r="M978">
        <v>12080.565000000001</v>
      </c>
      <c r="N978">
        <v>3328.7469999999998</v>
      </c>
      <c r="O978">
        <v>34205.659</v>
      </c>
      <c r="P978">
        <v>2017.6790000000001</v>
      </c>
    </row>
    <row r="979" spans="1:16">
      <c r="A979" s="282">
        <v>43706</v>
      </c>
      <c r="B979">
        <v>2785.9430000000002</v>
      </c>
      <c r="C979">
        <v>720.59799999999996</v>
      </c>
      <c r="D979">
        <v>8610.6890000000003</v>
      </c>
      <c r="E979">
        <v>900.44600000000003</v>
      </c>
      <c r="L979" s="282">
        <v>43706</v>
      </c>
      <c r="M979">
        <v>12235.562</v>
      </c>
      <c r="N979">
        <v>3393.5549999999998</v>
      </c>
      <c r="O979">
        <v>34253.177000000003</v>
      </c>
      <c r="P979">
        <v>2018.057</v>
      </c>
    </row>
    <row r="980" spans="1:16">
      <c r="A980" s="282">
        <v>43707</v>
      </c>
      <c r="B980">
        <v>2787.5990000000002</v>
      </c>
      <c r="C980">
        <v>718.41700000000003</v>
      </c>
      <c r="D980">
        <v>8643.32</v>
      </c>
      <c r="E980">
        <v>912.30700000000002</v>
      </c>
      <c r="L980" s="282">
        <v>43707</v>
      </c>
      <c r="M980">
        <v>12244.446</v>
      </c>
      <c r="N980">
        <v>3383.2849999999999</v>
      </c>
      <c r="O980">
        <v>34401.709000000003</v>
      </c>
      <c r="P980">
        <v>2044.6389999999999</v>
      </c>
    </row>
    <row r="981" spans="1:16">
      <c r="A981" s="282">
        <v>43710</v>
      </c>
      <c r="B981">
        <v>2787.5990000000002</v>
      </c>
      <c r="C981">
        <v>723.36800000000005</v>
      </c>
      <c r="D981">
        <v>8735.4930000000004</v>
      </c>
      <c r="E981">
        <v>909.45100000000002</v>
      </c>
      <c r="L981" s="282">
        <v>43710</v>
      </c>
      <c r="M981">
        <v>12244.446</v>
      </c>
      <c r="N981">
        <v>3406.6010000000001</v>
      </c>
      <c r="O981">
        <v>34768.572</v>
      </c>
      <c r="P981">
        <v>2038.2380000000001</v>
      </c>
    </row>
    <row r="982" spans="1:16">
      <c r="A982" s="282">
        <v>43711</v>
      </c>
      <c r="B982">
        <v>2768.248</v>
      </c>
      <c r="C982">
        <v>721.74400000000003</v>
      </c>
      <c r="D982">
        <v>8760.8410000000003</v>
      </c>
      <c r="E982">
        <v>912.16200000000003</v>
      </c>
      <c r="L982" s="282">
        <v>43711</v>
      </c>
      <c r="M982">
        <v>12160.268</v>
      </c>
      <c r="N982">
        <v>3398.9520000000002</v>
      </c>
      <c r="O982">
        <v>34869.462</v>
      </c>
      <c r="P982">
        <v>2044.3150000000001</v>
      </c>
    </row>
    <row r="983" spans="1:16">
      <c r="A983" s="282">
        <v>43712</v>
      </c>
      <c r="B983">
        <v>2798.4589999999998</v>
      </c>
      <c r="C983">
        <v>732.88199999999995</v>
      </c>
      <c r="D983">
        <v>8818.2520000000004</v>
      </c>
      <c r="E983">
        <v>910.85400000000004</v>
      </c>
      <c r="L983" s="282">
        <v>43712</v>
      </c>
      <c r="M983">
        <v>12293.959000000001</v>
      </c>
      <c r="N983">
        <v>3451.4070000000002</v>
      </c>
      <c r="O983">
        <v>35097.966</v>
      </c>
      <c r="P983">
        <v>2041.383</v>
      </c>
    </row>
    <row r="984" spans="1:16">
      <c r="A984" s="282">
        <v>43713</v>
      </c>
      <c r="B984">
        <v>2834.5540000000001</v>
      </c>
      <c r="C984">
        <v>739.30799999999999</v>
      </c>
      <c r="D984">
        <v>8789.9140000000007</v>
      </c>
      <c r="E984">
        <v>927.33799999999997</v>
      </c>
      <c r="L984" s="282">
        <v>43713</v>
      </c>
      <c r="M984">
        <v>12455.289000000001</v>
      </c>
      <c r="N984">
        <v>3481.6660000000002</v>
      </c>
      <c r="O984">
        <v>34985.175000000003</v>
      </c>
      <c r="P984">
        <v>2078.326</v>
      </c>
    </row>
    <row r="985" spans="1:16">
      <c r="A985" s="282">
        <v>43714</v>
      </c>
      <c r="B985">
        <v>2836.8850000000002</v>
      </c>
      <c r="C985">
        <v>739.04499999999996</v>
      </c>
      <c r="D985">
        <v>8822.5</v>
      </c>
      <c r="E985">
        <v>930.04</v>
      </c>
      <c r="L985" s="282">
        <v>43714</v>
      </c>
      <c r="M985">
        <v>12465.977000000001</v>
      </c>
      <c r="N985">
        <v>3480.4290000000001</v>
      </c>
      <c r="O985">
        <v>35114.875</v>
      </c>
      <c r="P985">
        <v>2084.3809999999999</v>
      </c>
    </row>
    <row r="986" spans="1:16">
      <c r="A986" s="282">
        <v>43717</v>
      </c>
      <c r="B986">
        <v>2835.393</v>
      </c>
      <c r="C986">
        <v>740.09</v>
      </c>
      <c r="D986">
        <v>8671.5849999999991</v>
      </c>
      <c r="E986">
        <v>938.14200000000005</v>
      </c>
      <c r="L986" s="282">
        <v>43717</v>
      </c>
      <c r="M986">
        <v>12460.375</v>
      </c>
      <c r="N986">
        <v>3485.3490000000002</v>
      </c>
      <c r="O986">
        <v>34514.207000000002</v>
      </c>
      <c r="P986">
        <v>2102.54</v>
      </c>
    </row>
    <row r="987" spans="1:16">
      <c r="A987" s="282">
        <v>43718</v>
      </c>
      <c r="B987">
        <v>2835.962</v>
      </c>
      <c r="C987">
        <v>736.55600000000004</v>
      </c>
      <c r="D987">
        <v>8500.1659999999993</v>
      </c>
      <c r="E987">
        <v>942.37599999999998</v>
      </c>
      <c r="L987" s="282">
        <v>43718</v>
      </c>
      <c r="M987">
        <v>12463.287</v>
      </c>
      <c r="N987">
        <v>3468.7080000000001</v>
      </c>
      <c r="O987">
        <v>33831.936999999998</v>
      </c>
      <c r="P987">
        <v>2112.029</v>
      </c>
    </row>
    <row r="988" spans="1:16">
      <c r="A988" s="282">
        <v>43719</v>
      </c>
      <c r="B988">
        <v>2856.7190000000001</v>
      </c>
      <c r="C988">
        <v>736.30499999999995</v>
      </c>
      <c r="D988">
        <v>8685.0049999999992</v>
      </c>
      <c r="E988">
        <v>957.62199999999996</v>
      </c>
      <c r="L988" s="282">
        <v>43719</v>
      </c>
      <c r="M988">
        <v>12555.115</v>
      </c>
      <c r="N988">
        <v>3467.5279999999998</v>
      </c>
      <c r="O988">
        <v>34567.622000000003</v>
      </c>
      <c r="P988">
        <v>2146.1990000000001</v>
      </c>
    </row>
    <row r="989" spans="1:16">
      <c r="A989" s="282">
        <v>43720</v>
      </c>
      <c r="B989">
        <v>2864.7979999999998</v>
      </c>
      <c r="C989">
        <v>742.87400000000002</v>
      </c>
      <c r="D989">
        <v>8667.8430000000008</v>
      </c>
      <c r="E989">
        <v>964.69500000000005</v>
      </c>
      <c r="L989" s="282">
        <v>43720</v>
      </c>
      <c r="M989">
        <v>12592.471</v>
      </c>
      <c r="N989">
        <v>3498.4630000000002</v>
      </c>
      <c r="O989">
        <v>34499.313999999998</v>
      </c>
      <c r="P989">
        <v>2162.0500000000002</v>
      </c>
    </row>
    <row r="990" spans="1:16">
      <c r="A990" s="282">
        <v>43721</v>
      </c>
      <c r="B990">
        <v>2861.7759999999998</v>
      </c>
      <c r="C990">
        <v>746.22900000000004</v>
      </c>
      <c r="D990">
        <v>8614.5429999999997</v>
      </c>
      <c r="E990">
        <v>973.91800000000001</v>
      </c>
      <c r="L990" s="282">
        <v>43721</v>
      </c>
      <c r="M990">
        <v>12582.623</v>
      </c>
      <c r="N990">
        <v>3514.26</v>
      </c>
      <c r="O990">
        <v>34287.173000000003</v>
      </c>
      <c r="P990">
        <v>2182.7199999999998</v>
      </c>
    </row>
    <row r="991" spans="1:16">
      <c r="A991" s="282">
        <v>43724</v>
      </c>
      <c r="B991">
        <v>2854.5880000000002</v>
      </c>
      <c r="C991">
        <v>738.80799999999999</v>
      </c>
      <c r="D991">
        <v>8542.2450000000008</v>
      </c>
      <c r="E991">
        <v>973.91800000000001</v>
      </c>
      <c r="L991" s="282">
        <v>43724</v>
      </c>
      <c r="M991">
        <v>12551.388000000001</v>
      </c>
      <c r="N991">
        <v>3479.3119999999999</v>
      </c>
      <c r="O991">
        <v>33999.417000000001</v>
      </c>
      <c r="P991">
        <v>2182.7199999999998</v>
      </c>
    </row>
    <row r="992" spans="1:16">
      <c r="A992" s="282">
        <v>43725</v>
      </c>
      <c r="B992">
        <v>2862.3310000000001</v>
      </c>
      <c r="C992">
        <v>733.649</v>
      </c>
      <c r="D992">
        <v>8649.8590000000004</v>
      </c>
      <c r="E992">
        <v>976.23500000000001</v>
      </c>
      <c r="L992" s="282">
        <v>43725</v>
      </c>
      <c r="M992">
        <v>12585.617</v>
      </c>
      <c r="N992">
        <v>3455.02</v>
      </c>
      <c r="O992">
        <v>34427.737000000001</v>
      </c>
      <c r="P992">
        <v>2187.913</v>
      </c>
    </row>
    <row r="993" spans="1:16">
      <c r="A993" s="282">
        <v>43726</v>
      </c>
      <c r="B993">
        <v>2862.627</v>
      </c>
      <c r="C993">
        <v>738.07799999999997</v>
      </c>
      <c r="D993">
        <v>8640.3880000000008</v>
      </c>
      <c r="E993">
        <v>971.74800000000005</v>
      </c>
      <c r="L993" s="282">
        <v>43726</v>
      </c>
      <c r="M993">
        <v>12586.981</v>
      </c>
      <c r="N993">
        <v>3475.877</v>
      </c>
      <c r="O993">
        <v>34390.038</v>
      </c>
      <c r="P993">
        <v>2177.8560000000002</v>
      </c>
    </row>
    <row r="994" spans="1:16">
      <c r="A994" s="282">
        <v>43727</v>
      </c>
      <c r="B994">
        <v>2862.7429999999999</v>
      </c>
      <c r="C994">
        <v>743.90200000000004</v>
      </c>
      <c r="D994">
        <v>8684.2929999999997</v>
      </c>
      <c r="E994">
        <v>975.90800000000002</v>
      </c>
      <c r="L994" s="282">
        <v>43727</v>
      </c>
      <c r="M994">
        <v>12588.227000000001</v>
      </c>
      <c r="N994">
        <v>3503.3020000000001</v>
      </c>
      <c r="O994">
        <v>34564.786</v>
      </c>
      <c r="P994">
        <v>2187.2330000000002</v>
      </c>
    </row>
    <row r="995" spans="1:16">
      <c r="A995" s="282">
        <v>43728</v>
      </c>
      <c r="B995">
        <v>2848.6010000000001</v>
      </c>
      <c r="C995">
        <v>744.45699999999999</v>
      </c>
      <c r="D995">
        <v>8759.9410000000007</v>
      </c>
      <c r="E995">
        <v>976.30899999999997</v>
      </c>
      <c r="L995" s="282">
        <v>43728</v>
      </c>
      <c r="M995">
        <v>12526.616</v>
      </c>
      <c r="N995">
        <v>3505.9180000000001</v>
      </c>
      <c r="O995">
        <v>34865.879999999997</v>
      </c>
      <c r="P995">
        <v>2188.1309999999999</v>
      </c>
    </row>
    <row r="996" spans="1:16">
      <c r="A996" s="282">
        <v>43731</v>
      </c>
      <c r="B996">
        <v>2848.2820000000002</v>
      </c>
      <c r="C996">
        <v>737.00599999999997</v>
      </c>
      <c r="D996">
        <v>8764.8340000000007</v>
      </c>
      <c r="E996">
        <v>976.30899999999997</v>
      </c>
      <c r="L996" s="282">
        <v>43731</v>
      </c>
      <c r="M996">
        <v>12525.216</v>
      </c>
      <c r="N996">
        <v>3483.7640000000001</v>
      </c>
      <c r="O996">
        <v>34885.351999999999</v>
      </c>
      <c r="P996">
        <v>2188.1309999999999</v>
      </c>
    </row>
    <row r="997" spans="1:16">
      <c r="A997" s="282">
        <v>43732</v>
      </c>
      <c r="B997">
        <v>2823.395</v>
      </c>
      <c r="C997">
        <v>736.88300000000004</v>
      </c>
      <c r="D997">
        <v>8800.2189999999991</v>
      </c>
      <c r="E997">
        <v>979.76599999999996</v>
      </c>
      <c r="L997" s="282">
        <v>43732</v>
      </c>
      <c r="M997">
        <v>12416.751</v>
      </c>
      <c r="N997">
        <v>3483.1819999999998</v>
      </c>
      <c r="O997">
        <v>35026.192999999999</v>
      </c>
      <c r="P997">
        <v>2195.88</v>
      </c>
    </row>
    <row r="998" spans="1:16">
      <c r="A998" s="282">
        <v>43733</v>
      </c>
      <c r="B998">
        <v>2841.232</v>
      </c>
      <c r="C998">
        <v>733.05899999999997</v>
      </c>
      <c r="D998">
        <v>8727.4580000000005</v>
      </c>
      <c r="E998">
        <v>977.67200000000003</v>
      </c>
      <c r="L998" s="282">
        <v>43733</v>
      </c>
      <c r="M998">
        <v>12495.192999999999</v>
      </c>
      <c r="N998">
        <v>3465.1060000000002</v>
      </c>
      <c r="O998">
        <v>34736.591999999997</v>
      </c>
      <c r="P998">
        <v>2191.1880000000001</v>
      </c>
    </row>
    <row r="999" spans="1:16">
      <c r="A999" s="282">
        <v>43734</v>
      </c>
      <c r="B999">
        <v>2834.2280000000001</v>
      </c>
      <c r="C999">
        <v>738.47900000000004</v>
      </c>
      <c r="D999">
        <v>8762.6810000000005</v>
      </c>
      <c r="E999">
        <v>978.96799999999996</v>
      </c>
      <c r="L999" s="282">
        <v>43734</v>
      </c>
      <c r="M999">
        <v>12465.14</v>
      </c>
      <c r="N999">
        <v>3490.7269999999999</v>
      </c>
      <c r="O999">
        <v>34876.784</v>
      </c>
      <c r="P999">
        <v>2194.0909999999999</v>
      </c>
    </row>
    <row r="1000" spans="1:16">
      <c r="A1000" s="282">
        <v>43735</v>
      </c>
      <c r="B1000">
        <v>2818.2539999999999</v>
      </c>
      <c r="C1000">
        <v>740.78399999999999</v>
      </c>
      <c r="D1000">
        <v>8732.2559999999994</v>
      </c>
      <c r="E1000">
        <v>968.45</v>
      </c>
      <c r="L1000" s="282">
        <v>43735</v>
      </c>
      <c r="M1000">
        <v>12397.079</v>
      </c>
      <c r="N1000">
        <v>3501.6210000000001</v>
      </c>
      <c r="O1000">
        <v>34755.688000000002</v>
      </c>
      <c r="P1000">
        <v>2191.8739999999998</v>
      </c>
    </row>
    <row r="1001" spans="1:16">
      <c r="A1001" s="282">
        <v>43738</v>
      </c>
      <c r="B1001">
        <v>2832.913</v>
      </c>
      <c r="C1001">
        <v>743.94399999999996</v>
      </c>
      <c r="D1001">
        <v>8675.5</v>
      </c>
      <c r="E1001">
        <v>958.43499999999995</v>
      </c>
      <c r="L1001" s="282">
        <v>43738</v>
      </c>
      <c r="M1001">
        <v>12462.251</v>
      </c>
      <c r="N1001">
        <v>3516.5610000000001</v>
      </c>
      <c r="O1001">
        <v>34529.788999999997</v>
      </c>
      <c r="P1001">
        <v>2169.2069999999999</v>
      </c>
    </row>
    <row r="1002" spans="1:16">
      <c r="A1002" s="282">
        <v>43739</v>
      </c>
      <c r="B1002">
        <v>2797.8449999999998</v>
      </c>
      <c r="C1002">
        <v>737.39</v>
      </c>
      <c r="D1002">
        <v>8565.7810000000009</v>
      </c>
      <c r="E1002">
        <v>966.84400000000005</v>
      </c>
      <c r="L1002" s="282">
        <v>43739</v>
      </c>
      <c r="M1002">
        <v>12308.494000000001</v>
      </c>
      <c r="N1002">
        <v>3485.5810000000001</v>
      </c>
      <c r="O1002">
        <v>34093.091999999997</v>
      </c>
      <c r="P1002">
        <v>2188.2399999999998</v>
      </c>
    </row>
    <row r="1003" spans="1:16">
      <c r="A1003" s="282">
        <v>43740</v>
      </c>
      <c r="B1003">
        <v>2748.402</v>
      </c>
      <c r="C1003">
        <v>715.54600000000005</v>
      </c>
      <c r="D1003">
        <v>8356.2170000000006</v>
      </c>
      <c r="E1003">
        <v>961.9</v>
      </c>
      <c r="L1003" s="282">
        <v>43740</v>
      </c>
      <c r="M1003">
        <v>12090.98</v>
      </c>
      <c r="N1003">
        <v>3382.3220000000001</v>
      </c>
      <c r="O1003">
        <v>33258.995000000003</v>
      </c>
      <c r="P1003">
        <v>2177.0479999999998</v>
      </c>
    </row>
    <row r="1004" spans="1:16">
      <c r="A1004" s="282">
        <v>43741</v>
      </c>
      <c r="B1004">
        <v>2770.864</v>
      </c>
      <c r="C1004">
        <v>715.27499999999998</v>
      </c>
      <c r="D1004">
        <v>8388.3549999999996</v>
      </c>
      <c r="E1004">
        <v>946.02800000000002</v>
      </c>
      <c r="L1004" s="282">
        <v>43741</v>
      </c>
      <c r="M1004">
        <v>12192.678</v>
      </c>
      <c r="N1004">
        <v>3381.0450000000001</v>
      </c>
      <c r="O1004">
        <v>33386.910000000003</v>
      </c>
      <c r="P1004">
        <v>2141.1260000000002</v>
      </c>
    </row>
    <row r="1005" spans="1:16">
      <c r="A1005" s="282">
        <v>43742</v>
      </c>
      <c r="B1005">
        <v>2810.0160000000001</v>
      </c>
      <c r="C1005">
        <v>720.88499999999999</v>
      </c>
      <c r="D1005">
        <v>8494.3289999999997</v>
      </c>
      <c r="E1005">
        <v>948.92899999999997</v>
      </c>
      <c r="L1005" s="282">
        <v>43742</v>
      </c>
      <c r="M1005">
        <v>12365.028</v>
      </c>
      <c r="N1005">
        <v>3407.5630000000001</v>
      </c>
      <c r="O1005">
        <v>33808.701999999997</v>
      </c>
      <c r="P1005">
        <v>2147.692</v>
      </c>
    </row>
    <row r="1006" spans="1:16">
      <c r="A1006" s="282">
        <v>43745</v>
      </c>
      <c r="B1006">
        <v>2797.7919999999999</v>
      </c>
      <c r="C1006">
        <v>727.14599999999996</v>
      </c>
      <c r="D1006">
        <v>8573.0079999999998</v>
      </c>
      <c r="E1006">
        <v>948.45699999999999</v>
      </c>
      <c r="L1006" s="282">
        <v>43745</v>
      </c>
      <c r="M1006">
        <v>12311.312</v>
      </c>
      <c r="N1006">
        <v>3437.1559999999999</v>
      </c>
      <c r="O1006">
        <v>34121.857000000004</v>
      </c>
      <c r="P1006">
        <v>2146.6239999999998</v>
      </c>
    </row>
    <row r="1007" spans="1:16">
      <c r="A1007" s="282">
        <v>43746</v>
      </c>
      <c r="B1007">
        <v>2753.1770000000001</v>
      </c>
      <c r="C1007">
        <v>719.36300000000006</v>
      </c>
      <c r="D1007">
        <v>8507.36</v>
      </c>
      <c r="E1007">
        <v>956.15700000000004</v>
      </c>
      <c r="L1007" s="282">
        <v>43746</v>
      </c>
      <c r="M1007">
        <v>12115.288</v>
      </c>
      <c r="N1007">
        <v>3400.3670000000002</v>
      </c>
      <c r="O1007">
        <v>33860.567999999999</v>
      </c>
      <c r="P1007">
        <v>2164.0509999999999</v>
      </c>
    </row>
    <row r="1008" spans="1:16">
      <c r="A1008" s="282">
        <v>43747</v>
      </c>
      <c r="B1008">
        <v>2778.4389999999999</v>
      </c>
      <c r="C1008">
        <v>723.85799999999995</v>
      </c>
      <c r="D1008">
        <v>8517.2739999999994</v>
      </c>
      <c r="E1008">
        <v>952.46400000000006</v>
      </c>
      <c r="L1008" s="282">
        <v>43747</v>
      </c>
      <c r="M1008">
        <v>12230.152</v>
      </c>
      <c r="N1008">
        <v>3421.616</v>
      </c>
      <c r="O1008">
        <v>33900.029000000002</v>
      </c>
      <c r="P1008">
        <v>2155.694</v>
      </c>
    </row>
    <row r="1009" spans="1:16">
      <c r="A1009" s="282">
        <v>43748</v>
      </c>
      <c r="B1009">
        <v>2796.0540000000001</v>
      </c>
      <c r="C1009">
        <v>731.28</v>
      </c>
      <c r="D1009">
        <v>8463.1820000000007</v>
      </c>
      <c r="E1009">
        <v>953.32899999999995</v>
      </c>
      <c r="L1009" s="282">
        <v>43748</v>
      </c>
      <c r="M1009">
        <v>12307.939</v>
      </c>
      <c r="N1009">
        <v>3456.6950000000002</v>
      </c>
      <c r="O1009">
        <v>33684.733999999997</v>
      </c>
      <c r="P1009">
        <v>2157.65</v>
      </c>
    </row>
    <row r="1010" spans="1:16">
      <c r="A1010" s="282">
        <v>43749</v>
      </c>
      <c r="B1010">
        <v>2827.6590000000001</v>
      </c>
      <c r="C1010">
        <v>743.68200000000002</v>
      </c>
      <c r="D1010">
        <v>8514.518</v>
      </c>
      <c r="E1010">
        <v>962.55</v>
      </c>
      <c r="L1010" s="282">
        <v>43749</v>
      </c>
      <c r="M1010">
        <v>12448.208000000001</v>
      </c>
      <c r="N1010">
        <v>3515.3209999999999</v>
      </c>
      <c r="O1010">
        <v>33893.334999999999</v>
      </c>
      <c r="P1010">
        <v>2178.52</v>
      </c>
    </row>
    <row r="1011" spans="1:16">
      <c r="A1011" s="282">
        <v>43752</v>
      </c>
      <c r="B1011">
        <v>2823.8649999999998</v>
      </c>
      <c r="C1011">
        <v>741.22299999999996</v>
      </c>
      <c r="D1011">
        <v>8625.348</v>
      </c>
      <c r="E1011">
        <v>962.55</v>
      </c>
      <c r="L1011" s="282">
        <v>43752</v>
      </c>
      <c r="M1011">
        <v>12431.503000000001</v>
      </c>
      <c r="N1011">
        <v>3503.6959999999999</v>
      </c>
      <c r="O1011">
        <v>34334.512000000002</v>
      </c>
      <c r="P1011">
        <v>2178.52</v>
      </c>
    </row>
    <row r="1012" spans="1:16">
      <c r="A1012" s="282">
        <v>43753</v>
      </c>
      <c r="B1012">
        <v>2851.9110000000001</v>
      </c>
      <c r="C1012">
        <v>750.03499999999997</v>
      </c>
      <c r="D1012">
        <v>8696.2780000000002</v>
      </c>
      <c r="E1012">
        <v>977.53300000000002</v>
      </c>
      <c r="L1012" s="282">
        <v>43753</v>
      </c>
      <c r="M1012">
        <v>12554.986999999999</v>
      </c>
      <c r="N1012">
        <v>3545.3490000000002</v>
      </c>
      <c r="O1012">
        <v>34616.858</v>
      </c>
      <c r="P1012">
        <v>2212.4319999999998</v>
      </c>
    </row>
    <row r="1013" spans="1:16">
      <c r="A1013" s="282">
        <v>43754</v>
      </c>
      <c r="B1013">
        <v>2844.8760000000002</v>
      </c>
      <c r="C1013">
        <v>752.03800000000001</v>
      </c>
      <c r="D1013">
        <v>8645.0679999999993</v>
      </c>
      <c r="E1013">
        <v>984.95500000000004</v>
      </c>
      <c r="L1013" s="282">
        <v>43754</v>
      </c>
      <c r="M1013">
        <v>12524.82</v>
      </c>
      <c r="N1013">
        <v>3554.8180000000002</v>
      </c>
      <c r="O1013">
        <v>34413.008000000002</v>
      </c>
      <c r="P1013">
        <v>2229.23</v>
      </c>
    </row>
    <row r="1014" spans="1:16">
      <c r="A1014" s="282">
        <v>43755</v>
      </c>
      <c r="B1014">
        <v>2853.049</v>
      </c>
      <c r="C1014">
        <v>750.45500000000004</v>
      </c>
      <c r="D1014">
        <v>8656.7540000000008</v>
      </c>
      <c r="E1014">
        <v>980.93</v>
      </c>
      <c r="L1014" s="282">
        <v>43755</v>
      </c>
      <c r="M1014">
        <v>12561.725</v>
      </c>
      <c r="N1014">
        <v>3547.3339999999998</v>
      </c>
      <c r="O1014">
        <v>34459.527999999998</v>
      </c>
      <c r="P1014">
        <v>2220.12</v>
      </c>
    </row>
    <row r="1015" spans="1:16">
      <c r="A1015" s="282">
        <v>43756</v>
      </c>
      <c r="B1015">
        <v>2841.6080000000002</v>
      </c>
      <c r="C1015">
        <v>747.86500000000001</v>
      </c>
      <c r="D1015">
        <v>8570.8809999999994</v>
      </c>
      <c r="E1015">
        <v>979.40899999999999</v>
      </c>
      <c r="L1015" s="282">
        <v>43756</v>
      </c>
      <c r="M1015">
        <v>12511.661</v>
      </c>
      <c r="N1015">
        <v>3535.0929999999998</v>
      </c>
      <c r="O1015">
        <v>34117.697999999997</v>
      </c>
      <c r="P1015">
        <v>2216.6779999999999</v>
      </c>
    </row>
    <row r="1016" spans="1:16">
      <c r="A1016" s="282">
        <v>43759</v>
      </c>
      <c r="B1016">
        <v>2861.0169999999998</v>
      </c>
      <c r="C1016">
        <v>753.63800000000003</v>
      </c>
      <c r="D1016">
        <v>8652.0409999999993</v>
      </c>
      <c r="E1016">
        <v>983.17899999999997</v>
      </c>
      <c r="L1016" s="282">
        <v>43759</v>
      </c>
      <c r="M1016">
        <v>12597.483</v>
      </c>
      <c r="N1016">
        <v>3562.384</v>
      </c>
      <c r="O1016">
        <v>34440.766000000003</v>
      </c>
      <c r="P1016">
        <v>2225.2089999999998</v>
      </c>
    </row>
    <row r="1017" spans="1:16">
      <c r="A1017" s="282">
        <v>43760</v>
      </c>
      <c r="B1017">
        <v>2850.1889999999999</v>
      </c>
      <c r="C1017">
        <v>754.28700000000003</v>
      </c>
      <c r="D1017">
        <v>8749.2990000000009</v>
      </c>
      <c r="E1017">
        <v>983.17899999999997</v>
      </c>
      <c r="L1017" s="282">
        <v>43760</v>
      </c>
      <c r="M1017">
        <v>12550.184999999999</v>
      </c>
      <c r="N1017">
        <v>3565.4490000000001</v>
      </c>
      <c r="O1017">
        <v>34827.915000000001</v>
      </c>
      <c r="P1017">
        <v>2225.2089999999998</v>
      </c>
    </row>
    <row r="1018" spans="1:16">
      <c r="A1018" s="282">
        <v>43761</v>
      </c>
      <c r="B1018">
        <v>2858.2069999999999</v>
      </c>
      <c r="C1018">
        <v>750.71299999999997</v>
      </c>
      <c r="D1018">
        <v>8751.4050000000007</v>
      </c>
      <c r="E1018">
        <v>988.19399999999996</v>
      </c>
      <c r="L1018" s="282">
        <v>43761</v>
      </c>
      <c r="M1018">
        <v>12585.832</v>
      </c>
      <c r="N1018">
        <v>3548.5549999999998</v>
      </c>
      <c r="O1018">
        <v>34836.298999999999</v>
      </c>
      <c r="P1018">
        <v>2236.56</v>
      </c>
    </row>
    <row r="1019" spans="1:16">
      <c r="A1019" s="282">
        <v>43762</v>
      </c>
      <c r="B1019">
        <v>2865.41</v>
      </c>
      <c r="C1019">
        <v>754.66399999999999</v>
      </c>
      <c r="D1019">
        <v>8792.3970000000008</v>
      </c>
      <c r="E1019">
        <v>991.81200000000001</v>
      </c>
      <c r="L1019" s="282">
        <v>43762</v>
      </c>
      <c r="M1019">
        <v>12617.612999999999</v>
      </c>
      <c r="N1019">
        <v>3567.23</v>
      </c>
      <c r="O1019">
        <v>34999.474999999999</v>
      </c>
      <c r="P1019">
        <v>2244.7489999999998</v>
      </c>
    </row>
    <row r="1020" spans="1:16">
      <c r="A1020" s="282">
        <v>43763</v>
      </c>
      <c r="B1020">
        <v>2877.614</v>
      </c>
      <c r="C1020">
        <v>757.61800000000005</v>
      </c>
      <c r="D1020">
        <v>8810.2900000000009</v>
      </c>
      <c r="E1020">
        <v>994.16499999999996</v>
      </c>
      <c r="L1020" s="282">
        <v>43763</v>
      </c>
      <c r="M1020">
        <v>12671.546</v>
      </c>
      <c r="N1020">
        <v>3581.1930000000002</v>
      </c>
      <c r="O1020">
        <v>35070.701000000001</v>
      </c>
      <c r="P1020">
        <v>2250.0740000000001</v>
      </c>
    </row>
    <row r="1021" spans="1:16">
      <c r="A1021" s="282">
        <v>43766</v>
      </c>
      <c r="B1021">
        <v>2893.6880000000001</v>
      </c>
      <c r="C1021">
        <v>759.68100000000004</v>
      </c>
      <c r="D1021">
        <v>8887.7649999999994</v>
      </c>
      <c r="E1021">
        <v>994.36500000000001</v>
      </c>
      <c r="L1021" s="282">
        <v>43766</v>
      </c>
      <c r="M1021">
        <v>12742.329</v>
      </c>
      <c r="N1021">
        <v>3590.9450000000002</v>
      </c>
      <c r="O1021">
        <v>35379.101999999999</v>
      </c>
      <c r="P1021">
        <v>2250.5300000000002</v>
      </c>
    </row>
    <row r="1022" spans="1:16">
      <c r="A1022" s="282">
        <v>43767</v>
      </c>
      <c r="B1022">
        <v>2890.8090000000002</v>
      </c>
      <c r="C1022">
        <v>758.22</v>
      </c>
      <c r="D1022">
        <v>8809.5859999999993</v>
      </c>
      <c r="E1022">
        <v>1003.183</v>
      </c>
      <c r="L1022" s="282">
        <v>43767</v>
      </c>
      <c r="M1022">
        <v>12729.791999999999</v>
      </c>
      <c r="N1022">
        <v>3584.0419999999999</v>
      </c>
      <c r="O1022">
        <v>35067.898999999998</v>
      </c>
      <c r="P1022">
        <v>2270.4859999999999</v>
      </c>
    </row>
    <row r="1023" spans="1:16">
      <c r="A1023" s="282">
        <v>43768</v>
      </c>
      <c r="B1023">
        <v>2900.1779999999999</v>
      </c>
      <c r="C1023">
        <v>757.45</v>
      </c>
      <c r="D1023">
        <v>8891.4719999999998</v>
      </c>
      <c r="E1023">
        <v>1004.117</v>
      </c>
      <c r="L1023" s="282">
        <v>43768</v>
      </c>
      <c r="M1023">
        <v>12772.204</v>
      </c>
      <c r="N1023">
        <v>3580.4</v>
      </c>
      <c r="O1023">
        <v>35393.858999999997</v>
      </c>
      <c r="P1023">
        <v>2272.5030000000002</v>
      </c>
    </row>
    <row r="1024" spans="1:16">
      <c r="A1024" s="282">
        <v>43769</v>
      </c>
      <c r="B1024">
        <v>2891.1860000000001</v>
      </c>
      <c r="C1024">
        <v>760.26599999999996</v>
      </c>
      <c r="D1024">
        <v>8804.3050000000003</v>
      </c>
      <c r="E1024">
        <v>1005.173</v>
      </c>
      <c r="L1024" s="282">
        <v>43769</v>
      </c>
      <c r="M1024">
        <v>12733.556</v>
      </c>
      <c r="N1024">
        <v>3593.7109999999998</v>
      </c>
      <c r="O1024">
        <v>35046.877999999997</v>
      </c>
      <c r="P1024">
        <v>2275.1219999999998</v>
      </c>
    </row>
    <row r="1025" spans="1:16">
      <c r="A1025" s="282">
        <v>43770</v>
      </c>
      <c r="B1025">
        <v>2919.3409999999999</v>
      </c>
      <c r="C1025">
        <v>768.07899999999995</v>
      </c>
      <c r="D1025">
        <v>9036.6110000000008</v>
      </c>
      <c r="E1025">
        <v>1005.169</v>
      </c>
      <c r="L1025" s="282">
        <v>43770</v>
      </c>
      <c r="M1025">
        <v>12858.64</v>
      </c>
      <c r="N1025">
        <v>3630.6410000000001</v>
      </c>
      <c r="O1025">
        <v>35971.608</v>
      </c>
      <c r="P1025">
        <v>2275.12</v>
      </c>
    </row>
    <row r="1026" spans="1:16">
      <c r="A1026" s="282">
        <v>43773</v>
      </c>
      <c r="B1026">
        <v>2929.56</v>
      </c>
      <c r="C1026">
        <v>781.21299999999997</v>
      </c>
      <c r="D1026">
        <v>9090.6630000000005</v>
      </c>
      <c r="E1026">
        <v>1005.169</v>
      </c>
      <c r="L1026" s="282">
        <v>43773</v>
      </c>
      <c r="M1026">
        <v>12903.862999999999</v>
      </c>
      <c r="N1026">
        <v>3692.7280000000001</v>
      </c>
      <c r="O1026">
        <v>36186.767</v>
      </c>
      <c r="P1026">
        <v>2275.12</v>
      </c>
    </row>
    <row r="1027" spans="1:16">
      <c r="A1027" s="282">
        <v>43774</v>
      </c>
      <c r="B1027">
        <v>2925.5309999999999</v>
      </c>
      <c r="C1027">
        <v>782.13800000000003</v>
      </c>
      <c r="D1027">
        <v>9014.5169999999998</v>
      </c>
      <c r="E1027">
        <v>1021.947</v>
      </c>
      <c r="L1027" s="282">
        <v>43774</v>
      </c>
      <c r="M1027">
        <v>12886.179</v>
      </c>
      <c r="N1027">
        <v>3697.1010000000001</v>
      </c>
      <c r="O1027">
        <v>35883.658000000003</v>
      </c>
      <c r="P1027">
        <v>2313.2150000000001</v>
      </c>
    </row>
    <row r="1028" spans="1:16">
      <c r="A1028" s="282">
        <v>43775</v>
      </c>
      <c r="B1028">
        <v>2927.2420000000002</v>
      </c>
      <c r="C1028">
        <v>781.98099999999999</v>
      </c>
      <c r="D1028">
        <v>8987.6029999999992</v>
      </c>
      <c r="E1028">
        <v>1022.138</v>
      </c>
      <c r="L1028" s="282">
        <v>43775</v>
      </c>
      <c r="M1028">
        <v>12894.611999999999</v>
      </c>
      <c r="N1028">
        <v>3696.357</v>
      </c>
      <c r="O1028">
        <v>35776.523999999998</v>
      </c>
      <c r="P1028">
        <v>2313.6460000000002</v>
      </c>
    </row>
    <row r="1029" spans="1:16">
      <c r="A1029" s="282">
        <v>43776</v>
      </c>
      <c r="B1029">
        <v>2935.7449999999999</v>
      </c>
      <c r="C1029">
        <v>785.00400000000002</v>
      </c>
      <c r="D1029">
        <v>9067.6710000000003</v>
      </c>
      <c r="E1029">
        <v>1024.3219999999999</v>
      </c>
      <c r="L1029" s="282">
        <v>43776</v>
      </c>
      <c r="M1029">
        <v>12938.05</v>
      </c>
      <c r="N1029">
        <v>3710.645</v>
      </c>
      <c r="O1029">
        <v>36095.243999999999</v>
      </c>
      <c r="P1029">
        <v>2318.5859999999998</v>
      </c>
    </row>
    <row r="1030" spans="1:16">
      <c r="A1030" s="282">
        <v>43777</v>
      </c>
      <c r="B1030">
        <v>2943.7339999999999</v>
      </c>
      <c r="C1030">
        <v>787.02700000000004</v>
      </c>
      <c r="D1030">
        <v>9211.4419999999991</v>
      </c>
      <c r="E1030">
        <v>1026.903</v>
      </c>
      <c r="L1030" s="282">
        <v>43777</v>
      </c>
      <c r="M1030">
        <v>12975.55</v>
      </c>
      <c r="N1030">
        <v>3720.2089999999998</v>
      </c>
      <c r="O1030">
        <v>36667.546000000002</v>
      </c>
      <c r="P1030">
        <v>2324.444</v>
      </c>
    </row>
    <row r="1031" spans="1:16">
      <c r="A1031" s="282">
        <v>43780</v>
      </c>
      <c r="B1031">
        <v>2938.8220000000001</v>
      </c>
      <c r="C1031">
        <v>785.47</v>
      </c>
      <c r="D1031">
        <v>9210.3369999999995</v>
      </c>
      <c r="E1031">
        <v>1026.884</v>
      </c>
      <c r="L1031" s="282">
        <v>43780</v>
      </c>
      <c r="M1031">
        <v>12953.898999999999</v>
      </c>
      <c r="N1031">
        <v>3712.848</v>
      </c>
      <c r="O1031">
        <v>36663.146999999997</v>
      </c>
      <c r="P1031">
        <v>2324.4059999999999</v>
      </c>
    </row>
    <row r="1032" spans="1:16">
      <c r="A1032" s="282">
        <v>43781</v>
      </c>
      <c r="B1032">
        <v>2943.3780000000002</v>
      </c>
      <c r="C1032">
        <v>794.95500000000004</v>
      </c>
      <c r="D1032">
        <v>9238.8009999999995</v>
      </c>
      <c r="E1032">
        <v>1030.1559999999999</v>
      </c>
      <c r="L1032" s="282">
        <v>43781</v>
      </c>
      <c r="M1032">
        <v>12974.647999999999</v>
      </c>
      <c r="N1032">
        <v>3757.6819999999998</v>
      </c>
      <c r="O1032">
        <v>36776.453000000001</v>
      </c>
      <c r="P1032">
        <v>2331.8110000000001</v>
      </c>
    </row>
    <row r="1033" spans="1:16">
      <c r="A1033" s="282">
        <v>43782</v>
      </c>
      <c r="B1033">
        <v>2945.7269999999999</v>
      </c>
      <c r="C1033">
        <v>787.56600000000003</v>
      </c>
      <c r="D1033">
        <v>9269.7800000000007</v>
      </c>
      <c r="E1033">
        <v>1024.432</v>
      </c>
      <c r="L1033" s="282">
        <v>43782</v>
      </c>
      <c r="M1033">
        <v>12985.450999999999</v>
      </c>
      <c r="N1033">
        <v>3722.7550000000001</v>
      </c>
      <c r="O1033">
        <v>36899.769</v>
      </c>
      <c r="P1033">
        <v>2318.8620000000001</v>
      </c>
    </row>
    <row r="1034" spans="1:16">
      <c r="A1034" s="282">
        <v>43783</v>
      </c>
      <c r="B1034">
        <v>2948.2860000000001</v>
      </c>
      <c r="C1034">
        <v>783.96199999999999</v>
      </c>
      <c r="D1034">
        <v>9217.527</v>
      </c>
      <c r="E1034">
        <v>1015.414</v>
      </c>
      <c r="L1034" s="282">
        <v>43783</v>
      </c>
      <c r="M1034">
        <v>12999.937</v>
      </c>
      <c r="N1034">
        <v>3705.72</v>
      </c>
      <c r="O1034">
        <v>36691.769999999997</v>
      </c>
      <c r="P1034">
        <v>2298.3270000000002</v>
      </c>
    </row>
    <row r="1035" spans="1:16">
      <c r="A1035" s="282">
        <v>43784</v>
      </c>
      <c r="B1035">
        <v>2971.2379999999998</v>
      </c>
      <c r="C1035">
        <v>786.928</v>
      </c>
      <c r="D1035">
        <v>9275.1659999999993</v>
      </c>
      <c r="E1035">
        <v>1021.571</v>
      </c>
      <c r="L1035" s="282">
        <v>43784</v>
      </c>
      <c r="M1035">
        <v>13103.415999999999</v>
      </c>
      <c r="N1035">
        <v>3719.7420000000002</v>
      </c>
      <c r="O1035">
        <v>36921.211000000003</v>
      </c>
      <c r="P1035">
        <v>2312.2629999999999</v>
      </c>
    </row>
    <row r="1036" spans="1:16">
      <c r="A1036" s="282">
        <v>43787</v>
      </c>
      <c r="B1036">
        <v>2972.9839999999999</v>
      </c>
      <c r="C1036">
        <v>782.55200000000002</v>
      </c>
      <c r="D1036">
        <v>9214.723</v>
      </c>
      <c r="E1036">
        <v>1024.5219999999999</v>
      </c>
      <c r="L1036" s="282">
        <v>43787</v>
      </c>
      <c r="M1036">
        <v>13111.3</v>
      </c>
      <c r="N1036">
        <v>3706.1370000000002</v>
      </c>
      <c r="O1036">
        <v>36680.608999999997</v>
      </c>
      <c r="P1036">
        <v>2318.942</v>
      </c>
    </row>
    <row r="1037" spans="1:16">
      <c r="A1037" s="282">
        <v>43788</v>
      </c>
      <c r="B1037">
        <v>2972.2190000000001</v>
      </c>
      <c r="C1037">
        <v>777.71799999999996</v>
      </c>
      <c r="D1037">
        <v>9221.4110000000001</v>
      </c>
      <c r="E1037">
        <v>1021.572</v>
      </c>
      <c r="L1037" s="282">
        <v>43788</v>
      </c>
      <c r="M1037">
        <v>13108.706</v>
      </c>
      <c r="N1037">
        <v>3683.2449999999999</v>
      </c>
      <c r="O1037">
        <v>36707.228999999999</v>
      </c>
      <c r="P1037">
        <v>2312.2669999999998</v>
      </c>
    </row>
    <row r="1038" spans="1:16">
      <c r="A1038" s="282">
        <v>43789</v>
      </c>
      <c r="B1038">
        <v>2962.3980000000001</v>
      </c>
      <c r="C1038">
        <v>777.94899999999996</v>
      </c>
      <c r="D1038">
        <v>9093.0969999999998</v>
      </c>
      <c r="E1038">
        <v>1018.428</v>
      </c>
      <c r="L1038" s="282">
        <v>43789</v>
      </c>
      <c r="M1038">
        <v>13067.74</v>
      </c>
      <c r="N1038">
        <v>3684.3359999999998</v>
      </c>
      <c r="O1038">
        <v>36196.459000000003</v>
      </c>
      <c r="P1038">
        <v>2305.1509999999998</v>
      </c>
    </row>
    <row r="1039" spans="1:16">
      <c r="A1039" s="282">
        <v>43790</v>
      </c>
      <c r="B1039">
        <v>2957.5279999999998</v>
      </c>
      <c r="C1039">
        <v>775.577</v>
      </c>
      <c r="D1039">
        <v>8989.02</v>
      </c>
      <c r="E1039">
        <v>1017.114</v>
      </c>
      <c r="L1039" s="282">
        <v>43790</v>
      </c>
      <c r="M1039">
        <v>13047.081</v>
      </c>
      <c r="N1039">
        <v>3673.1039999999998</v>
      </c>
      <c r="O1039">
        <v>35782.161999999997</v>
      </c>
      <c r="P1039">
        <v>2302.3110000000001</v>
      </c>
    </row>
    <row r="1040" spans="1:16">
      <c r="A1040" s="282">
        <v>43791</v>
      </c>
      <c r="B1040">
        <v>2963.9839999999999</v>
      </c>
      <c r="C1040">
        <v>774.226</v>
      </c>
      <c r="D1040">
        <v>9064.6939999999995</v>
      </c>
      <c r="E1040">
        <v>1018.33</v>
      </c>
      <c r="L1040" s="282">
        <v>43791</v>
      </c>
      <c r="M1040">
        <v>13075.717000000001</v>
      </c>
      <c r="N1040">
        <v>3666.7060000000001</v>
      </c>
      <c r="O1040">
        <v>36083.394999999997</v>
      </c>
      <c r="P1040">
        <v>2305.0630000000001</v>
      </c>
    </row>
    <row r="1041" spans="1:16">
      <c r="A1041" s="282">
        <v>43794</v>
      </c>
      <c r="B1041">
        <v>2987.0630000000001</v>
      </c>
      <c r="C1041">
        <v>781.09299999999996</v>
      </c>
      <c r="D1041">
        <v>9234.5159999999996</v>
      </c>
      <c r="E1041">
        <v>1025.463</v>
      </c>
      <c r="L1041" s="282">
        <v>43794</v>
      </c>
      <c r="M1041">
        <v>13179.038</v>
      </c>
      <c r="N1041">
        <v>3699.2289999999998</v>
      </c>
      <c r="O1041">
        <v>36759.396000000001</v>
      </c>
      <c r="P1041">
        <v>2321.21</v>
      </c>
    </row>
    <row r="1042" spans="1:16">
      <c r="A1042" s="282">
        <v>43795</v>
      </c>
      <c r="B1042">
        <v>2993.607</v>
      </c>
      <c r="C1042">
        <v>783.25099999999998</v>
      </c>
      <c r="D1042">
        <v>9315.357</v>
      </c>
      <c r="E1042">
        <v>1027.8720000000001</v>
      </c>
      <c r="L1042" s="282">
        <v>43795</v>
      </c>
      <c r="M1042">
        <v>13208.258</v>
      </c>
      <c r="N1042">
        <v>3709.4470000000001</v>
      </c>
      <c r="O1042">
        <v>37081.197</v>
      </c>
      <c r="P1042">
        <v>2326.6619999999998</v>
      </c>
    </row>
    <row r="1043" spans="1:16">
      <c r="A1043" s="282">
        <v>43796</v>
      </c>
      <c r="B1043">
        <v>3006.2139999999999</v>
      </c>
      <c r="C1043">
        <v>780.524</v>
      </c>
      <c r="D1043">
        <v>9317.5789999999997</v>
      </c>
      <c r="E1043">
        <v>1030.528</v>
      </c>
      <c r="L1043" s="282">
        <v>43796</v>
      </c>
      <c r="M1043">
        <v>13265.45</v>
      </c>
      <c r="N1043">
        <v>3696.5340000000001</v>
      </c>
      <c r="O1043">
        <v>37090.042999999998</v>
      </c>
      <c r="P1043">
        <v>2332.6729999999998</v>
      </c>
    </row>
    <row r="1044" spans="1:16">
      <c r="A1044" s="282">
        <v>43797</v>
      </c>
      <c r="B1044">
        <v>3006.2139999999999</v>
      </c>
      <c r="C1044">
        <v>775.39200000000005</v>
      </c>
      <c r="D1044">
        <v>9332.8469999999998</v>
      </c>
      <c r="E1044">
        <v>1029.556</v>
      </c>
      <c r="L1044" s="282">
        <v>43797</v>
      </c>
      <c r="M1044">
        <v>13265.45</v>
      </c>
      <c r="N1044">
        <v>3672.2289999999998</v>
      </c>
      <c r="O1044">
        <v>37166.35</v>
      </c>
      <c r="P1044">
        <v>2330.587</v>
      </c>
    </row>
    <row r="1045" spans="1:16">
      <c r="A1045" s="282">
        <v>43798</v>
      </c>
      <c r="B1045">
        <v>2993.5</v>
      </c>
      <c r="C1045">
        <v>772.69600000000003</v>
      </c>
      <c r="D1045">
        <v>9269.4249999999993</v>
      </c>
      <c r="E1045">
        <v>1023.852</v>
      </c>
      <c r="L1045" s="282">
        <v>43798</v>
      </c>
      <c r="M1045">
        <v>13212.258</v>
      </c>
      <c r="N1045">
        <v>3659.46</v>
      </c>
      <c r="O1045">
        <v>36913.781999999999</v>
      </c>
      <c r="P1045">
        <v>2317.6750000000002</v>
      </c>
    </row>
    <row r="1046" spans="1:16">
      <c r="A1046" s="282">
        <v>43801</v>
      </c>
      <c r="B1046">
        <v>2966.9490000000001</v>
      </c>
      <c r="C1046">
        <v>755.18499999999995</v>
      </c>
      <c r="D1046">
        <v>9223.7060000000001</v>
      </c>
      <c r="E1046">
        <v>1032.992</v>
      </c>
      <c r="L1046" s="282">
        <v>43801</v>
      </c>
      <c r="M1046">
        <v>13095.501</v>
      </c>
      <c r="N1046">
        <v>3576.5259999999998</v>
      </c>
      <c r="O1046">
        <v>36731.716999999997</v>
      </c>
      <c r="P1046">
        <v>2338.3649999999998</v>
      </c>
    </row>
    <row r="1047" spans="1:16">
      <c r="A1047" s="282">
        <v>43802</v>
      </c>
      <c r="B1047">
        <v>2947.9949999999999</v>
      </c>
      <c r="C1047">
        <v>755.44100000000003</v>
      </c>
      <c r="D1047">
        <v>9256.3459999999995</v>
      </c>
      <c r="E1047">
        <v>1028.768</v>
      </c>
      <c r="L1047" s="282">
        <v>43802</v>
      </c>
      <c r="M1047">
        <v>13012.259</v>
      </c>
      <c r="N1047">
        <v>3577.741</v>
      </c>
      <c r="O1047">
        <v>36861.699000000001</v>
      </c>
      <c r="P1047">
        <v>2328.8029999999999</v>
      </c>
    </row>
    <row r="1048" spans="1:16">
      <c r="A1048" s="282">
        <v>43803</v>
      </c>
      <c r="B1048">
        <v>2965.8519999999999</v>
      </c>
      <c r="C1048">
        <v>764.86699999999996</v>
      </c>
      <c r="D1048">
        <v>9333.83</v>
      </c>
      <c r="E1048">
        <v>1025.3119999999999</v>
      </c>
      <c r="L1048" s="282">
        <v>43803</v>
      </c>
      <c r="M1048">
        <v>13092.427</v>
      </c>
      <c r="N1048">
        <v>3622.38</v>
      </c>
      <c r="O1048">
        <v>37170.264000000003</v>
      </c>
      <c r="P1048">
        <v>2320.98</v>
      </c>
    </row>
    <row r="1049" spans="1:16">
      <c r="A1049" s="282">
        <v>43804</v>
      </c>
      <c r="B1049">
        <v>2970.1350000000002</v>
      </c>
      <c r="C1049">
        <v>762.64099999999996</v>
      </c>
      <c r="D1049">
        <v>9376.5990000000002</v>
      </c>
      <c r="E1049">
        <v>1030.136</v>
      </c>
      <c r="L1049" s="282">
        <v>43804</v>
      </c>
      <c r="M1049">
        <v>13114.822</v>
      </c>
      <c r="N1049">
        <v>3611.8409999999999</v>
      </c>
      <c r="O1049">
        <v>37340.586000000003</v>
      </c>
      <c r="P1049">
        <v>2331.9</v>
      </c>
    </row>
    <row r="1050" spans="1:16">
      <c r="A1050" s="282">
        <v>43805</v>
      </c>
      <c r="B1050">
        <v>2996.7069999999999</v>
      </c>
      <c r="C1050">
        <v>769.15499999999997</v>
      </c>
      <c r="D1050">
        <v>9421.0370000000003</v>
      </c>
      <c r="E1050">
        <v>1030.837</v>
      </c>
      <c r="L1050" s="282">
        <v>43805</v>
      </c>
      <c r="M1050">
        <v>13232.722</v>
      </c>
      <c r="N1050">
        <v>3642.6909999999998</v>
      </c>
      <c r="O1050">
        <v>37547.252999999997</v>
      </c>
      <c r="P1050">
        <v>2333.4870000000001</v>
      </c>
    </row>
    <row r="1051" spans="1:16">
      <c r="A1051" s="282">
        <v>43808</v>
      </c>
      <c r="B1051">
        <v>2987.0509999999999</v>
      </c>
      <c r="C1051">
        <v>761.47299999999996</v>
      </c>
      <c r="D1051">
        <v>9396.2950000000001</v>
      </c>
      <c r="E1051">
        <v>1035.6099999999999</v>
      </c>
      <c r="L1051" s="282">
        <v>43808</v>
      </c>
      <c r="M1051">
        <v>13191.124</v>
      </c>
      <c r="N1051">
        <v>3606.306</v>
      </c>
      <c r="O1051">
        <v>37448.646000000001</v>
      </c>
      <c r="P1051">
        <v>2344.29</v>
      </c>
    </row>
    <row r="1052" spans="1:16">
      <c r="A1052" s="282">
        <v>43809</v>
      </c>
      <c r="B1052">
        <v>2983.7849999999999</v>
      </c>
      <c r="C1052">
        <v>766.81700000000001</v>
      </c>
      <c r="D1052">
        <v>9382.7569999999996</v>
      </c>
      <c r="E1052">
        <v>1034.2550000000001</v>
      </c>
      <c r="L1052" s="282">
        <v>43809</v>
      </c>
      <c r="M1052">
        <v>13177.102999999999</v>
      </c>
      <c r="N1052">
        <v>3631.6179999999999</v>
      </c>
      <c r="O1052">
        <v>37394.69</v>
      </c>
      <c r="P1052">
        <v>2341.2249999999999</v>
      </c>
    </row>
    <row r="1053" spans="1:16">
      <c r="A1053" s="282">
        <v>43810</v>
      </c>
      <c r="B1053">
        <v>2992.0250000000001</v>
      </c>
      <c r="C1053">
        <v>767.55700000000002</v>
      </c>
      <c r="D1053">
        <v>9357.9709999999995</v>
      </c>
      <c r="E1053">
        <v>1030.845</v>
      </c>
      <c r="L1053" s="282">
        <v>43810</v>
      </c>
      <c r="M1053">
        <v>13213.69</v>
      </c>
      <c r="N1053">
        <v>3635.123</v>
      </c>
      <c r="O1053">
        <v>37295.906000000003</v>
      </c>
      <c r="P1053">
        <v>2333.5050000000001</v>
      </c>
    </row>
    <row r="1054" spans="1:16">
      <c r="A1054" s="282">
        <v>43811</v>
      </c>
      <c r="B1054">
        <v>3016.1619999999998</v>
      </c>
      <c r="C1054">
        <v>775.06899999999996</v>
      </c>
      <c r="D1054">
        <v>9379.7070000000003</v>
      </c>
      <c r="E1054">
        <v>1030.2570000000001</v>
      </c>
      <c r="L1054" s="282">
        <v>43811</v>
      </c>
      <c r="M1054">
        <v>13322.039000000001</v>
      </c>
      <c r="N1054">
        <v>3670.6959999999999</v>
      </c>
      <c r="O1054">
        <v>37382.531999999999</v>
      </c>
      <c r="P1054">
        <v>2332.174</v>
      </c>
    </row>
    <row r="1055" spans="1:16">
      <c r="A1055" s="282">
        <v>43812</v>
      </c>
      <c r="B1055">
        <v>3016.654</v>
      </c>
      <c r="C1055">
        <v>773.178</v>
      </c>
      <c r="D1055">
        <v>9394.7839999999997</v>
      </c>
      <c r="E1055">
        <v>1047.9939999999999</v>
      </c>
      <c r="L1055" s="282">
        <v>43812</v>
      </c>
      <c r="M1055">
        <v>13326.505999999999</v>
      </c>
      <c r="N1055">
        <v>3661.7420000000002</v>
      </c>
      <c r="O1055">
        <v>37442.620999999999</v>
      </c>
      <c r="P1055">
        <v>2372.3240000000001</v>
      </c>
    </row>
    <row r="1056" spans="1:16">
      <c r="A1056" s="282">
        <v>43815</v>
      </c>
      <c r="B1056">
        <v>3038.7370000000001</v>
      </c>
      <c r="C1056">
        <v>779.39200000000005</v>
      </c>
      <c r="D1056">
        <v>9574.0400000000009</v>
      </c>
      <c r="E1056">
        <v>1045.673</v>
      </c>
      <c r="L1056" s="282">
        <v>43815</v>
      </c>
      <c r="M1056">
        <v>13424.474</v>
      </c>
      <c r="N1056">
        <v>3691.1729999999998</v>
      </c>
      <c r="O1056">
        <v>38157.040999999997</v>
      </c>
      <c r="P1056">
        <v>2367.0709999999999</v>
      </c>
    </row>
    <row r="1057" spans="1:16">
      <c r="A1057" s="282">
        <v>43816</v>
      </c>
      <c r="B1057">
        <v>3039.346</v>
      </c>
      <c r="C1057">
        <v>783.63099999999997</v>
      </c>
      <c r="D1057">
        <v>9549.07</v>
      </c>
      <c r="E1057">
        <v>1051.6690000000001</v>
      </c>
      <c r="L1057" s="282">
        <v>43816</v>
      </c>
      <c r="M1057">
        <v>13427.254000000001</v>
      </c>
      <c r="N1057">
        <v>3711.2449999999999</v>
      </c>
      <c r="O1057">
        <v>38057.525000000001</v>
      </c>
      <c r="P1057">
        <v>2380.6439999999998</v>
      </c>
    </row>
    <row r="1058" spans="1:16">
      <c r="A1058" s="282">
        <v>43817</v>
      </c>
      <c r="B1058">
        <v>3038.248</v>
      </c>
      <c r="C1058">
        <v>784.58799999999997</v>
      </c>
      <c r="D1058">
        <v>9409.1309999999994</v>
      </c>
      <c r="E1058">
        <v>1046.6199999999999</v>
      </c>
      <c r="L1058" s="282">
        <v>43817</v>
      </c>
      <c r="M1058">
        <v>13423.481</v>
      </c>
      <c r="N1058">
        <v>3715.7809999999999</v>
      </c>
      <c r="O1058">
        <v>37499.803</v>
      </c>
      <c r="P1058">
        <v>2369.2150000000001</v>
      </c>
    </row>
    <row r="1059" spans="1:16">
      <c r="A1059" s="282">
        <v>43818</v>
      </c>
      <c r="B1059">
        <v>3052.123</v>
      </c>
      <c r="C1059">
        <v>786.64700000000005</v>
      </c>
      <c r="D1059">
        <v>9437.8009999999995</v>
      </c>
      <c r="E1059">
        <v>1045.364</v>
      </c>
      <c r="L1059" s="282">
        <v>43818</v>
      </c>
      <c r="M1059">
        <v>13485.636</v>
      </c>
      <c r="N1059">
        <v>3725.53</v>
      </c>
      <c r="O1059">
        <v>37614.063999999998</v>
      </c>
      <c r="P1059">
        <v>2366.3710000000001</v>
      </c>
    </row>
    <row r="1060" spans="1:16">
      <c r="A1060" s="282">
        <v>43819</v>
      </c>
      <c r="B1060">
        <v>3067.2220000000002</v>
      </c>
      <c r="C1060">
        <v>797.31299999999999</v>
      </c>
      <c r="D1060">
        <v>9513.348</v>
      </c>
      <c r="E1060">
        <v>1042.663</v>
      </c>
      <c r="L1060" s="282">
        <v>43819</v>
      </c>
      <c r="M1060">
        <v>13553.013999999999</v>
      </c>
      <c r="N1060">
        <v>3776.0439999999999</v>
      </c>
      <c r="O1060">
        <v>37915.154000000002</v>
      </c>
      <c r="P1060">
        <v>2360.2570000000001</v>
      </c>
    </row>
    <row r="1061" spans="1:16">
      <c r="A1061" s="282">
        <v>43822</v>
      </c>
      <c r="B1061">
        <v>3069.924</v>
      </c>
      <c r="C1061">
        <v>793.71199999999999</v>
      </c>
      <c r="D1061">
        <v>9569.8520000000008</v>
      </c>
      <c r="E1061">
        <v>1041.24</v>
      </c>
      <c r="L1061" s="282">
        <v>43822</v>
      </c>
      <c r="M1061">
        <v>13564.951999999999</v>
      </c>
      <c r="N1061">
        <v>3758.99</v>
      </c>
      <c r="O1061">
        <v>38140.351999999999</v>
      </c>
      <c r="P1061">
        <v>2357.0360000000001</v>
      </c>
    </row>
    <row r="1062" spans="1:16">
      <c r="A1062" s="282">
        <v>43823</v>
      </c>
      <c r="B1062">
        <v>3069.66</v>
      </c>
      <c r="C1062">
        <v>793.71199999999999</v>
      </c>
      <c r="D1062">
        <v>9569.8520000000008</v>
      </c>
      <c r="E1062">
        <v>1040.3130000000001</v>
      </c>
      <c r="L1062" s="282">
        <v>43823</v>
      </c>
      <c r="M1062">
        <v>13564.771000000001</v>
      </c>
      <c r="N1062">
        <v>3758.99</v>
      </c>
      <c r="O1062">
        <v>38140.351999999999</v>
      </c>
      <c r="P1062">
        <v>2354.9360000000001</v>
      </c>
    </row>
    <row r="1063" spans="1:16">
      <c r="A1063" s="282">
        <v>43824</v>
      </c>
      <c r="B1063">
        <v>3069.66</v>
      </c>
      <c r="C1063">
        <v>793.71199999999999</v>
      </c>
      <c r="D1063">
        <v>9569.8520000000008</v>
      </c>
      <c r="E1063">
        <v>1036.992</v>
      </c>
      <c r="L1063" s="282">
        <v>43824</v>
      </c>
      <c r="M1063">
        <v>13564.771000000001</v>
      </c>
      <c r="N1063">
        <v>3758.99</v>
      </c>
      <c r="O1063">
        <v>38140.351999999999</v>
      </c>
      <c r="P1063">
        <v>2347.42</v>
      </c>
    </row>
    <row r="1064" spans="1:16">
      <c r="A1064" s="282">
        <v>43825</v>
      </c>
      <c r="B1064">
        <v>3085.4079999999999</v>
      </c>
      <c r="C1064">
        <v>793.71199999999999</v>
      </c>
      <c r="D1064">
        <v>9569.8520000000008</v>
      </c>
      <c r="E1064">
        <v>1042.538</v>
      </c>
      <c r="L1064" s="282">
        <v>43825</v>
      </c>
      <c r="M1064">
        <v>13635.643</v>
      </c>
      <c r="N1064">
        <v>3758.99</v>
      </c>
      <c r="O1064">
        <v>38140.351999999999</v>
      </c>
      <c r="P1064">
        <v>2359.9740000000002</v>
      </c>
    </row>
    <row r="1065" spans="1:16">
      <c r="A1065" s="282">
        <v>43826</v>
      </c>
      <c r="B1065">
        <v>3085.4070000000002</v>
      </c>
      <c r="C1065">
        <v>788.38900000000001</v>
      </c>
      <c r="D1065">
        <v>9612.5290000000005</v>
      </c>
      <c r="E1065">
        <v>1042.701</v>
      </c>
      <c r="L1065" s="282">
        <v>43826</v>
      </c>
      <c r="M1065">
        <v>13635.995000000001</v>
      </c>
      <c r="N1065">
        <v>3733.779</v>
      </c>
      <c r="O1065">
        <v>38310.438000000002</v>
      </c>
      <c r="P1065">
        <v>2363.9229999999998</v>
      </c>
    </row>
    <row r="1066" spans="1:16">
      <c r="A1066" s="282">
        <v>43829</v>
      </c>
      <c r="B1066">
        <v>3067.3049999999998</v>
      </c>
      <c r="C1066">
        <v>779.721</v>
      </c>
      <c r="D1066">
        <v>9523.6970000000001</v>
      </c>
      <c r="E1066">
        <v>1035.9010000000001</v>
      </c>
      <c r="L1066" s="282">
        <v>43829</v>
      </c>
      <c r="M1066">
        <v>13558.16</v>
      </c>
      <c r="N1066">
        <v>3692.732</v>
      </c>
      <c r="O1066">
        <v>37956.400999999998</v>
      </c>
      <c r="P1066">
        <v>2348.5059999999999</v>
      </c>
    </row>
    <row r="1067" spans="1:16">
      <c r="A1067" s="282">
        <v>43830</v>
      </c>
      <c r="B1067">
        <v>3076.489</v>
      </c>
      <c r="C1067">
        <v>779.721</v>
      </c>
      <c r="D1067">
        <v>9523.6970000000001</v>
      </c>
      <c r="E1067">
        <v>1035.9010000000001</v>
      </c>
      <c r="L1067" s="282">
        <v>43830</v>
      </c>
      <c r="M1067">
        <v>13599.625</v>
      </c>
      <c r="N1067">
        <v>3692.732</v>
      </c>
      <c r="O1067">
        <v>37956.400999999998</v>
      </c>
      <c r="P1067">
        <v>2348.5059999999999</v>
      </c>
    </row>
    <row r="1068" spans="1:16">
      <c r="A1068" s="282">
        <v>43831</v>
      </c>
      <c r="B1068">
        <v>3076.489</v>
      </c>
      <c r="C1068">
        <v>779.721</v>
      </c>
      <c r="D1068">
        <v>9523.6970000000001</v>
      </c>
      <c r="E1068">
        <v>1035.9010000000001</v>
      </c>
      <c r="L1068" s="282">
        <v>43831</v>
      </c>
      <c r="M1068">
        <v>13599.625</v>
      </c>
      <c r="N1068">
        <v>3692.732</v>
      </c>
      <c r="O1068">
        <v>37956.400999999998</v>
      </c>
      <c r="P1068">
        <v>2348.5059999999999</v>
      </c>
    </row>
    <row r="1069" spans="1:16">
      <c r="A1069" s="282">
        <v>43832</v>
      </c>
      <c r="B1069">
        <v>3102.576</v>
      </c>
      <c r="C1069">
        <v>790.03099999999995</v>
      </c>
      <c r="D1069">
        <v>9526.8029999999999</v>
      </c>
      <c r="E1069">
        <v>1035.9010000000001</v>
      </c>
      <c r="L1069" s="282">
        <v>43832</v>
      </c>
      <c r="M1069">
        <v>13716.57</v>
      </c>
      <c r="N1069">
        <v>3741.556</v>
      </c>
      <c r="O1069">
        <v>37968.781000000003</v>
      </c>
      <c r="P1069">
        <v>2348.5059999999999</v>
      </c>
    </row>
    <row r="1070" spans="1:16">
      <c r="A1070" s="282">
        <v>43833</v>
      </c>
      <c r="B1070">
        <v>3081.74</v>
      </c>
      <c r="C1070">
        <v>786.32899999999995</v>
      </c>
      <c r="D1070">
        <v>9403.06</v>
      </c>
      <c r="E1070">
        <v>1035.9010000000001</v>
      </c>
      <c r="L1070" s="282">
        <v>43833</v>
      </c>
      <c r="M1070">
        <v>13625.838</v>
      </c>
      <c r="N1070">
        <v>3724.0259999999998</v>
      </c>
      <c r="O1070">
        <v>37475.603999999999</v>
      </c>
      <c r="P1070">
        <v>2348.5059999999999</v>
      </c>
    </row>
    <row r="1071" spans="1:16">
      <c r="A1071" s="282">
        <v>43836</v>
      </c>
      <c r="B1071">
        <v>3092.7310000000002</v>
      </c>
      <c r="C1071">
        <v>783.74199999999996</v>
      </c>
      <c r="D1071">
        <v>9385.5720000000001</v>
      </c>
      <c r="E1071">
        <v>1022.0890000000001</v>
      </c>
      <c r="L1071" s="282">
        <v>43836</v>
      </c>
      <c r="M1071">
        <v>13674.486000000001</v>
      </c>
      <c r="N1071">
        <v>3711.7750000000001</v>
      </c>
      <c r="O1071">
        <v>37405.909</v>
      </c>
      <c r="P1071">
        <v>2317.194</v>
      </c>
    </row>
    <row r="1072" spans="1:16">
      <c r="A1072" s="282">
        <v>43837</v>
      </c>
      <c r="B1072">
        <v>3084.788</v>
      </c>
      <c r="C1072">
        <v>787.28200000000004</v>
      </c>
      <c r="D1072">
        <v>9411.3940000000002</v>
      </c>
      <c r="E1072">
        <v>1038.307</v>
      </c>
      <c r="L1072" s="282">
        <v>43837</v>
      </c>
      <c r="M1072">
        <v>13640.664000000001</v>
      </c>
      <c r="N1072">
        <v>3728.54</v>
      </c>
      <c r="O1072">
        <v>37508.82</v>
      </c>
      <c r="P1072">
        <v>2353.962</v>
      </c>
    </row>
    <row r="1073" spans="1:16">
      <c r="A1073" s="282">
        <v>43838</v>
      </c>
      <c r="B1073">
        <v>3100.21</v>
      </c>
      <c r="C1073">
        <v>790.37599999999998</v>
      </c>
      <c r="D1073">
        <v>9397.1489999999994</v>
      </c>
      <c r="E1073">
        <v>1024.6990000000001</v>
      </c>
      <c r="L1073" s="282">
        <v>43838</v>
      </c>
      <c r="M1073">
        <v>13709.332</v>
      </c>
      <c r="N1073">
        <v>3743.19</v>
      </c>
      <c r="O1073">
        <v>37452.050000000003</v>
      </c>
      <c r="P1073">
        <v>2323.1109999999999</v>
      </c>
    </row>
    <row r="1074" spans="1:16">
      <c r="A1074" s="282">
        <v>43839</v>
      </c>
      <c r="B1074">
        <v>3120.873</v>
      </c>
      <c r="C1074">
        <v>794.98400000000004</v>
      </c>
      <c r="D1074">
        <v>9470.3259999999991</v>
      </c>
      <c r="E1074">
        <v>1041.5450000000001</v>
      </c>
      <c r="L1074" s="282">
        <v>43839</v>
      </c>
      <c r="M1074">
        <v>13804.159</v>
      </c>
      <c r="N1074">
        <v>3765.0149999999999</v>
      </c>
      <c r="O1074">
        <v>37743.694000000003</v>
      </c>
      <c r="P1074">
        <v>2361.3040000000001</v>
      </c>
    </row>
    <row r="1075" spans="1:16">
      <c r="A1075" s="282">
        <v>43840</v>
      </c>
      <c r="B1075">
        <v>3112.3890000000001</v>
      </c>
      <c r="C1075">
        <v>796.41899999999998</v>
      </c>
      <c r="D1075">
        <v>9531.402</v>
      </c>
      <c r="E1075">
        <v>1045.846</v>
      </c>
      <c r="L1075" s="282">
        <v>43840</v>
      </c>
      <c r="M1075">
        <v>13766.665000000001</v>
      </c>
      <c r="N1075">
        <v>3771.8090000000002</v>
      </c>
      <c r="O1075">
        <v>37987.110999999997</v>
      </c>
      <c r="P1075">
        <v>2371.0540000000001</v>
      </c>
    </row>
    <row r="1076" spans="1:16">
      <c r="A1076" s="282">
        <v>43843</v>
      </c>
      <c r="B1076">
        <v>3134.933</v>
      </c>
      <c r="C1076">
        <v>791.84299999999996</v>
      </c>
      <c r="D1076">
        <v>9555.0339999999997</v>
      </c>
      <c r="E1076">
        <v>1045.846</v>
      </c>
      <c r="L1076" s="282">
        <v>43843</v>
      </c>
      <c r="M1076">
        <v>13866.415999999999</v>
      </c>
      <c r="N1076">
        <v>3750.1390000000001</v>
      </c>
      <c r="O1076">
        <v>38081.292000000001</v>
      </c>
      <c r="P1076">
        <v>2371.0540000000001</v>
      </c>
    </row>
    <row r="1077" spans="1:16">
      <c r="A1077" s="282">
        <v>43844</v>
      </c>
      <c r="B1077">
        <v>3130.4029999999998</v>
      </c>
      <c r="C1077">
        <v>792.58600000000001</v>
      </c>
      <c r="D1077">
        <v>9591.5490000000009</v>
      </c>
      <c r="E1077">
        <v>1051.1110000000001</v>
      </c>
      <c r="L1077" s="282">
        <v>43844</v>
      </c>
      <c r="M1077">
        <v>13847.65</v>
      </c>
      <c r="N1077">
        <v>3753.6579999999999</v>
      </c>
      <c r="O1077">
        <v>38226.824000000001</v>
      </c>
      <c r="P1077">
        <v>2382.989</v>
      </c>
    </row>
    <row r="1078" spans="1:16">
      <c r="A1078" s="282">
        <v>43845</v>
      </c>
      <c r="B1078">
        <v>3135.7710000000002</v>
      </c>
      <c r="C1078">
        <v>787.33500000000004</v>
      </c>
      <c r="D1078">
        <v>9821.9169999999995</v>
      </c>
      <c r="E1078">
        <v>1044.885</v>
      </c>
      <c r="L1078" s="282">
        <v>43845</v>
      </c>
      <c r="M1078">
        <v>13871.665000000001</v>
      </c>
      <c r="N1078">
        <v>3728.7890000000002</v>
      </c>
      <c r="O1078">
        <v>39144.947999999997</v>
      </c>
      <c r="P1078">
        <v>2368.875</v>
      </c>
    </row>
    <row r="1079" spans="1:16">
      <c r="A1079" s="282">
        <v>43846</v>
      </c>
      <c r="B1079">
        <v>3162.3119999999999</v>
      </c>
      <c r="C1079">
        <v>793.68799999999999</v>
      </c>
      <c r="D1079">
        <v>9762.9140000000007</v>
      </c>
      <c r="E1079">
        <v>1044.087</v>
      </c>
      <c r="L1079" s="282">
        <v>43846</v>
      </c>
      <c r="M1079">
        <v>13989.574000000001</v>
      </c>
      <c r="N1079">
        <v>3758.8760000000002</v>
      </c>
      <c r="O1079">
        <v>38909.794000000002</v>
      </c>
      <c r="P1079">
        <v>2367.0659999999998</v>
      </c>
    </row>
    <row r="1080" spans="1:16">
      <c r="A1080" s="282">
        <v>43847</v>
      </c>
      <c r="B1080">
        <v>3173.8380000000002</v>
      </c>
      <c r="C1080">
        <v>800.11599999999999</v>
      </c>
      <c r="D1080">
        <v>9844.2109999999993</v>
      </c>
      <c r="E1080">
        <v>1048.3789999999999</v>
      </c>
      <c r="L1080" s="282">
        <v>43847</v>
      </c>
      <c r="M1080">
        <v>14040.841</v>
      </c>
      <c r="N1080">
        <v>3789.32</v>
      </c>
      <c r="O1080">
        <v>39233.798000000003</v>
      </c>
      <c r="P1080">
        <v>2376.797</v>
      </c>
    </row>
    <row r="1081" spans="1:16">
      <c r="A1081" s="282">
        <v>43850</v>
      </c>
      <c r="B1081">
        <v>3173.8380000000002</v>
      </c>
      <c r="C1081">
        <v>794.99300000000005</v>
      </c>
      <c r="D1081">
        <v>9865.7360000000008</v>
      </c>
      <c r="E1081">
        <v>1053.06</v>
      </c>
      <c r="L1081" s="282">
        <v>43850</v>
      </c>
      <c r="M1081">
        <v>14040.841</v>
      </c>
      <c r="N1081">
        <v>3782.8490000000002</v>
      </c>
      <c r="O1081">
        <v>39319.587</v>
      </c>
      <c r="P1081">
        <v>2387.4079999999999</v>
      </c>
    </row>
    <row r="1082" spans="1:16">
      <c r="A1082" s="282">
        <v>43851</v>
      </c>
      <c r="B1082">
        <v>3166.2959999999998</v>
      </c>
      <c r="C1082">
        <v>789.41200000000003</v>
      </c>
      <c r="D1082">
        <v>9848.9580000000005</v>
      </c>
      <c r="E1082">
        <v>1046.54</v>
      </c>
      <c r="L1082" s="282">
        <v>43851</v>
      </c>
      <c r="M1082">
        <v>14007.731</v>
      </c>
      <c r="N1082">
        <v>3756.297</v>
      </c>
      <c r="O1082">
        <v>39252.716999999997</v>
      </c>
      <c r="P1082">
        <v>2372.6280000000002</v>
      </c>
    </row>
    <row r="1083" spans="1:16">
      <c r="A1083" s="282">
        <v>43852</v>
      </c>
      <c r="B1083">
        <v>3168.2049999999999</v>
      </c>
      <c r="C1083">
        <v>784.02200000000005</v>
      </c>
      <c r="D1083">
        <v>9896.1869999999999</v>
      </c>
      <c r="E1083">
        <v>1052.069</v>
      </c>
      <c r="L1083" s="282">
        <v>43852</v>
      </c>
      <c r="M1083">
        <v>14016.661</v>
      </c>
      <c r="N1083">
        <v>3730.6489999999999</v>
      </c>
      <c r="O1083">
        <v>39440.949000000001</v>
      </c>
      <c r="P1083">
        <v>2385.163</v>
      </c>
    </row>
    <row r="1084" spans="1:16">
      <c r="A1084" s="282">
        <v>43853</v>
      </c>
      <c r="B1084">
        <v>3171.8380000000002</v>
      </c>
      <c r="C1084">
        <v>781.76900000000001</v>
      </c>
      <c r="D1084">
        <v>9896.4629999999997</v>
      </c>
      <c r="E1084">
        <v>1044.29</v>
      </c>
      <c r="L1084" s="282">
        <v>43853</v>
      </c>
      <c r="M1084">
        <v>14033.683999999999</v>
      </c>
      <c r="N1084">
        <v>3719.9259999999999</v>
      </c>
      <c r="O1084">
        <v>39450.491999999998</v>
      </c>
      <c r="P1084">
        <v>2367.527</v>
      </c>
    </row>
    <row r="1085" spans="1:16">
      <c r="A1085" s="282">
        <v>43854</v>
      </c>
      <c r="B1085">
        <v>3143.4609999999998</v>
      </c>
      <c r="C1085">
        <v>790.82600000000002</v>
      </c>
      <c r="D1085">
        <v>9984.0419999999995</v>
      </c>
      <c r="E1085">
        <v>1045.5229999999999</v>
      </c>
      <c r="L1085" s="282">
        <v>43854</v>
      </c>
      <c r="M1085">
        <v>13908.498</v>
      </c>
      <c r="N1085">
        <v>3763.0230000000001</v>
      </c>
      <c r="O1085">
        <v>39799.608999999997</v>
      </c>
      <c r="P1085">
        <v>2370.3220000000001</v>
      </c>
    </row>
    <row r="1086" spans="1:16">
      <c r="A1086" s="282">
        <v>43857</v>
      </c>
      <c r="B1086">
        <v>3094.4050000000002</v>
      </c>
      <c r="C1086">
        <v>773.45</v>
      </c>
      <c r="D1086">
        <v>9733.7579999999998</v>
      </c>
      <c r="E1086">
        <v>1029.019</v>
      </c>
      <c r="L1086" s="282">
        <v>43857</v>
      </c>
      <c r="M1086">
        <v>13691.442999999999</v>
      </c>
      <c r="N1086">
        <v>3680.3440000000001</v>
      </c>
      <c r="O1086">
        <v>38801.898000000001</v>
      </c>
      <c r="P1086">
        <v>2332.9059999999999</v>
      </c>
    </row>
    <row r="1087" spans="1:16">
      <c r="A1087" s="282">
        <v>43858</v>
      </c>
      <c r="B1087">
        <v>3125.8330000000001</v>
      </c>
      <c r="C1087">
        <v>793.20600000000002</v>
      </c>
      <c r="D1087">
        <v>9781.2569999999996</v>
      </c>
      <c r="E1087">
        <v>1022.667</v>
      </c>
      <c r="L1087" s="282">
        <v>43858</v>
      </c>
      <c r="M1087">
        <v>13830.761</v>
      </c>
      <c r="N1087">
        <v>3774.348</v>
      </c>
      <c r="O1087">
        <v>38991.243000000002</v>
      </c>
      <c r="P1087">
        <v>2318.5059999999999</v>
      </c>
    </row>
    <row r="1088" spans="1:16">
      <c r="A1088" s="282">
        <v>43859</v>
      </c>
      <c r="B1088">
        <v>3123.5590000000002</v>
      </c>
      <c r="C1088">
        <v>798.35599999999999</v>
      </c>
      <c r="D1088">
        <v>9917.1409999999996</v>
      </c>
      <c r="E1088">
        <v>1027.9169999999999</v>
      </c>
      <c r="L1088" s="282">
        <v>43859</v>
      </c>
      <c r="M1088">
        <v>13820.995000000001</v>
      </c>
      <c r="N1088">
        <v>3798.8539999999998</v>
      </c>
      <c r="O1088">
        <v>39532.92</v>
      </c>
      <c r="P1088">
        <v>2330.4090000000001</v>
      </c>
    </row>
    <row r="1089" spans="1:16">
      <c r="A1089" s="282">
        <v>43860</v>
      </c>
      <c r="B1089">
        <v>3133.69</v>
      </c>
      <c r="C1089">
        <v>786.79200000000003</v>
      </c>
      <c r="D1089">
        <v>9779.1910000000007</v>
      </c>
      <c r="E1089">
        <v>1013.057</v>
      </c>
      <c r="L1089" s="282">
        <v>43860</v>
      </c>
      <c r="M1089">
        <v>13868.138000000001</v>
      </c>
      <c r="N1089">
        <v>3743.826</v>
      </c>
      <c r="O1089">
        <v>38983.006999999998</v>
      </c>
      <c r="P1089">
        <v>2296.8690000000001</v>
      </c>
    </row>
    <row r="1090" spans="1:16">
      <c r="A1090" s="282">
        <v>43861</v>
      </c>
      <c r="B1090">
        <v>3078.7759999999998</v>
      </c>
      <c r="C1090">
        <v>769.92</v>
      </c>
      <c r="D1090">
        <v>9814.5480000000007</v>
      </c>
      <c r="E1090">
        <v>1019.024</v>
      </c>
      <c r="L1090" s="282">
        <v>43861</v>
      </c>
      <c r="M1090">
        <v>13626.248</v>
      </c>
      <c r="N1090">
        <v>3663.547</v>
      </c>
      <c r="O1090">
        <v>39123.949999999997</v>
      </c>
      <c r="P1090">
        <v>2310.3989999999999</v>
      </c>
    </row>
    <row r="1091" spans="1:16">
      <c r="A1091" s="282">
        <v>43864</v>
      </c>
      <c r="B1091">
        <v>3103.2510000000002</v>
      </c>
      <c r="C1091">
        <v>777.1</v>
      </c>
      <c r="D1091">
        <v>9828.3539999999994</v>
      </c>
      <c r="E1091">
        <v>1012.337</v>
      </c>
      <c r="L1091" s="282">
        <v>43864</v>
      </c>
      <c r="M1091">
        <v>13734.743</v>
      </c>
      <c r="N1091">
        <v>3697.7109999999998</v>
      </c>
      <c r="O1091">
        <v>39178.987000000001</v>
      </c>
      <c r="P1091">
        <v>2295.3069999999998</v>
      </c>
    </row>
    <row r="1092" spans="1:16">
      <c r="A1092" s="282">
        <v>43865</v>
      </c>
      <c r="B1092">
        <v>3151.7080000000001</v>
      </c>
      <c r="C1092">
        <v>788.89</v>
      </c>
      <c r="D1092">
        <v>9918.8189999999995</v>
      </c>
      <c r="E1092">
        <v>1018.198</v>
      </c>
      <c r="L1092" s="282">
        <v>43865</v>
      </c>
      <c r="M1092">
        <v>13949.290999999999</v>
      </c>
      <c r="N1092">
        <v>3753.81</v>
      </c>
      <c r="O1092">
        <v>39539.61</v>
      </c>
      <c r="P1092">
        <v>2308.596</v>
      </c>
    </row>
    <row r="1093" spans="1:16">
      <c r="A1093" s="282">
        <v>43866</v>
      </c>
      <c r="B1093">
        <v>3182.6559999999999</v>
      </c>
      <c r="C1093">
        <v>801.59500000000003</v>
      </c>
      <c r="D1093">
        <v>10224.498</v>
      </c>
      <c r="E1093">
        <v>1028.6759999999999</v>
      </c>
      <c r="L1093" s="282">
        <v>43866</v>
      </c>
      <c r="M1093">
        <v>14086.552</v>
      </c>
      <c r="N1093">
        <v>3814.2660000000001</v>
      </c>
      <c r="O1093">
        <v>40758.142</v>
      </c>
      <c r="P1093">
        <v>2332.3629999999998</v>
      </c>
    </row>
    <row r="1094" spans="1:16">
      <c r="A1094" s="282">
        <v>43867</v>
      </c>
      <c r="B1094">
        <v>3193.0839999999998</v>
      </c>
      <c r="C1094">
        <v>810.48099999999999</v>
      </c>
      <c r="D1094">
        <v>10316.718999999999</v>
      </c>
      <c r="E1094">
        <v>1050.758</v>
      </c>
      <c r="L1094" s="282">
        <v>43867</v>
      </c>
      <c r="M1094">
        <v>14135.045</v>
      </c>
      <c r="N1094">
        <v>3856.5459999999998</v>
      </c>
      <c r="O1094">
        <v>41125.764999999999</v>
      </c>
      <c r="P1094">
        <v>2382.4299999999998</v>
      </c>
    </row>
    <row r="1095" spans="1:16">
      <c r="A1095" s="282">
        <v>43868</v>
      </c>
      <c r="B1095">
        <v>3175.8560000000002</v>
      </c>
      <c r="C1095">
        <v>809.77</v>
      </c>
      <c r="D1095">
        <v>10255.349</v>
      </c>
      <c r="E1095">
        <v>1048.3209999999999</v>
      </c>
      <c r="L1095" s="282">
        <v>43868</v>
      </c>
      <c r="M1095">
        <v>14061.727000000001</v>
      </c>
      <c r="N1095">
        <v>3853.1640000000002</v>
      </c>
      <c r="O1095">
        <v>40881.127</v>
      </c>
      <c r="P1095">
        <v>2376.9090000000001</v>
      </c>
    </row>
    <row r="1096" spans="1:16">
      <c r="A1096" s="282">
        <v>43871</v>
      </c>
      <c r="B1096">
        <v>3199.3049999999998</v>
      </c>
      <c r="C1096">
        <v>809.55399999999997</v>
      </c>
      <c r="D1096">
        <v>10212.782999999999</v>
      </c>
      <c r="E1096">
        <v>1040.8610000000001</v>
      </c>
      <c r="L1096" s="282">
        <v>43871</v>
      </c>
      <c r="M1096">
        <v>14167.557000000001</v>
      </c>
      <c r="N1096">
        <v>3852.136</v>
      </c>
      <c r="O1096">
        <v>40711.446000000004</v>
      </c>
      <c r="P1096">
        <v>2359.9960000000001</v>
      </c>
    </row>
    <row r="1097" spans="1:16">
      <c r="A1097" s="282">
        <v>43872</v>
      </c>
      <c r="B1097">
        <v>3205.9749999999999</v>
      </c>
      <c r="C1097">
        <v>814.08299999999997</v>
      </c>
      <c r="D1097">
        <v>10312.351000000001</v>
      </c>
      <c r="E1097">
        <v>1040.8610000000001</v>
      </c>
      <c r="L1097" s="282">
        <v>43872</v>
      </c>
      <c r="M1097">
        <v>14197.682000000001</v>
      </c>
      <c r="N1097">
        <v>3873.6869999999999</v>
      </c>
      <c r="O1097">
        <v>41108.353000000003</v>
      </c>
      <c r="P1097">
        <v>2359.9960000000001</v>
      </c>
    </row>
    <row r="1098" spans="1:16">
      <c r="A1098" s="282">
        <v>43873</v>
      </c>
      <c r="B1098">
        <v>3226.6909999999998</v>
      </c>
      <c r="C1098">
        <v>819.02200000000005</v>
      </c>
      <c r="D1098">
        <v>10261.812</v>
      </c>
      <c r="E1098">
        <v>1041.5440000000001</v>
      </c>
      <c r="L1098" s="282">
        <v>43873</v>
      </c>
      <c r="M1098">
        <v>14289.874</v>
      </c>
      <c r="N1098">
        <v>3897.1909999999998</v>
      </c>
      <c r="O1098">
        <v>40906.89</v>
      </c>
      <c r="P1098">
        <v>2361.5430000000001</v>
      </c>
    </row>
    <row r="1099" spans="1:16">
      <c r="A1099" s="282">
        <v>43874</v>
      </c>
      <c r="B1099">
        <v>3222.8560000000002</v>
      </c>
      <c r="C1099">
        <v>818.56399999999996</v>
      </c>
      <c r="D1099">
        <v>10238.031999999999</v>
      </c>
      <c r="E1099">
        <v>1037.8510000000001</v>
      </c>
      <c r="L1099" s="282">
        <v>43874</v>
      </c>
      <c r="M1099">
        <v>14277.304</v>
      </c>
      <c r="N1099">
        <v>3895.01</v>
      </c>
      <c r="O1099">
        <v>40812.095999999998</v>
      </c>
      <c r="P1099">
        <v>2353.1709999999998</v>
      </c>
    </row>
    <row r="1100" spans="1:16">
      <c r="A1100" s="282">
        <v>43875</v>
      </c>
      <c r="B1100">
        <v>3229.4830000000002</v>
      </c>
      <c r="C1100">
        <v>817.54399999999998</v>
      </c>
      <c r="D1100">
        <v>10329.673000000001</v>
      </c>
      <c r="E1100">
        <v>1031.826</v>
      </c>
      <c r="L1100" s="282">
        <v>43875</v>
      </c>
      <c r="M1100">
        <v>14308.844999999999</v>
      </c>
      <c r="N1100">
        <v>3890.1550000000002</v>
      </c>
      <c r="O1100">
        <v>41177.404000000002</v>
      </c>
      <c r="P1100">
        <v>2339.5259999999998</v>
      </c>
    </row>
    <row r="1101" spans="1:16">
      <c r="A1101" s="282">
        <v>43878</v>
      </c>
      <c r="B1101">
        <v>3229.4830000000002</v>
      </c>
      <c r="C1101">
        <v>826.78700000000003</v>
      </c>
      <c r="D1101">
        <v>10340.14</v>
      </c>
      <c r="E1101">
        <v>1024.0039999999999</v>
      </c>
      <c r="L1101" s="282">
        <v>43878</v>
      </c>
      <c r="M1101">
        <v>14308.844999999999</v>
      </c>
      <c r="N1101">
        <v>3934.1350000000002</v>
      </c>
      <c r="O1101">
        <v>41219.131000000001</v>
      </c>
      <c r="P1101">
        <v>2321.8009999999999</v>
      </c>
    </row>
    <row r="1102" spans="1:16">
      <c r="A1102" s="282">
        <v>43879</v>
      </c>
      <c r="B1102">
        <v>3221.0129999999999</v>
      </c>
      <c r="C1102">
        <v>829.101</v>
      </c>
      <c r="D1102">
        <v>10416.412</v>
      </c>
      <c r="E1102">
        <v>1011.295</v>
      </c>
      <c r="L1102" s="282">
        <v>43879</v>
      </c>
      <c r="M1102">
        <v>14272.168</v>
      </c>
      <c r="N1102">
        <v>3945.1480000000001</v>
      </c>
      <c r="O1102">
        <v>41523.175999999999</v>
      </c>
      <c r="P1102">
        <v>2292.991</v>
      </c>
    </row>
    <row r="1103" spans="1:16">
      <c r="A1103" s="282">
        <v>43880</v>
      </c>
      <c r="B1103">
        <v>3236.7260000000001</v>
      </c>
      <c r="C1103">
        <v>835.43100000000004</v>
      </c>
      <c r="D1103">
        <v>10485.477999999999</v>
      </c>
      <c r="E1103">
        <v>1015.222</v>
      </c>
      <c r="L1103" s="282">
        <v>43880</v>
      </c>
      <c r="M1103">
        <v>14343.95</v>
      </c>
      <c r="N1103">
        <v>3975.2689999999998</v>
      </c>
      <c r="O1103">
        <v>41798.493999999999</v>
      </c>
      <c r="P1103">
        <v>2301.9340000000002</v>
      </c>
    </row>
    <row r="1104" spans="1:16">
      <c r="A1104" s="282">
        <v>43881</v>
      </c>
      <c r="B1104">
        <v>3225.48</v>
      </c>
      <c r="C1104">
        <v>822.46600000000001</v>
      </c>
      <c r="D1104">
        <v>10456.348</v>
      </c>
      <c r="E1104">
        <v>1018.111</v>
      </c>
      <c r="L1104" s="282">
        <v>43881</v>
      </c>
      <c r="M1104">
        <v>14294.732</v>
      </c>
      <c r="N1104">
        <v>3913.5770000000002</v>
      </c>
      <c r="O1104">
        <v>41682.375</v>
      </c>
      <c r="P1104">
        <v>2308.4830000000002</v>
      </c>
    </row>
    <row r="1105" spans="1:16">
      <c r="A1105" s="282">
        <v>43882</v>
      </c>
      <c r="B1105">
        <v>3191.163</v>
      </c>
      <c r="C1105">
        <v>813.38199999999995</v>
      </c>
      <c r="D1105">
        <v>10373.331</v>
      </c>
      <c r="E1105">
        <v>1017.833</v>
      </c>
      <c r="L1105" s="282">
        <v>43882</v>
      </c>
      <c r="M1105">
        <v>14143.130999999999</v>
      </c>
      <c r="N1105">
        <v>3870.3539999999998</v>
      </c>
      <c r="O1105">
        <v>41351.442000000003</v>
      </c>
      <c r="P1105">
        <v>2307.8530000000001</v>
      </c>
    </row>
    <row r="1106" spans="1:16">
      <c r="A1106" s="282">
        <v>43885</v>
      </c>
      <c r="B1106">
        <v>3084.3609999999999</v>
      </c>
      <c r="C1106">
        <v>771.15499999999997</v>
      </c>
      <c r="D1106">
        <v>10002.209000000001</v>
      </c>
      <c r="E1106">
        <v>1017.833</v>
      </c>
      <c r="L1106" s="282">
        <v>43885</v>
      </c>
      <c r="M1106">
        <v>13671.467000000001</v>
      </c>
      <c r="N1106">
        <v>3669.424</v>
      </c>
      <c r="O1106">
        <v>39872.027999999998</v>
      </c>
      <c r="P1106">
        <v>2307.8530000000001</v>
      </c>
    </row>
    <row r="1107" spans="1:16">
      <c r="A1107" s="282">
        <v>43886</v>
      </c>
      <c r="B1107">
        <v>2990.3020000000001</v>
      </c>
      <c r="C1107">
        <v>759.803</v>
      </c>
      <c r="D1107">
        <v>9840.1980000000003</v>
      </c>
      <c r="E1107">
        <v>985.50900000000001</v>
      </c>
      <c r="L1107" s="282">
        <v>43886</v>
      </c>
      <c r="M1107">
        <v>13254.813</v>
      </c>
      <c r="N1107">
        <v>3615.4029999999998</v>
      </c>
      <c r="O1107">
        <v>39226.199999999997</v>
      </c>
      <c r="P1107">
        <v>2234.5770000000002</v>
      </c>
    </row>
    <row r="1108" spans="1:16">
      <c r="A1108" s="282">
        <v>43887</v>
      </c>
      <c r="B1108">
        <v>2977.5740000000001</v>
      </c>
      <c r="C1108">
        <v>770.75</v>
      </c>
      <c r="D1108">
        <v>9823.384</v>
      </c>
      <c r="E1108">
        <v>977.81899999999996</v>
      </c>
      <c r="L1108" s="282">
        <v>43887</v>
      </c>
      <c r="M1108">
        <v>13198.502</v>
      </c>
      <c r="N1108">
        <v>3667.4940000000001</v>
      </c>
      <c r="O1108">
        <v>39159.175000000003</v>
      </c>
      <c r="P1108">
        <v>2217.14</v>
      </c>
    </row>
    <row r="1109" spans="1:16">
      <c r="A1109" s="282">
        <v>43888</v>
      </c>
      <c r="B1109">
        <v>2846.067</v>
      </c>
      <c r="C1109">
        <v>753.03599999999994</v>
      </c>
      <c r="D1109">
        <v>9569.7019999999993</v>
      </c>
      <c r="E1109">
        <v>955.40099999999995</v>
      </c>
      <c r="L1109" s="282">
        <v>43888</v>
      </c>
      <c r="M1109">
        <v>12618.144</v>
      </c>
      <c r="N1109">
        <v>3583.2069999999999</v>
      </c>
      <c r="O1109">
        <v>38171.298999999999</v>
      </c>
      <c r="P1109">
        <v>2167.1770000000001</v>
      </c>
    </row>
    <row r="1110" spans="1:16">
      <c r="A1110" s="282">
        <v>43889</v>
      </c>
      <c r="B1110">
        <v>2822.375</v>
      </c>
      <c r="C1110">
        <v>724.67399999999998</v>
      </c>
      <c r="D1110">
        <v>9288.1229999999996</v>
      </c>
      <c r="E1110">
        <v>921.02300000000002</v>
      </c>
      <c r="L1110" s="282">
        <v>43889</v>
      </c>
      <c r="M1110">
        <v>12515.094999999999</v>
      </c>
      <c r="N1110">
        <v>3448.2469999999998</v>
      </c>
      <c r="O1110">
        <v>37048.142999999996</v>
      </c>
      <c r="P1110">
        <v>2089.1970000000001</v>
      </c>
    </row>
    <row r="1111" spans="1:16">
      <c r="A1111" s="282">
        <v>43892</v>
      </c>
      <c r="B1111">
        <v>2950.52</v>
      </c>
      <c r="C1111">
        <v>714.45600000000002</v>
      </c>
      <c r="D1111">
        <v>9412.8780000000006</v>
      </c>
      <c r="E1111">
        <v>927.65499999999997</v>
      </c>
      <c r="L1111" s="282">
        <v>43892</v>
      </c>
      <c r="M1111">
        <v>13083.611000000001</v>
      </c>
      <c r="N1111">
        <v>3399.6260000000002</v>
      </c>
      <c r="O1111">
        <v>37545.764000000003</v>
      </c>
      <c r="P1111">
        <v>2104.239</v>
      </c>
    </row>
    <row r="1112" spans="1:16">
      <c r="A1112" s="282">
        <v>43893</v>
      </c>
      <c r="B1112">
        <v>2869.2860000000001</v>
      </c>
      <c r="C1112">
        <v>717.33299999999997</v>
      </c>
      <c r="D1112">
        <v>9711.1479999999992</v>
      </c>
      <c r="E1112">
        <v>916.43700000000001</v>
      </c>
      <c r="L1112" s="282">
        <v>43893</v>
      </c>
      <c r="M1112">
        <v>12723.768</v>
      </c>
      <c r="N1112">
        <v>3413.3159999999998</v>
      </c>
      <c r="O1112">
        <v>38777.031999999999</v>
      </c>
      <c r="P1112">
        <v>2078.7930000000001</v>
      </c>
    </row>
    <row r="1113" spans="1:16">
      <c r="A1113" s="282">
        <v>43894</v>
      </c>
      <c r="B1113">
        <v>2988.62</v>
      </c>
      <c r="C1113">
        <v>726.67700000000002</v>
      </c>
      <c r="D1113">
        <v>9827.8819999999996</v>
      </c>
      <c r="E1113">
        <v>915.29600000000005</v>
      </c>
      <c r="L1113" s="282">
        <v>43894</v>
      </c>
      <c r="M1113">
        <v>13253.705</v>
      </c>
      <c r="N1113">
        <v>3457.78</v>
      </c>
      <c r="O1113">
        <v>39243.160000000003</v>
      </c>
      <c r="P1113">
        <v>2076.2049999999999</v>
      </c>
    </row>
    <row r="1114" spans="1:16">
      <c r="A1114" s="282">
        <v>43895</v>
      </c>
      <c r="B1114">
        <v>2888.413</v>
      </c>
      <c r="C1114">
        <v>714.73599999999999</v>
      </c>
      <c r="D1114">
        <v>9746.9660000000003</v>
      </c>
      <c r="E1114">
        <v>924.98</v>
      </c>
      <c r="L1114" s="282">
        <v>43895</v>
      </c>
      <c r="M1114">
        <v>12811.978999999999</v>
      </c>
      <c r="N1114">
        <v>3400.96</v>
      </c>
      <c r="O1114">
        <v>38920.055999999997</v>
      </c>
      <c r="P1114">
        <v>2098.1729999999998</v>
      </c>
    </row>
    <row r="1115" spans="1:16">
      <c r="A1115" s="282">
        <v>43896</v>
      </c>
      <c r="B1115">
        <v>2837.9160000000002</v>
      </c>
      <c r="C1115">
        <v>689.46</v>
      </c>
      <c r="D1115">
        <v>9443.4860000000008</v>
      </c>
      <c r="E1115">
        <v>898.89800000000002</v>
      </c>
      <c r="L1115" s="282">
        <v>43896</v>
      </c>
      <c r="M1115">
        <v>12588.418</v>
      </c>
      <c r="N1115">
        <v>3280.6889999999999</v>
      </c>
      <c r="O1115">
        <v>37708.248</v>
      </c>
      <c r="P1115">
        <v>2039.009</v>
      </c>
    </row>
    <row r="1116" spans="1:16">
      <c r="A1116" s="282">
        <v>43899</v>
      </c>
      <c r="B1116">
        <v>2619.8670000000002</v>
      </c>
      <c r="C1116">
        <v>611.73500000000001</v>
      </c>
      <c r="D1116">
        <v>8980.1260000000002</v>
      </c>
      <c r="E1116">
        <v>849.17</v>
      </c>
      <c r="L1116" s="282">
        <v>43899</v>
      </c>
      <c r="M1116">
        <v>11622.415000000001</v>
      </c>
      <c r="N1116">
        <v>2910.8449999999998</v>
      </c>
      <c r="O1116">
        <v>35858.031999999999</v>
      </c>
      <c r="P1116">
        <v>1926.2080000000001</v>
      </c>
    </row>
    <row r="1117" spans="1:16">
      <c r="A1117" s="282">
        <v>43900</v>
      </c>
      <c r="B1117">
        <v>2747.8649999999998</v>
      </c>
      <c r="C1117">
        <v>590.89099999999996</v>
      </c>
      <c r="D1117">
        <v>8859.4750000000004</v>
      </c>
      <c r="E1117">
        <v>859.71600000000001</v>
      </c>
      <c r="L1117" s="282">
        <v>43900</v>
      </c>
      <c r="M1117">
        <v>12190.565000000001</v>
      </c>
      <c r="N1117">
        <v>2811.665</v>
      </c>
      <c r="O1117">
        <v>35376.267</v>
      </c>
      <c r="P1117">
        <v>1950.1310000000001</v>
      </c>
    </row>
    <row r="1118" spans="1:16">
      <c r="A1118" s="282">
        <v>43901</v>
      </c>
      <c r="B1118">
        <v>2612.2860000000001</v>
      </c>
      <c r="C1118">
        <v>592.24400000000003</v>
      </c>
      <c r="D1118">
        <v>8717.8389999999999</v>
      </c>
      <c r="E1118">
        <v>846.67399999999998</v>
      </c>
      <c r="L1118" s="282">
        <v>43901</v>
      </c>
      <c r="M1118">
        <v>11589.949000000001</v>
      </c>
      <c r="N1118">
        <v>2818.1019999999999</v>
      </c>
      <c r="O1118">
        <v>34810.707999999999</v>
      </c>
      <c r="P1118">
        <v>1920.547</v>
      </c>
    </row>
    <row r="1119" spans="1:16">
      <c r="A1119" s="282">
        <v>43902</v>
      </c>
      <c r="B1119">
        <v>2363.6790000000001</v>
      </c>
      <c r="C1119">
        <v>490.78699999999998</v>
      </c>
      <c r="D1119">
        <v>8065.4979999999996</v>
      </c>
      <c r="E1119">
        <v>811.80399999999997</v>
      </c>
      <c r="L1119" s="282">
        <v>43902</v>
      </c>
      <c r="M1119">
        <v>10489.127</v>
      </c>
      <c r="N1119">
        <v>2335.3359999999998</v>
      </c>
      <c r="O1119">
        <v>32224.724999999999</v>
      </c>
      <c r="P1119">
        <v>1841.45</v>
      </c>
    </row>
    <row r="1120" spans="1:16">
      <c r="A1120" s="282">
        <v>43903</v>
      </c>
      <c r="B1120">
        <v>2578.808</v>
      </c>
      <c r="C1120">
        <v>524.86199999999997</v>
      </c>
      <c r="D1120">
        <v>8140.9589999999998</v>
      </c>
      <c r="E1120">
        <v>771.23400000000004</v>
      </c>
      <c r="L1120" s="282">
        <v>43903</v>
      </c>
      <c r="M1120">
        <v>11447.21</v>
      </c>
      <c r="N1120">
        <v>2497.4749999999999</v>
      </c>
      <c r="O1120">
        <v>32526.22</v>
      </c>
      <c r="P1120">
        <v>1749.423</v>
      </c>
    </row>
    <row r="1121" spans="1:16">
      <c r="A1121" s="282">
        <v>43906</v>
      </c>
      <c r="B1121">
        <v>2266.2049999999999</v>
      </c>
      <c r="C1121">
        <v>493.92599999999999</v>
      </c>
      <c r="D1121">
        <v>7999.5559999999996</v>
      </c>
      <c r="E1121">
        <v>754.16399999999999</v>
      </c>
      <c r="L1121" s="282">
        <v>43906</v>
      </c>
      <c r="M1121">
        <v>10060.079</v>
      </c>
      <c r="N1121">
        <v>2350.268</v>
      </c>
      <c r="O1121">
        <v>31961.26</v>
      </c>
      <c r="P1121">
        <v>1710.703</v>
      </c>
    </row>
    <row r="1122" spans="1:16">
      <c r="A1122" s="282">
        <v>43907</v>
      </c>
      <c r="B1122">
        <v>2399.777</v>
      </c>
      <c r="C1122">
        <v>507.26100000000002</v>
      </c>
      <c r="D1122">
        <v>8145.69</v>
      </c>
      <c r="E1122">
        <v>769.76099999999997</v>
      </c>
      <c r="L1122" s="282">
        <v>43907</v>
      </c>
      <c r="M1122">
        <v>10653.332</v>
      </c>
      <c r="N1122">
        <v>2413.7240000000002</v>
      </c>
      <c r="O1122">
        <v>32603.260999999999</v>
      </c>
      <c r="P1122">
        <v>1746.0809999999999</v>
      </c>
    </row>
    <row r="1123" spans="1:16">
      <c r="A1123" s="282">
        <v>43908</v>
      </c>
      <c r="B1123">
        <v>2272.4279999999999</v>
      </c>
      <c r="C1123">
        <v>504.34800000000001</v>
      </c>
      <c r="D1123">
        <v>7907.1480000000001</v>
      </c>
      <c r="E1123">
        <v>770.077</v>
      </c>
      <c r="L1123" s="282">
        <v>43908</v>
      </c>
      <c r="M1123">
        <v>10088.058000000001</v>
      </c>
      <c r="N1123">
        <v>2399.8609999999999</v>
      </c>
      <c r="O1123">
        <v>31648.49</v>
      </c>
      <c r="P1123">
        <v>1746.9079999999999</v>
      </c>
    </row>
    <row r="1124" spans="1:16">
      <c r="A1124" s="282">
        <v>43909</v>
      </c>
      <c r="B1124">
        <v>2288.5709999999999</v>
      </c>
      <c r="C1124">
        <v>514.29700000000003</v>
      </c>
      <c r="D1124">
        <v>7962.23</v>
      </c>
      <c r="E1124">
        <v>772.90499999999997</v>
      </c>
      <c r="L1124" s="282">
        <v>43909</v>
      </c>
      <c r="M1124">
        <v>10160.459000000001</v>
      </c>
      <c r="N1124">
        <v>2447.2040000000002</v>
      </c>
      <c r="O1124">
        <v>31868.956999999999</v>
      </c>
      <c r="P1124">
        <v>1753.3230000000001</v>
      </c>
    </row>
    <row r="1125" spans="1:16">
      <c r="A1125" s="282">
        <v>43910</v>
      </c>
      <c r="B1125">
        <v>2190.9769999999999</v>
      </c>
      <c r="C1125">
        <v>523.13699999999994</v>
      </c>
      <c r="D1125">
        <v>8027.1980000000003</v>
      </c>
      <c r="E1125">
        <v>772.90499999999997</v>
      </c>
      <c r="L1125" s="282">
        <v>43910</v>
      </c>
      <c r="M1125">
        <v>9728.7929999999997</v>
      </c>
      <c r="N1125">
        <v>2489.2669999999998</v>
      </c>
      <c r="O1125">
        <v>32128.995999999999</v>
      </c>
      <c r="P1125">
        <v>1753.3230000000001</v>
      </c>
    </row>
    <row r="1126" spans="1:16">
      <c r="A1126" s="282">
        <v>43913</v>
      </c>
      <c r="B1126">
        <v>2128.0659999999998</v>
      </c>
      <c r="C1126">
        <v>516.11400000000003</v>
      </c>
      <c r="D1126">
        <v>7757.4979999999996</v>
      </c>
      <c r="E1126">
        <v>777.94</v>
      </c>
      <c r="L1126" s="282">
        <v>43913</v>
      </c>
      <c r="M1126">
        <v>9449.4689999999991</v>
      </c>
      <c r="N1126">
        <v>2455.85</v>
      </c>
      <c r="O1126">
        <v>31049.513999999999</v>
      </c>
      <c r="P1126">
        <v>1764.7449999999999</v>
      </c>
    </row>
    <row r="1127" spans="1:16">
      <c r="A1127" s="282">
        <v>43914</v>
      </c>
      <c r="B1127">
        <v>2328.0810000000001</v>
      </c>
      <c r="C1127">
        <v>560.66700000000003</v>
      </c>
      <c r="D1127">
        <v>8007.7849999999999</v>
      </c>
      <c r="E1127">
        <v>806.29700000000003</v>
      </c>
      <c r="L1127" s="282">
        <v>43914</v>
      </c>
      <c r="M1127">
        <v>10338.56</v>
      </c>
      <c r="N1127">
        <v>2667.846</v>
      </c>
      <c r="O1127">
        <v>32083.731</v>
      </c>
      <c r="P1127">
        <v>1829.0709999999999</v>
      </c>
    </row>
    <row r="1128" spans="1:16">
      <c r="A1128" s="282">
        <v>43915</v>
      </c>
      <c r="B1128">
        <v>2357.1819999999998</v>
      </c>
      <c r="C1128">
        <v>569.14300000000003</v>
      </c>
      <c r="D1128">
        <v>8226.7510000000002</v>
      </c>
      <c r="E1128">
        <v>865.24300000000005</v>
      </c>
      <c r="L1128" s="282">
        <v>43915</v>
      </c>
      <c r="M1128">
        <v>10467.864</v>
      </c>
      <c r="N1128">
        <v>2708.181</v>
      </c>
      <c r="O1128">
        <v>32967.034</v>
      </c>
      <c r="P1128">
        <v>1962.7909999999999</v>
      </c>
    </row>
    <row r="1129" spans="1:16">
      <c r="A1129" s="282">
        <v>43916</v>
      </c>
      <c r="B1129">
        <v>2504.2310000000002</v>
      </c>
      <c r="C1129">
        <v>573.649</v>
      </c>
      <c r="D1129">
        <v>8527.0529999999999</v>
      </c>
      <c r="E1129">
        <v>845.80399999999997</v>
      </c>
      <c r="L1129" s="282">
        <v>43916</v>
      </c>
      <c r="M1129">
        <v>11121.383</v>
      </c>
      <c r="N1129">
        <v>2729.6210000000001</v>
      </c>
      <c r="O1129">
        <v>34170.432999999997</v>
      </c>
      <c r="P1129">
        <v>1918.692</v>
      </c>
    </row>
    <row r="1130" spans="1:16">
      <c r="A1130" s="282">
        <v>43917</v>
      </c>
      <c r="B1130">
        <v>2420.7020000000002</v>
      </c>
      <c r="C1130">
        <v>556.38300000000004</v>
      </c>
      <c r="D1130">
        <v>8453.0470000000005</v>
      </c>
      <c r="E1130">
        <v>880.33199999999999</v>
      </c>
      <c r="L1130" s="282">
        <v>43917</v>
      </c>
      <c r="M1130">
        <v>10750.455</v>
      </c>
      <c r="N1130">
        <v>2647.4639999999999</v>
      </c>
      <c r="O1130">
        <v>34072.777000000002</v>
      </c>
      <c r="P1130">
        <v>1997.018</v>
      </c>
    </row>
    <row r="1131" spans="1:16">
      <c r="A1131" s="282">
        <v>43920</v>
      </c>
      <c r="B1131">
        <v>2500.0189999999998</v>
      </c>
      <c r="C1131">
        <v>556.83299999999997</v>
      </c>
      <c r="D1131">
        <v>8744.6679999999997</v>
      </c>
      <c r="E1131">
        <v>866.28200000000004</v>
      </c>
      <c r="L1131" s="282">
        <v>43920</v>
      </c>
      <c r="M1131">
        <v>11104.986000000001</v>
      </c>
      <c r="N1131">
        <v>2649.6019999999999</v>
      </c>
      <c r="O1131">
        <v>35248.252</v>
      </c>
      <c r="P1131">
        <v>1988.4570000000001</v>
      </c>
    </row>
    <row r="1132" spans="1:16">
      <c r="A1132" s="282">
        <v>43921</v>
      </c>
      <c r="B1132">
        <v>2459.87</v>
      </c>
      <c r="C1132">
        <v>562.00800000000004</v>
      </c>
      <c r="D1132">
        <v>8874.884</v>
      </c>
      <c r="E1132">
        <v>847.34699999999998</v>
      </c>
      <c r="L1132" s="282">
        <v>43921</v>
      </c>
      <c r="M1132">
        <v>10927.735000000001</v>
      </c>
      <c r="N1132">
        <v>2674.2289999999998</v>
      </c>
      <c r="O1132">
        <v>35773.129000000001</v>
      </c>
      <c r="P1132">
        <v>1944.9960000000001</v>
      </c>
    </row>
    <row r="1133" spans="1:16">
      <c r="A1133" s="282">
        <v>43922</v>
      </c>
      <c r="B1133">
        <v>2350.002</v>
      </c>
      <c r="C1133">
        <v>545.41</v>
      </c>
      <c r="D1133">
        <v>8883.7999999999993</v>
      </c>
      <c r="E1133">
        <v>816.54200000000003</v>
      </c>
      <c r="L1133" s="282">
        <v>43922</v>
      </c>
      <c r="M1133">
        <v>10439.717000000001</v>
      </c>
      <c r="N1133">
        <v>2595.2469999999998</v>
      </c>
      <c r="O1133">
        <v>35809.069000000003</v>
      </c>
      <c r="P1133">
        <v>1874.2850000000001</v>
      </c>
    </row>
    <row r="1134" spans="1:16">
      <c r="A1134" s="282">
        <v>43923</v>
      </c>
      <c r="B1134">
        <v>2401.6239999999998</v>
      </c>
      <c r="C1134">
        <v>555.90800000000002</v>
      </c>
      <c r="D1134">
        <v>8804.9889999999996</v>
      </c>
      <c r="E1134">
        <v>805.30700000000002</v>
      </c>
      <c r="L1134" s="282">
        <v>43923</v>
      </c>
      <c r="M1134">
        <v>10670.728999999999</v>
      </c>
      <c r="N1134">
        <v>2645.2020000000002</v>
      </c>
      <c r="O1134">
        <v>35491.392999999996</v>
      </c>
      <c r="P1134">
        <v>1848.4970000000001</v>
      </c>
    </row>
    <row r="1135" spans="1:16">
      <c r="A1135" s="282">
        <v>43924</v>
      </c>
      <c r="B1135">
        <v>2364.3620000000001</v>
      </c>
      <c r="C1135">
        <v>540.774</v>
      </c>
      <c r="D1135">
        <v>8926.6980000000003</v>
      </c>
      <c r="E1135">
        <v>803.99699999999996</v>
      </c>
      <c r="L1135" s="282">
        <v>43924</v>
      </c>
      <c r="M1135">
        <v>10506.553</v>
      </c>
      <c r="N1135">
        <v>2573.1880000000001</v>
      </c>
      <c r="O1135">
        <v>35981.982000000004</v>
      </c>
      <c r="P1135">
        <v>1845.489</v>
      </c>
    </row>
    <row r="1136" spans="1:16">
      <c r="A1136" s="282">
        <v>43927</v>
      </c>
      <c r="B1136">
        <v>2532.6729999999998</v>
      </c>
      <c r="C1136">
        <v>560.49400000000003</v>
      </c>
      <c r="D1136">
        <v>8994.8060000000005</v>
      </c>
      <c r="E1136">
        <v>834.68499999999995</v>
      </c>
      <c r="L1136" s="282">
        <v>43927</v>
      </c>
      <c r="M1136">
        <v>11254.587</v>
      </c>
      <c r="N1136">
        <v>2667.0230000000001</v>
      </c>
      <c r="O1136">
        <v>36256.512999999999</v>
      </c>
      <c r="P1136">
        <v>1915.93</v>
      </c>
    </row>
    <row r="1137" spans="1:16">
      <c r="A1137" s="282">
        <v>43928</v>
      </c>
      <c r="B1137">
        <v>2529.8969999999999</v>
      </c>
      <c r="C1137">
        <v>572.08600000000001</v>
      </c>
      <c r="D1137">
        <v>9028.2860000000001</v>
      </c>
      <c r="E1137">
        <v>851.33</v>
      </c>
      <c r="L1137" s="282">
        <v>43928</v>
      </c>
      <c r="M1137">
        <v>11242.387000000001</v>
      </c>
      <c r="N1137">
        <v>2722.183</v>
      </c>
      <c r="O1137">
        <v>36391.464</v>
      </c>
      <c r="P1137">
        <v>1954.1369999999999</v>
      </c>
    </row>
    <row r="1138" spans="1:16">
      <c r="A1138" s="282">
        <v>43929</v>
      </c>
      <c r="B1138">
        <v>2617.3719999999998</v>
      </c>
      <c r="C1138">
        <v>569.89800000000002</v>
      </c>
      <c r="D1138">
        <v>8965.8310000000001</v>
      </c>
      <c r="E1138">
        <v>864.6</v>
      </c>
      <c r="L1138" s="282">
        <v>43929</v>
      </c>
      <c r="M1138">
        <v>11633.790999999999</v>
      </c>
      <c r="N1138">
        <v>2711.7710000000002</v>
      </c>
      <c r="O1138">
        <v>36171.387999999999</v>
      </c>
      <c r="P1138">
        <v>1984.597</v>
      </c>
    </row>
    <row r="1139" spans="1:16">
      <c r="A1139" s="282">
        <v>43930</v>
      </c>
      <c r="B1139">
        <v>2657.0709999999999</v>
      </c>
      <c r="C1139">
        <v>576.50800000000004</v>
      </c>
      <c r="D1139">
        <v>8965.8310000000001</v>
      </c>
      <c r="E1139">
        <v>859.04499999999996</v>
      </c>
      <c r="L1139" s="282">
        <v>43930</v>
      </c>
      <c r="M1139">
        <v>11811.675999999999</v>
      </c>
      <c r="N1139">
        <v>2743.2249999999999</v>
      </c>
      <c r="O1139">
        <v>36171.387999999999</v>
      </c>
      <c r="P1139">
        <v>1971.846</v>
      </c>
    </row>
    <row r="1140" spans="1:16">
      <c r="A1140" s="282">
        <v>43931</v>
      </c>
      <c r="B1140">
        <v>2657.0709999999999</v>
      </c>
      <c r="C1140">
        <v>576.50800000000004</v>
      </c>
      <c r="D1140">
        <v>8965.8310000000001</v>
      </c>
      <c r="E1140">
        <v>865.952</v>
      </c>
      <c r="L1140" s="282">
        <v>43931</v>
      </c>
      <c r="M1140">
        <v>11811.675999999999</v>
      </c>
      <c r="N1140">
        <v>2743.2249999999999</v>
      </c>
      <c r="O1140">
        <v>36171.387999999999</v>
      </c>
      <c r="P1140">
        <v>1987.701</v>
      </c>
    </row>
    <row r="1141" spans="1:16">
      <c r="A1141" s="282">
        <v>43934</v>
      </c>
      <c r="B1141">
        <v>2630.8490000000002</v>
      </c>
      <c r="C1141">
        <v>576.50800000000004</v>
      </c>
      <c r="D1141">
        <v>8965.8310000000001</v>
      </c>
      <c r="E1141">
        <v>850.87</v>
      </c>
      <c r="L1141" s="282">
        <v>43934</v>
      </c>
      <c r="M1141">
        <v>11695.339</v>
      </c>
      <c r="N1141">
        <v>2743.2249999999999</v>
      </c>
      <c r="O1141">
        <v>36171.387999999999</v>
      </c>
      <c r="P1141">
        <v>1953.0940000000001</v>
      </c>
    </row>
    <row r="1142" spans="1:16">
      <c r="A1142" s="282">
        <v>43935</v>
      </c>
      <c r="B1142">
        <v>2711.5</v>
      </c>
      <c r="C1142">
        <v>573.72400000000005</v>
      </c>
      <c r="D1142">
        <v>9135.2309999999998</v>
      </c>
      <c r="E1142">
        <v>869.12400000000002</v>
      </c>
      <c r="L1142" s="282">
        <v>43935</v>
      </c>
      <c r="M1142">
        <v>12055.253000000001</v>
      </c>
      <c r="N1142">
        <v>2729.9769999999999</v>
      </c>
      <c r="O1142">
        <v>36854.811999999998</v>
      </c>
      <c r="P1142">
        <v>1994.9949999999999</v>
      </c>
    </row>
    <row r="1143" spans="1:16">
      <c r="A1143" s="282">
        <v>43936</v>
      </c>
      <c r="B1143">
        <v>2652.5549999999998</v>
      </c>
      <c r="C1143">
        <v>547.15599999999995</v>
      </c>
      <c r="D1143">
        <v>9067.7219999999998</v>
      </c>
      <c r="E1143">
        <v>871.26499999999999</v>
      </c>
      <c r="L1143" s="282">
        <v>43936</v>
      </c>
      <c r="M1143">
        <v>11793.924000000001</v>
      </c>
      <c r="N1143">
        <v>2603.556</v>
      </c>
      <c r="O1143">
        <v>36582.455000000002</v>
      </c>
      <c r="P1143">
        <v>1999.8989999999999</v>
      </c>
    </row>
    <row r="1144" spans="1:16">
      <c r="A1144" s="282">
        <v>43937</v>
      </c>
      <c r="B1144">
        <v>2667.9749999999999</v>
      </c>
      <c r="C1144">
        <v>548.15499999999997</v>
      </c>
      <c r="D1144">
        <v>9223.3880000000008</v>
      </c>
      <c r="E1144">
        <v>859.822</v>
      </c>
      <c r="L1144" s="282">
        <v>43937</v>
      </c>
      <c r="M1144">
        <v>11862.552</v>
      </c>
      <c r="N1144">
        <v>2608.3119999999999</v>
      </c>
      <c r="O1144">
        <v>37210.466</v>
      </c>
      <c r="P1144">
        <v>1973.633</v>
      </c>
    </row>
    <row r="1145" spans="1:16">
      <c r="A1145" s="282">
        <v>43938</v>
      </c>
      <c r="B1145">
        <v>2740.3409999999999</v>
      </c>
      <c r="C1145">
        <v>556.56200000000001</v>
      </c>
      <c r="D1145">
        <v>9430.3610000000008</v>
      </c>
      <c r="E1145">
        <v>874.87199999999996</v>
      </c>
      <c r="L1145" s="282">
        <v>43938</v>
      </c>
      <c r="M1145">
        <v>12184.763999999999</v>
      </c>
      <c r="N1145">
        <v>2648.3130000000001</v>
      </c>
      <c r="O1145">
        <v>38045.47</v>
      </c>
      <c r="P1145">
        <v>2008.1780000000001</v>
      </c>
    </row>
    <row r="1146" spans="1:16">
      <c r="A1146" s="282">
        <v>43941</v>
      </c>
      <c r="B1146">
        <v>2692.433</v>
      </c>
      <c r="C1146">
        <v>556.29499999999996</v>
      </c>
      <c r="D1146">
        <v>9559.5709999999999</v>
      </c>
      <c r="E1146">
        <v>867.35500000000002</v>
      </c>
      <c r="L1146" s="282">
        <v>43941</v>
      </c>
      <c r="M1146">
        <v>11971.761</v>
      </c>
      <c r="N1146">
        <v>2649.056</v>
      </c>
      <c r="O1146">
        <v>38566.752</v>
      </c>
      <c r="P1146">
        <v>1990.9259999999999</v>
      </c>
    </row>
    <row r="1147" spans="1:16">
      <c r="A1147" s="282">
        <v>43942</v>
      </c>
      <c r="B1147">
        <v>2608.7159999999999</v>
      </c>
      <c r="C1147">
        <v>537.01099999999997</v>
      </c>
      <c r="D1147">
        <v>9487.9889999999996</v>
      </c>
      <c r="E1147">
        <v>856.18600000000004</v>
      </c>
      <c r="L1147" s="282">
        <v>43942</v>
      </c>
      <c r="M1147">
        <v>11599.797</v>
      </c>
      <c r="N1147">
        <v>2557.2269999999999</v>
      </c>
      <c r="O1147">
        <v>38277.964</v>
      </c>
      <c r="P1147">
        <v>1965.289</v>
      </c>
    </row>
    <row r="1148" spans="1:16">
      <c r="A1148" s="282">
        <v>43943</v>
      </c>
      <c r="B1148">
        <v>2669.373</v>
      </c>
      <c r="C1148">
        <v>544.45399999999995</v>
      </c>
      <c r="D1148">
        <v>9539.9009999999998</v>
      </c>
      <c r="E1148">
        <v>851.04200000000003</v>
      </c>
      <c r="L1148" s="282">
        <v>43943</v>
      </c>
      <c r="M1148">
        <v>11869.825999999999</v>
      </c>
      <c r="N1148">
        <v>2592.6680000000001</v>
      </c>
      <c r="O1148">
        <v>38487.394</v>
      </c>
      <c r="P1148">
        <v>1953.48</v>
      </c>
    </row>
    <row r="1149" spans="1:16">
      <c r="A1149" s="282">
        <v>43944</v>
      </c>
      <c r="B1149">
        <v>2668.2719999999999</v>
      </c>
      <c r="C1149">
        <v>551.61699999999996</v>
      </c>
      <c r="D1149">
        <v>9660.402</v>
      </c>
      <c r="E1149">
        <v>861.75300000000004</v>
      </c>
      <c r="L1149" s="282">
        <v>43944</v>
      </c>
      <c r="M1149">
        <v>11865.89</v>
      </c>
      <c r="N1149">
        <v>2626.779</v>
      </c>
      <c r="O1149">
        <v>38973.538999999997</v>
      </c>
      <c r="P1149">
        <v>1978.068</v>
      </c>
    </row>
    <row r="1150" spans="1:16">
      <c r="A1150" s="282">
        <v>43945</v>
      </c>
      <c r="B1150">
        <v>2705.7</v>
      </c>
      <c r="C1150">
        <v>545.23900000000003</v>
      </c>
      <c r="D1150">
        <v>9585.7510000000002</v>
      </c>
      <c r="E1150">
        <v>858.23099999999999</v>
      </c>
      <c r="L1150" s="282">
        <v>43945</v>
      </c>
      <c r="M1150">
        <v>12032.583000000001</v>
      </c>
      <c r="N1150">
        <v>2596.4059999999999</v>
      </c>
      <c r="O1150">
        <v>38672.370999999999</v>
      </c>
      <c r="P1150">
        <v>1969.982</v>
      </c>
    </row>
    <row r="1151" spans="1:16">
      <c r="A1151" s="282">
        <v>43948</v>
      </c>
      <c r="B1151">
        <v>2748.4369999999999</v>
      </c>
      <c r="C1151">
        <v>560.71100000000001</v>
      </c>
      <c r="D1151">
        <v>9617.9449999999997</v>
      </c>
      <c r="E1151">
        <v>875.19600000000003</v>
      </c>
      <c r="L1151" s="282">
        <v>43948</v>
      </c>
      <c r="M1151">
        <v>12222.834999999999</v>
      </c>
      <c r="N1151">
        <v>2670.0810000000001</v>
      </c>
      <c r="O1151">
        <v>38802.252999999997</v>
      </c>
      <c r="P1151">
        <v>2008.9280000000001</v>
      </c>
    </row>
    <row r="1152" spans="1:16">
      <c r="A1152" s="282">
        <v>43949</v>
      </c>
      <c r="B1152">
        <v>2733.53</v>
      </c>
      <c r="C1152">
        <v>570.63</v>
      </c>
      <c r="D1152">
        <v>9723.8269999999993</v>
      </c>
      <c r="E1152">
        <v>875.154</v>
      </c>
      <c r="L1152" s="282">
        <v>43949</v>
      </c>
      <c r="M1152">
        <v>12156.627</v>
      </c>
      <c r="N1152">
        <v>2717.3150000000001</v>
      </c>
      <c r="O1152">
        <v>39229.419000000002</v>
      </c>
      <c r="P1152">
        <v>2008.748</v>
      </c>
    </row>
    <row r="1153" spans="1:16">
      <c r="A1153" s="282">
        <v>43950</v>
      </c>
      <c r="B1153">
        <v>2807.5050000000001</v>
      </c>
      <c r="C1153">
        <v>584.23400000000004</v>
      </c>
      <c r="D1153">
        <v>9628.0730000000003</v>
      </c>
      <c r="E1153">
        <v>875.154</v>
      </c>
      <c r="L1153" s="282">
        <v>43950</v>
      </c>
      <c r="M1153">
        <v>12486.189</v>
      </c>
      <c r="N1153">
        <v>2782.0970000000002</v>
      </c>
      <c r="O1153">
        <v>38843.112999999998</v>
      </c>
      <c r="P1153">
        <v>2008.748</v>
      </c>
    </row>
    <row r="1154" spans="1:16">
      <c r="A1154" s="282">
        <v>43951</v>
      </c>
      <c r="B1154">
        <v>2780.1909999999998</v>
      </c>
      <c r="C1154">
        <v>573.01</v>
      </c>
      <c r="D1154">
        <v>9621.4989999999998</v>
      </c>
      <c r="E1154">
        <v>884.64700000000005</v>
      </c>
      <c r="L1154" s="282">
        <v>43951</v>
      </c>
      <c r="M1154">
        <v>12365.16</v>
      </c>
      <c r="N1154">
        <v>2728.652</v>
      </c>
      <c r="O1154">
        <v>38816.589</v>
      </c>
      <c r="P1154">
        <v>2030.4280000000001</v>
      </c>
    </row>
    <row r="1155" spans="1:16">
      <c r="A1155" s="282">
        <v>43952</v>
      </c>
      <c r="B1155">
        <v>2701.6410000000001</v>
      </c>
      <c r="C1155">
        <v>573.01</v>
      </c>
      <c r="D1155">
        <v>9538.3060000000005</v>
      </c>
      <c r="E1155">
        <v>863.84</v>
      </c>
      <c r="L1155" s="282">
        <v>43952</v>
      </c>
      <c r="M1155">
        <v>12017.276</v>
      </c>
      <c r="N1155">
        <v>2728.652</v>
      </c>
      <c r="O1155">
        <v>38480.957999999999</v>
      </c>
      <c r="P1155">
        <v>1982.67</v>
      </c>
    </row>
    <row r="1156" spans="1:16">
      <c r="A1156" s="282">
        <v>43955</v>
      </c>
      <c r="B1156">
        <v>2714.9520000000002</v>
      </c>
      <c r="C1156">
        <v>551.53099999999995</v>
      </c>
      <c r="D1156">
        <v>9437.2819999999992</v>
      </c>
      <c r="E1156">
        <v>863.84</v>
      </c>
      <c r="L1156" s="282">
        <v>43955</v>
      </c>
      <c r="M1156">
        <v>12076.57</v>
      </c>
      <c r="N1156">
        <v>2626.3690000000001</v>
      </c>
      <c r="O1156">
        <v>38073.392</v>
      </c>
      <c r="P1156">
        <v>1982.67</v>
      </c>
    </row>
    <row r="1157" spans="1:16">
      <c r="A1157" s="282">
        <v>43956</v>
      </c>
      <c r="B1157">
        <v>2741.0810000000001</v>
      </c>
      <c r="C1157">
        <v>563.91200000000003</v>
      </c>
      <c r="D1157">
        <v>9514.4150000000009</v>
      </c>
      <c r="E1157">
        <v>863.84</v>
      </c>
      <c r="L1157" s="282">
        <v>43956</v>
      </c>
      <c r="M1157">
        <v>12192.838</v>
      </c>
      <c r="N1157">
        <v>2685.328</v>
      </c>
      <c r="O1157">
        <v>38384.574999999997</v>
      </c>
      <c r="P1157">
        <v>1982.67</v>
      </c>
    </row>
    <row r="1158" spans="1:16">
      <c r="A1158" s="282">
        <v>43957</v>
      </c>
      <c r="B1158">
        <v>2724.0050000000001</v>
      </c>
      <c r="C1158">
        <v>555.65300000000002</v>
      </c>
      <c r="D1158">
        <v>9566.11</v>
      </c>
      <c r="E1158">
        <v>863.84</v>
      </c>
      <c r="L1158" s="282">
        <v>43957</v>
      </c>
      <c r="M1158">
        <v>12117.769</v>
      </c>
      <c r="N1158">
        <v>2645.9949999999999</v>
      </c>
      <c r="O1158">
        <v>38593.133000000002</v>
      </c>
      <c r="P1158">
        <v>1982.67</v>
      </c>
    </row>
    <row r="1159" spans="1:16">
      <c r="A1159" s="282">
        <v>43958</v>
      </c>
      <c r="B1159">
        <v>2757.77</v>
      </c>
      <c r="C1159">
        <v>558.37300000000005</v>
      </c>
      <c r="D1159">
        <v>9651.3860000000004</v>
      </c>
      <c r="E1159">
        <v>861.04100000000005</v>
      </c>
      <c r="L1159" s="282">
        <v>43958</v>
      </c>
      <c r="M1159">
        <v>12272.105</v>
      </c>
      <c r="N1159">
        <v>2658.95</v>
      </c>
      <c r="O1159">
        <v>38937.163999999997</v>
      </c>
      <c r="P1159">
        <v>1976.229</v>
      </c>
    </row>
    <row r="1160" spans="1:16">
      <c r="A1160" s="282">
        <v>43959</v>
      </c>
      <c r="B1160">
        <v>2805.0529999999999</v>
      </c>
      <c r="C1160">
        <v>564.63699999999994</v>
      </c>
      <c r="D1160">
        <v>9651.3860000000004</v>
      </c>
      <c r="E1160">
        <v>880.73</v>
      </c>
      <c r="L1160" s="282">
        <v>43959</v>
      </c>
      <c r="M1160">
        <v>12484.824000000001</v>
      </c>
      <c r="N1160">
        <v>2688.7809999999999</v>
      </c>
      <c r="O1160">
        <v>38937.163999999997</v>
      </c>
      <c r="P1160">
        <v>2021.42</v>
      </c>
    </row>
    <row r="1161" spans="1:16">
      <c r="A1161" s="282">
        <v>43962</v>
      </c>
      <c r="B1161">
        <v>2806.1689999999999</v>
      </c>
      <c r="C1161">
        <v>562.39099999999996</v>
      </c>
      <c r="D1161">
        <v>9794.3739999999998</v>
      </c>
      <c r="E1161">
        <v>893.32299999999998</v>
      </c>
      <c r="L1161" s="282">
        <v>43962</v>
      </c>
      <c r="M1161">
        <v>12489.897000000001</v>
      </c>
      <c r="N1161">
        <v>2678.085</v>
      </c>
      <c r="O1161">
        <v>39526.595000000001</v>
      </c>
      <c r="P1161">
        <v>2050.4920000000002</v>
      </c>
    </row>
    <row r="1162" spans="1:16">
      <c r="A1162" s="282">
        <v>43963</v>
      </c>
      <c r="B1162">
        <v>2748.5720000000001</v>
      </c>
      <c r="C1162">
        <v>567.40599999999995</v>
      </c>
      <c r="D1162">
        <v>9810.9940000000006</v>
      </c>
      <c r="E1162">
        <v>890.70399999999995</v>
      </c>
      <c r="L1162" s="282">
        <v>43963</v>
      </c>
      <c r="M1162">
        <v>12235.567999999999</v>
      </c>
      <c r="N1162">
        <v>2701.9630000000002</v>
      </c>
      <c r="O1162">
        <v>39593.667999999998</v>
      </c>
      <c r="P1162">
        <v>2044.511</v>
      </c>
    </row>
    <row r="1163" spans="1:16">
      <c r="A1163" s="282">
        <v>43964</v>
      </c>
      <c r="B1163">
        <v>2699.2049999999999</v>
      </c>
      <c r="C1163">
        <v>554.94600000000003</v>
      </c>
      <c r="D1163">
        <v>9784.1450000000004</v>
      </c>
      <c r="E1163">
        <v>888.78300000000002</v>
      </c>
      <c r="L1163" s="282">
        <v>43964</v>
      </c>
      <c r="M1163">
        <v>12016.617</v>
      </c>
      <c r="N1163">
        <v>2642.63</v>
      </c>
      <c r="O1163">
        <v>39485.313000000002</v>
      </c>
      <c r="P1163">
        <v>2040.0940000000001</v>
      </c>
    </row>
    <row r="1164" spans="1:16">
      <c r="A1164" s="282">
        <v>43965</v>
      </c>
      <c r="B1164">
        <v>2730.6640000000002</v>
      </c>
      <c r="C1164">
        <v>544.04</v>
      </c>
      <c r="D1164">
        <v>9722.2049999999999</v>
      </c>
      <c r="E1164">
        <v>872.67399999999998</v>
      </c>
      <c r="L1164" s="282">
        <v>43965</v>
      </c>
      <c r="M1164">
        <v>12159.097</v>
      </c>
      <c r="N1164">
        <v>2590.6959999999999</v>
      </c>
      <c r="O1164">
        <v>39235.349000000002</v>
      </c>
      <c r="P1164">
        <v>2003.0889999999999</v>
      </c>
    </row>
    <row r="1165" spans="1:16">
      <c r="A1165" s="282">
        <v>43966</v>
      </c>
      <c r="B1165">
        <v>2741.826</v>
      </c>
      <c r="C1165">
        <v>543.428</v>
      </c>
      <c r="D1165">
        <v>9752.5529999999999</v>
      </c>
      <c r="E1165">
        <v>876.42600000000004</v>
      </c>
      <c r="L1165" s="282">
        <v>43966</v>
      </c>
      <c r="M1165">
        <v>12210.138000000001</v>
      </c>
      <c r="N1165">
        <v>2587.7840000000001</v>
      </c>
      <c r="O1165">
        <v>39357.822</v>
      </c>
      <c r="P1165">
        <v>2011.73</v>
      </c>
    </row>
    <row r="1166" spans="1:16">
      <c r="A1166" s="282">
        <v>43969</v>
      </c>
      <c r="B1166">
        <v>2828.0279999999998</v>
      </c>
      <c r="C1166">
        <v>562.52099999999996</v>
      </c>
      <c r="D1166">
        <v>9923.0120000000006</v>
      </c>
      <c r="E1166">
        <v>879.05499999999995</v>
      </c>
      <c r="L1166" s="282">
        <v>43969</v>
      </c>
      <c r="M1166">
        <v>12595.396000000001</v>
      </c>
      <c r="N1166">
        <v>2699.7330000000002</v>
      </c>
      <c r="O1166">
        <v>40045.731</v>
      </c>
      <c r="P1166">
        <v>2017.759</v>
      </c>
    </row>
    <row r="1167" spans="1:16">
      <c r="A1167" s="282">
        <v>43970</v>
      </c>
      <c r="B1167">
        <v>2799.3719999999998</v>
      </c>
      <c r="C1167">
        <v>551.55999999999995</v>
      </c>
      <c r="D1167">
        <v>9993.7720000000008</v>
      </c>
      <c r="E1167">
        <v>895.91</v>
      </c>
      <c r="L1167" s="282">
        <v>43970</v>
      </c>
      <c r="M1167">
        <v>12468.852000000001</v>
      </c>
      <c r="N1167">
        <v>2647.1280000000002</v>
      </c>
      <c r="O1167">
        <v>40331.292999999998</v>
      </c>
      <c r="P1167">
        <v>2056.5309999999999</v>
      </c>
    </row>
    <row r="1168" spans="1:16">
      <c r="A1168" s="282">
        <v>43971</v>
      </c>
      <c r="B1168">
        <v>2846.2359999999999</v>
      </c>
      <c r="C1168">
        <v>557.39800000000002</v>
      </c>
      <c r="D1168">
        <v>10110.555</v>
      </c>
      <c r="E1168">
        <v>900.65700000000004</v>
      </c>
      <c r="L1168" s="282">
        <v>43971</v>
      </c>
      <c r="M1168">
        <v>12679.725</v>
      </c>
      <c r="N1168">
        <v>2675.1439999999998</v>
      </c>
      <c r="O1168">
        <v>40802.591</v>
      </c>
      <c r="P1168">
        <v>2067.2089999999998</v>
      </c>
    </row>
    <row r="1169" spans="1:16">
      <c r="A1169" s="282">
        <v>43972</v>
      </c>
      <c r="B1169">
        <v>2824.864</v>
      </c>
      <c r="C1169">
        <v>553.95399999999995</v>
      </c>
      <c r="D1169">
        <v>10110.555</v>
      </c>
      <c r="E1169">
        <v>898.048</v>
      </c>
      <c r="L1169" s="282">
        <v>43972</v>
      </c>
      <c r="M1169">
        <v>12585.332</v>
      </c>
      <c r="N1169">
        <v>2658.614</v>
      </c>
      <c r="O1169">
        <v>40802.591</v>
      </c>
      <c r="P1169">
        <v>2061.183</v>
      </c>
    </row>
    <row r="1170" spans="1:16">
      <c r="A1170" s="282">
        <v>43973</v>
      </c>
      <c r="B1170">
        <v>2832.779</v>
      </c>
      <c r="C1170">
        <v>561.07100000000003</v>
      </c>
      <c r="D1170">
        <v>10110.555</v>
      </c>
      <c r="E1170">
        <v>889.83</v>
      </c>
      <c r="L1170" s="282">
        <v>43973</v>
      </c>
      <c r="M1170">
        <v>12622.627</v>
      </c>
      <c r="N1170">
        <v>2692.7719999999999</v>
      </c>
      <c r="O1170">
        <v>40802.591</v>
      </c>
      <c r="P1170">
        <v>2042.3320000000001</v>
      </c>
    </row>
    <row r="1171" spans="1:16">
      <c r="A1171" s="282">
        <v>43976</v>
      </c>
      <c r="B1171">
        <v>2832.779</v>
      </c>
      <c r="C1171">
        <v>569.72500000000002</v>
      </c>
      <c r="D1171">
        <v>10221.370000000001</v>
      </c>
      <c r="E1171">
        <v>904.00800000000004</v>
      </c>
      <c r="L1171" s="282">
        <v>43976</v>
      </c>
      <c r="M1171">
        <v>12622.627</v>
      </c>
      <c r="N1171">
        <v>2734.306</v>
      </c>
      <c r="O1171">
        <v>41249.798999999999</v>
      </c>
      <c r="P1171">
        <v>2074.79</v>
      </c>
    </row>
    <row r="1172" spans="1:16">
      <c r="A1172" s="282">
        <v>43977</v>
      </c>
      <c r="B1172">
        <v>2867.6060000000002</v>
      </c>
      <c r="C1172">
        <v>578.27499999999998</v>
      </c>
      <c r="D1172">
        <v>10178.972</v>
      </c>
      <c r="E1172">
        <v>924.33100000000002</v>
      </c>
      <c r="L1172" s="282">
        <v>43977</v>
      </c>
      <c r="M1172">
        <v>12778.037</v>
      </c>
      <c r="N1172">
        <v>2775.3409999999999</v>
      </c>
      <c r="O1172">
        <v>41078.697999999997</v>
      </c>
      <c r="P1172">
        <v>2121.4409999999998</v>
      </c>
    </row>
    <row r="1173" spans="1:16">
      <c r="A1173" s="282">
        <v>43978</v>
      </c>
      <c r="B1173">
        <v>2909.4119999999998</v>
      </c>
      <c r="C1173">
        <v>584.56500000000005</v>
      </c>
      <c r="D1173">
        <v>9863.8070000000007</v>
      </c>
      <c r="E1173">
        <v>933.65899999999999</v>
      </c>
      <c r="L1173" s="282">
        <v>43978</v>
      </c>
      <c r="M1173">
        <v>12964.549000000001</v>
      </c>
      <c r="N1173">
        <v>2805.529</v>
      </c>
      <c r="O1173">
        <v>39806.803999999996</v>
      </c>
      <c r="P1173">
        <v>2142.8530000000001</v>
      </c>
    </row>
    <row r="1174" spans="1:16">
      <c r="A1174" s="282">
        <v>43979</v>
      </c>
      <c r="B1174">
        <v>2903.384</v>
      </c>
      <c r="C1174">
        <v>598.25400000000002</v>
      </c>
      <c r="D1174">
        <v>10183.866</v>
      </c>
      <c r="E1174">
        <v>952.41300000000001</v>
      </c>
      <c r="L1174" s="282">
        <v>43979</v>
      </c>
      <c r="M1174">
        <v>12939.179</v>
      </c>
      <c r="N1174">
        <v>2871.2280000000001</v>
      </c>
      <c r="O1174">
        <v>41098.446000000004</v>
      </c>
      <c r="P1174">
        <v>2186.136</v>
      </c>
    </row>
    <row r="1175" spans="1:16">
      <c r="A1175" s="282">
        <v>43980</v>
      </c>
      <c r="B1175">
        <v>2918.4470000000001</v>
      </c>
      <c r="C1175">
        <v>593.10400000000004</v>
      </c>
      <c r="D1175">
        <v>10166.071</v>
      </c>
      <c r="E1175">
        <v>943.97900000000004</v>
      </c>
      <c r="L1175" s="282">
        <v>43980</v>
      </c>
      <c r="M1175">
        <v>13008.361000000001</v>
      </c>
      <c r="N1175">
        <v>2846.509</v>
      </c>
      <c r="O1175">
        <v>41026.631999999998</v>
      </c>
      <c r="P1175">
        <v>2166.777</v>
      </c>
    </row>
    <row r="1176" spans="1:16">
      <c r="A1176" s="282">
        <v>43983</v>
      </c>
      <c r="B1176">
        <v>2931.4319999999998</v>
      </c>
      <c r="C1176">
        <v>603.74099999999999</v>
      </c>
      <c r="D1176">
        <v>10166.071</v>
      </c>
      <c r="E1176">
        <v>947.58100000000002</v>
      </c>
      <c r="L1176" s="282">
        <v>43983</v>
      </c>
      <c r="M1176">
        <v>13066.799000000001</v>
      </c>
      <c r="N1176">
        <v>2897.5639999999999</v>
      </c>
      <c r="O1176">
        <v>41026.631999999998</v>
      </c>
      <c r="P1176">
        <v>2175.0149999999999</v>
      </c>
    </row>
    <row r="1177" spans="1:16">
      <c r="A1177" s="282">
        <v>43984</v>
      </c>
      <c r="B1177">
        <v>2955.1469999999999</v>
      </c>
      <c r="C1177">
        <v>618.38900000000001</v>
      </c>
      <c r="D1177">
        <v>10178.200999999999</v>
      </c>
      <c r="E1177">
        <v>958.84100000000001</v>
      </c>
      <c r="L1177" s="282">
        <v>43984</v>
      </c>
      <c r="M1177">
        <v>13172.894</v>
      </c>
      <c r="N1177">
        <v>2967.864</v>
      </c>
      <c r="O1177">
        <v>41075.582999999999</v>
      </c>
      <c r="P1177">
        <v>2200.8629999999998</v>
      </c>
    </row>
    <row r="1178" spans="1:16">
      <c r="A1178" s="282">
        <v>43985</v>
      </c>
      <c r="B1178">
        <v>2995.0230000000001</v>
      </c>
      <c r="C1178">
        <v>638.85900000000004</v>
      </c>
      <c r="D1178">
        <v>10195.511</v>
      </c>
      <c r="E1178">
        <v>966.93799999999999</v>
      </c>
      <c r="L1178" s="282">
        <v>43985</v>
      </c>
      <c r="M1178">
        <v>13351.914000000001</v>
      </c>
      <c r="N1178">
        <v>3066.1060000000002</v>
      </c>
      <c r="O1178">
        <v>41145.440999999999</v>
      </c>
      <c r="P1178">
        <v>2219.4479999999999</v>
      </c>
    </row>
    <row r="1179" spans="1:16">
      <c r="A1179" s="282">
        <v>43986</v>
      </c>
      <c r="B1179">
        <v>2981.7330000000002</v>
      </c>
      <c r="C1179">
        <v>638.375</v>
      </c>
      <c r="D1179">
        <v>10161.468000000001</v>
      </c>
      <c r="E1179">
        <v>969.86099999999999</v>
      </c>
      <c r="L1179" s="282">
        <v>43986</v>
      </c>
      <c r="M1179">
        <v>13295.429</v>
      </c>
      <c r="N1179">
        <v>3063.7809999999999</v>
      </c>
      <c r="O1179">
        <v>41008.057999999997</v>
      </c>
      <c r="P1179">
        <v>2226.134</v>
      </c>
    </row>
    <row r="1180" spans="1:16">
      <c r="A1180" s="282">
        <v>43987</v>
      </c>
      <c r="B1180">
        <v>3056.71</v>
      </c>
      <c r="C1180">
        <v>655.42200000000003</v>
      </c>
      <c r="D1180">
        <v>10161.468000000001</v>
      </c>
      <c r="E1180">
        <v>975.50699999999995</v>
      </c>
      <c r="L1180" s="282">
        <v>43987</v>
      </c>
      <c r="M1180">
        <v>13629.931</v>
      </c>
      <c r="N1180">
        <v>3145.5990000000002</v>
      </c>
      <c r="O1180">
        <v>41008.057999999997</v>
      </c>
      <c r="P1180">
        <v>2239.0940000000001</v>
      </c>
    </row>
    <row r="1181" spans="1:16">
      <c r="A1181" s="282">
        <v>43990</v>
      </c>
      <c r="B1181">
        <v>3093.6149999999998</v>
      </c>
      <c r="C1181">
        <v>658.03099999999995</v>
      </c>
      <c r="D1181">
        <v>10112.022000000001</v>
      </c>
      <c r="E1181">
        <v>986.85900000000004</v>
      </c>
      <c r="L1181" s="282">
        <v>43990</v>
      </c>
      <c r="M1181">
        <v>13794.713</v>
      </c>
      <c r="N1181">
        <v>3158.1210000000001</v>
      </c>
      <c r="O1181">
        <v>40808.508999999998</v>
      </c>
      <c r="P1181">
        <v>2265.15</v>
      </c>
    </row>
    <row r="1182" spans="1:16">
      <c r="A1182" s="282">
        <v>43991</v>
      </c>
      <c r="B1182">
        <v>3070.038</v>
      </c>
      <c r="C1182">
        <v>648.74099999999999</v>
      </c>
      <c r="D1182">
        <v>10153.412</v>
      </c>
      <c r="E1182">
        <v>985.33100000000002</v>
      </c>
      <c r="L1182" s="282">
        <v>43991</v>
      </c>
      <c r="M1182">
        <v>13690.477000000001</v>
      </c>
      <c r="N1182">
        <v>3113.5340000000001</v>
      </c>
      <c r="O1182">
        <v>40975.546999999999</v>
      </c>
      <c r="P1182">
        <v>2261.6439999999998</v>
      </c>
    </row>
    <row r="1183" spans="1:16">
      <c r="A1183" s="282">
        <v>43992</v>
      </c>
      <c r="B1183">
        <v>3057.4389999999999</v>
      </c>
      <c r="C1183">
        <v>643.73599999999999</v>
      </c>
      <c r="D1183">
        <v>10272.767</v>
      </c>
      <c r="E1183">
        <v>983.23400000000004</v>
      </c>
      <c r="L1183" s="282">
        <v>43992</v>
      </c>
      <c r="M1183">
        <v>13634.353999999999</v>
      </c>
      <c r="N1183">
        <v>3089.51</v>
      </c>
      <c r="O1183">
        <v>41457.22</v>
      </c>
      <c r="P1183">
        <v>2256.83</v>
      </c>
    </row>
    <row r="1184" spans="1:16">
      <c r="A1184" s="282">
        <v>43993</v>
      </c>
      <c r="B1184">
        <v>2879.3760000000002</v>
      </c>
      <c r="C1184">
        <v>613.30899999999997</v>
      </c>
      <c r="D1184">
        <v>10126.995999999999</v>
      </c>
      <c r="E1184">
        <v>961.65700000000004</v>
      </c>
      <c r="L1184" s="282">
        <v>43993</v>
      </c>
      <c r="M1184">
        <v>12841.785</v>
      </c>
      <c r="N1184">
        <v>2943.4839999999999</v>
      </c>
      <c r="O1184">
        <v>40868.938999999998</v>
      </c>
      <c r="P1184">
        <v>2207.3040000000001</v>
      </c>
    </row>
    <row r="1185" spans="1:16">
      <c r="A1185" s="282">
        <v>43994</v>
      </c>
      <c r="B1185">
        <v>2915.7040000000002</v>
      </c>
      <c r="C1185">
        <v>616.16</v>
      </c>
      <c r="D1185">
        <v>10127.904</v>
      </c>
      <c r="E1185">
        <v>952.11199999999997</v>
      </c>
      <c r="L1185" s="282">
        <v>43994</v>
      </c>
      <c r="M1185">
        <v>13007.564</v>
      </c>
      <c r="N1185">
        <v>2957.1640000000002</v>
      </c>
      <c r="O1185">
        <v>40872.601999999999</v>
      </c>
      <c r="P1185">
        <v>2185.3939999999998</v>
      </c>
    </row>
    <row r="1186" spans="1:16">
      <c r="A1186" s="282">
        <v>43997</v>
      </c>
      <c r="B1186">
        <v>2943.422</v>
      </c>
      <c r="C1186">
        <v>618.404</v>
      </c>
      <c r="D1186">
        <v>10085.209999999999</v>
      </c>
      <c r="E1186">
        <v>926.81799999999998</v>
      </c>
      <c r="L1186" s="282">
        <v>43997</v>
      </c>
      <c r="M1186">
        <v>13131.735000000001</v>
      </c>
      <c r="N1186">
        <v>2968.2069999999999</v>
      </c>
      <c r="O1186">
        <v>40700.305999999997</v>
      </c>
      <c r="P1186">
        <v>2127.3380000000002</v>
      </c>
    </row>
    <row r="1187" spans="1:16">
      <c r="A1187" s="282">
        <v>43998</v>
      </c>
      <c r="B1187">
        <v>2998.4940000000001</v>
      </c>
      <c r="C1187">
        <v>639.25400000000002</v>
      </c>
      <c r="D1187">
        <v>10202.085999999999</v>
      </c>
      <c r="E1187">
        <v>964.66</v>
      </c>
      <c r="L1187" s="282">
        <v>43998</v>
      </c>
      <c r="M1187">
        <v>13377.630999999999</v>
      </c>
      <c r="N1187">
        <v>3068.2820000000002</v>
      </c>
      <c r="O1187">
        <v>41171.974999999999</v>
      </c>
      <c r="P1187">
        <v>2214.1970000000001</v>
      </c>
    </row>
    <row r="1188" spans="1:16">
      <c r="A1188" s="282">
        <v>43999</v>
      </c>
      <c r="B1188">
        <v>2989.2049999999999</v>
      </c>
      <c r="C1188">
        <v>637.58199999999999</v>
      </c>
      <c r="D1188">
        <v>10397.741</v>
      </c>
      <c r="E1188">
        <v>960.98099999999999</v>
      </c>
      <c r="L1188" s="282">
        <v>43999</v>
      </c>
      <c r="M1188">
        <v>13336.261</v>
      </c>
      <c r="N1188">
        <v>3060.2559999999999</v>
      </c>
      <c r="O1188">
        <v>41961.57</v>
      </c>
      <c r="P1188">
        <v>2205.752</v>
      </c>
    </row>
    <row r="1189" spans="1:16">
      <c r="A1189" s="282">
        <v>44000</v>
      </c>
      <c r="B1189">
        <v>2992.2130000000002</v>
      </c>
      <c r="C1189">
        <v>633.87800000000004</v>
      </c>
      <c r="D1189">
        <v>10306.357</v>
      </c>
      <c r="E1189">
        <v>957.94799999999998</v>
      </c>
      <c r="L1189" s="282">
        <v>44000</v>
      </c>
      <c r="M1189">
        <v>13350.094999999999</v>
      </c>
      <c r="N1189">
        <v>3042.48</v>
      </c>
      <c r="O1189">
        <v>41592.775000000001</v>
      </c>
      <c r="P1189">
        <v>2198.7910000000002</v>
      </c>
    </row>
    <row r="1190" spans="1:16">
      <c r="A1190" s="282">
        <v>44001</v>
      </c>
      <c r="B1190">
        <v>2976.7640000000001</v>
      </c>
      <c r="C1190">
        <v>638.9</v>
      </c>
      <c r="D1190">
        <v>10450.763000000001</v>
      </c>
      <c r="E1190">
        <v>957.86599999999999</v>
      </c>
      <c r="L1190" s="282">
        <v>44001</v>
      </c>
      <c r="M1190">
        <v>13283.531999999999</v>
      </c>
      <c r="N1190">
        <v>3066.58</v>
      </c>
      <c r="O1190">
        <v>42175.546000000002</v>
      </c>
      <c r="P1190">
        <v>2198.6039999999998</v>
      </c>
    </row>
    <row r="1191" spans="1:16">
      <c r="A1191" s="282">
        <v>44004</v>
      </c>
      <c r="B1191">
        <v>2996.395</v>
      </c>
      <c r="C1191">
        <v>634.69299999999998</v>
      </c>
      <c r="D1191">
        <v>10415.264999999999</v>
      </c>
      <c r="E1191">
        <v>955.79</v>
      </c>
      <c r="L1191" s="282">
        <v>44004</v>
      </c>
      <c r="M1191">
        <v>13371.142</v>
      </c>
      <c r="N1191">
        <v>3058.1750000000002</v>
      </c>
      <c r="O1191">
        <v>42032.288999999997</v>
      </c>
      <c r="P1191">
        <v>2193.8380000000002</v>
      </c>
    </row>
    <row r="1192" spans="1:16">
      <c r="A1192" s="282">
        <v>44005</v>
      </c>
      <c r="B1192">
        <v>3008.5509999999999</v>
      </c>
      <c r="C1192">
        <v>646.82500000000005</v>
      </c>
      <c r="D1192">
        <v>10582.674999999999</v>
      </c>
      <c r="E1192">
        <v>960.44899999999996</v>
      </c>
      <c r="L1192" s="282">
        <v>44005</v>
      </c>
      <c r="M1192">
        <v>13425.458000000001</v>
      </c>
      <c r="N1192">
        <v>3116.63</v>
      </c>
      <c r="O1192">
        <v>42707.898000000001</v>
      </c>
      <c r="P1192">
        <v>2204.5309999999999</v>
      </c>
    </row>
    <row r="1193" spans="1:16">
      <c r="A1193" s="282">
        <v>44006</v>
      </c>
      <c r="B1193">
        <v>2930.8159999999998</v>
      </c>
      <c r="C1193">
        <v>625.03399999999999</v>
      </c>
      <c r="D1193">
        <v>10397.901</v>
      </c>
      <c r="E1193">
        <v>957.54300000000001</v>
      </c>
      <c r="L1193" s="282">
        <v>44006</v>
      </c>
      <c r="M1193">
        <v>13078.602000000001</v>
      </c>
      <c r="N1193">
        <v>3011.6350000000002</v>
      </c>
      <c r="O1193">
        <v>41962.213000000003</v>
      </c>
      <c r="P1193">
        <v>2197.8609999999999</v>
      </c>
    </row>
    <row r="1194" spans="1:16">
      <c r="A1194" s="282">
        <v>44007</v>
      </c>
      <c r="B1194">
        <v>2964.1390000000001</v>
      </c>
      <c r="C1194">
        <v>627.64099999999996</v>
      </c>
      <c r="D1194">
        <v>10371.111000000001</v>
      </c>
      <c r="E1194">
        <v>946.18799999999999</v>
      </c>
      <c r="L1194" s="282">
        <v>44007</v>
      </c>
      <c r="M1194">
        <v>13227.958000000001</v>
      </c>
      <c r="N1194">
        <v>3024.194</v>
      </c>
      <c r="O1194">
        <v>41854.1</v>
      </c>
      <c r="P1194">
        <v>2171.8020000000001</v>
      </c>
    </row>
    <row r="1195" spans="1:16">
      <c r="A1195" s="282">
        <v>44008</v>
      </c>
      <c r="B1195">
        <v>2893.145</v>
      </c>
      <c r="C1195">
        <v>624.24900000000002</v>
      </c>
      <c r="D1195">
        <v>10308.468999999999</v>
      </c>
      <c r="E1195">
        <v>955.36099999999999</v>
      </c>
      <c r="L1195" s="282">
        <v>44008</v>
      </c>
      <c r="M1195">
        <v>12911.281000000001</v>
      </c>
      <c r="N1195">
        <v>3007.8519999999999</v>
      </c>
      <c r="O1195">
        <v>41601.298999999999</v>
      </c>
      <c r="P1195">
        <v>2192.8580000000002</v>
      </c>
    </row>
    <row r="1196" spans="1:16">
      <c r="A1196" s="282">
        <v>44011</v>
      </c>
      <c r="B1196">
        <v>2934.2240000000002</v>
      </c>
      <c r="C1196">
        <v>635.01199999999994</v>
      </c>
      <c r="D1196">
        <v>10293.129999999999</v>
      </c>
      <c r="E1196">
        <v>937.17200000000003</v>
      </c>
      <c r="L1196" s="282">
        <v>44011</v>
      </c>
      <c r="M1196">
        <v>13096.587</v>
      </c>
      <c r="N1196">
        <v>3059.71</v>
      </c>
      <c r="O1196">
        <v>41539.396000000001</v>
      </c>
      <c r="P1196">
        <v>2154.4589999999998</v>
      </c>
    </row>
    <row r="1197" spans="1:16">
      <c r="A1197" s="282">
        <v>44012</v>
      </c>
      <c r="B1197">
        <v>2980.7330000000002</v>
      </c>
      <c r="C1197">
        <v>631.35500000000002</v>
      </c>
      <c r="D1197">
        <v>10283.472</v>
      </c>
      <c r="E1197">
        <v>943.93100000000004</v>
      </c>
      <c r="L1197" s="282">
        <v>44012</v>
      </c>
      <c r="M1197">
        <v>13305.192999999999</v>
      </c>
      <c r="N1197">
        <v>3042.0920000000001</v>
      </c>
      <c r="O1197">
        <v>41500.421000000002</v>
      </c>
      <c r="P1197">
        <v>2169.998</v>
      </c>
    </row>
    <row r="1198" spans="1:16">
      <c r="A1198" s="282">
        <v>44013</v>
      </c>
      <c r="B1198">
        <v>2997.328</v>
      </c>
      <c r="C1198">
        <v>630.84699999999998</v>
      </c>
      <c r="D1198">
        <v>10374.884</v>
      </c>
      <c r="E1198">
        <v>933.25400000000002</v>
      </c>
      <c r="L1198" s="282">
        <v>44013</v>
      </c>
      <c r="M1198">
        <v>13379.674999999999</v>
      </c>
      <c r="N1198">
        <v>3039.645</v>
      </c>
      <c r="O1198">
        <v>41869.326000000001</v>
      </c>
      <c r="P1198">
        <v>2145.4520000000002</v>
      </c>
    </row>
    <row r="1199" spans="1:16">
      <c r="A1199" s="282">
        <v>44014</v>
      </c>
      <c r="B1199">
        <v>3011.4009999999998</v>
      </c>
      <c r="C1199">
        <v>649.80799999999999</v>
      </c>
      <c r="D1199">
        <v>10539.619000000001</v>
      </c>
      <c r="E1199">
        <v>937.18499999999995</v>
      </c>
      <c r="L1199" s="282">
        <v>44014</v>
      </c>
      <c r="M1199">
        <v>13445.232</v>
      </c>
      <c r="N1199">
        <v>3131.0059999999999</v>
      </c>
      <c r="O1199">
        <v>42534.137999999999</v>
      </c>
      <c r="P1199">
        <v>2154.4899999999998</v>
      </c>
    </row>
    <row r="1200" spans="1:16">
      <c r="A1200" s="282">
        <v>44015</v>
      </c>
      <c r="B1200">
        <v>3011.4009999999998</v>
      </c>
      <c r="C1200">
        <v>643.60400000000004</v>
      </c>
      <c r="D1200">
        <v>10517.027</v>
      </c>
      <c r="E1200">
        <v>942.99599999999998</v>
      </c>
      <c r="L1200" s="282">
        <v>44015</v>
      </c>
      <c r="M1200">
        <v>13445.232</v>
      </c>
      <c r="N1200">
        <v>3101.1109999999999</v>
      </c>
      <c r="O1200">
        <v>42442.964</v>
      </c>
      <c r="P1200">
        <v>2167.8470000000002</v>
      </c>
    </row>
    <row r="1201" spans="1:16">
      <c r="A1201" s="282">
        <v>44018</v>
      </c>
      <c r="B1201">
        <v>3060.93</v>
      </c>
      <c r="C1201">
        <v>653.19500000000005</v>
      </c>
      <c r="D1201">
        <v>10587.409</v>
      </c>
      <c r="E1201">
        <v>957.31299999999999</v>
      </c>
      <c r="L1201" s="282">
        <v>44018</v>
      </c>
      <c r="M1201">
        <v>13666.450999999999</v>
      </c>
      <c r="N1201">
        <v>3147.3249999999998</v>
      </c>
      <c r="O1201">
        <v>42727.002</v>
      </c>
      <c r="P1201">
        <v>2200.7620000000002</v>
      </c>
    </row>
    <row r="1202" spans="1:16">
      <c r="A1202" s="282">
        <v>44019</v>
      </c>
      <c r="B1202">
        <v>3029.846</v>
      </c>
      <c r="C1202">
        <v>653.22799999999995</v>
      </c>
      <c r="D1202">
        <v>10555.416999999999</v>
      </c>
      <c r="E1202">
        <v>954.27</v>
      </c>
      <c r="L1202" s="282">
        <v>44019</v>
      </c>
      <c r="M1202">
        <v>13527.731</v>
      </c>
      <c r="N1202">
        <v>3147.482</v>
      </c>
      <c r="O1202">
        <v>42597.894</v>
      </c>
      <c r="P1202">
        <v>2193.7640000000001</v>
      </c>
    </row>
    <row r="1203" spans="1:16">
      <c r="A1203" s="282">
        <v>44020</v>
      </c>
      <c r="B1203">
        <v>3055.384</v>
      </c>
      <c r="C1203">
        <v>651.27599999999995</v>
      </c>
      <c r="D1203">
        <v>10627.641</v>
      </c>
      <c r="E1203">
        <v>945.82100000000003</v>
      </c>
      <c r="L1203" s="282">
        <v>44020</v>
      </c>
      <c r="M1203">
        <v>13641.928</v>
      </c>
      <c r="N1203">
        <v>3138.0770000000002</v>
      </c>
      <c r="O1203">
        <v>42889.362999999998</v>
      </c>
      <c r="P1203">
        <v>2174.3409999999999</v>
      </c>
    </row>
    <row r="1204" spans="1:16">
      <c r="A1204" s="282">
        <v>44021</v>
      </c>
      <c r="B1204">
        <v>3040.3560000000002</v>
      </c>
      <c r="C1204">
        <v>637.60400000000004</v>
      </c>
      <c r="D1204">
        <v>10648.758</v>
      </c>
      <c r="E1204">
        <v>946.98500000000001</v>
      </c>
      <c r="L1204" s="282">
        <v>44021</v>
      </c>
      <c r="M1204">
        <v>13578.495999999999</v>
      </c>
      <c r="N1204">
        <v>3072.203</v>
      </c>
      <c r="O1204">
        <v>42974.587</v>
      </c>
      <c r="P1204">
        <v>2177.018</v>
      </c>
    </row>
    <row r="1205" spans="1:16">
      <c r="A1205" s="282">
        <v>44022</v>
      </c>
      <c r="B1205">
        <v>3072.3829999999998</v>
      </c>
      <c r="C1205">
        <v>644.86699999999996</v>
      </c>
      <c r="D1205">
        <v>10669.701999999999</v>
      </c>
      <c r="E1205">
        <v>934.51900000000001</v>
      </c>
      <c r="L1205" s="282">
        <v>44022</v>
      </c>
      <c r="M1205">
        <v>13721.583000000001</v>
      </c>
      <c r="N1205">
        <v>3107.1990000000001</v>
      </c>
      <c r="O1205">
        <v>43059.105000000003</v>
      </c>
      <c r="P1205">
        <v>2148.36</v>
      </c>
    </row>
    <row r="1206" spans="1:16">
      <c r="A1206" s="282">
        <v>44025</v>
      </c>
      <c r="B1206">
        <v>3039.2739999999999</v>
      </c>
      <c r="C1206">
        <v>652.42200000000003</v>
      </c>
      <c r="D1206">
        <v>10775.254999999999</v>
      </c>
      <c r="E1206">
        <v>956.03599999999994</v>
      </c>
      <c r="L1206" s="282">
        <v>44025</v>
      </c>
      <c r="M1206">
        <v>13573.713</v>
      </c>
      <c r="N1206">
        <v>3143.6010000000001</v>
      </c>
      <c r="O1206">
        <v>43485.08</v>
      </c>
      <c r="P1206">
        <v>2197.826</v>
      </c>
    </row>
    <row r="1207" spans="1:16">
      <c r="A1207" s="282">
        <v>44026</v>
      </c>
      <c r="B1207">
        <v>3080.0030000000002</v>
      </c>
      <c r="C1207">
        <v>649.47500000000002</v>
      </c>
      <c r="D1207">
        <v>10615.736000000001</v>
      </c>
      <c r="E1207">
        <v>950.91</v>
      </c>
      <c r="L1207" s="282">
        <v>44026</v>
      </c>
      <c r="M1207">
        <v>13757.34</v>
      </c>
      <c r="N1207">
        <v>3129.4009999999998</v>
      </c>
      <c r="O1207">
        <v>42841.32</v>
      </c>
      <c r="P1207">
        <v>2186.0419999999999</v>
      </c>
    </row>
    <row r="1208" spans="1:16">
      <c r="A1208" s="282">
        <v>44027</v>
      </c>
      <c r="B1208">
        <v>3108.5729999999999</v>
      </c>
      <c r="C1208">
        <v>662.16700000000003</v>
      </c>
      <c r="D1208">
        <v>10860.165999999999</v>
      </c>
      <c r="E1208">
        <v>965.46600000000001</v>
      </c>
      <c r="L1208" s="282">
        <v>44027</v>
      </c>
      <c r="M1208">
        <v>13885.252</v>
      </c>
      <c r="N1208">
        <v>3190.5549999999998</v>
      </c>
      <c r="O1208">
        <v>43827.75</v>
      </c>
      <c r="P1208">
        <v>2219.5050000000001</v>
      </c>
    </row>
    <row r="1209" spans="1:16">
      <c r="A1209" s="282">
        <v>44028</v>
      </c>
      <c r="B1209">
        <v>3097.366</v>
      </c>
      <c r="C1209">
        <v>664.827</v>
      </c>
      <c r="D1209">
        <v>10815.208000000001</v>
      </c>
      <c r="E1209">
        <v>958.59799999999996</v>
      </c>
      <c r="L1209" s="282">
        <v>44028</v>
      </c>
      <c r="M1209">
        <v>13835.592000000001</v>
      </c>
      <c r="N1209">
        <v>3203.373</v>
      </c>
      <c r="O1209">
        <v>43646.317000000003</v>
      </c>
      <c r="P1209">
        <v>2203.7159999999999</v>
      </c>
    </row>
    <row r="1210" spans="1:16">
      <c r="A1210" s="282">
        <v>44029</v>
      </c>
      <c r="B1210">
        <v>3107.77</v>
      </c>
      <c r="C1210">
        <v>666.75699999999995</v>
      </c>
      <c r="D1210">
        <v>10888.217000000001</v>
      </c>
      <c r="E1210">
        <v>955.73400000000004</v>
      </c>
      <c r="L1210" s="282">
        <v>44029</v>
      </c>
      <c r="M1210">
        <v>13882.735000000001</v>
      </c>
      <c r="N1210">
        <v>3212.67</v>
      </c>
      <c r="O1210">
        <v>43940.957000000002</v>
      </c>
      <c r="P1210">
        <v>2197.1320000000001</v>
      </c>
    </row>
    <row r="1211" spans="1:16">
      <c r="A1211" s="282">
        <v>44032</v>
      </c>
      <c r="B1211">
        <v>3138.0390000000002</v>
      </c>
      <c r="C1211">
        <v>670.38599999999997</v>
      </c>
      <c r="D1211">
        <v>11081.675999999999</v>
      </c>
      <c r="E1211">
        <v>957.26099999999997</v>
      </c>
      <c r="L1211" s="282">
        <v>44032</v>
      </c>
      <c r="M1211">
        <v>14017.946</v>
      </c>
      <c r="N1211">
        <v>3245.7449999999999</v>
      </c>
      <c r="O1211">
        <v>44721.686000000002</v>
      </c>
      <c r="P1211">
        <v>2200.6419999999998</v>
      </c>
    </row>
    <row r="1212" spans="1:16">
      <c r="A1212" s="282">
        <v>44033</v>
      </c>
      <c r="B1212">
        <v>3140.634</v>
      </c>
      <c r="C1212">
        <v>674.33100000000002</v>
      </c>
      <c r="D1212">
        <v>11122.554</v>
      </c>
      <c r="E1212">
        <v>960.596</v>
      </c>
      <c r="L1212" s="282">
        <v>44033</v>
      </c>
      <c r="M1212">
        <v>14029.745000000001</v>
      </c>
      <c r="N1212">
        <v>3264.8409999999999</v>
      </c>
      <c r="O1212">
        <v>44886.654999999999</v>
      </c>
      <c r="P1212">
        <v>2208.308</v>
      </c>
    </row>
    <row r="1213" spans="1:16">
      <c r="A1213" s="282">
        <v>44034</v>
      </c>
      <c r="B1213">
        <v>3158.66</v>
      </c>
      <c r="C1213">
        <v>668.64400000000001</v>
      </c>
      <c r="D1213">
        <v>11048.206</v>
      </c>
      <c r="E1213">
        <v>955.48199999999997</v>
      </c>
      <c r="L1213" s="282">
        <v>44034</v>
      </c>
      <c r="M1213">
        <v>14110.587</v>
      </c>
      <c r="N1213">
        <v>3237.308</v>
      </c>
      <c r="O1213">
        <v>44586.616000000002</v>
      </c>
      <c r="P1213">
        <v>2196.5520000000001</v>
      </c>
    </row>
    <row r="1214" spans="1:16">
      <c r="A1214" s="282">
        <v>44035</v>
      </c>
      <c r="B1214">
        <v>3117.5610000000001</v>
      </c>
      <c r="C1214">
        <v>663.79</v>
      </c>
      <c r="D1214">
        <v>11004.493</v>
      </c>
      <c r="E1214">
        <v>955.48199999999997</v>
      </c>
      <c r="L1214" s="282">
        <v>44035</v>
      </c>
      <c r="M1214">
        <v>13927.965</v>
      </c>
      <c r="N1214">
        <v>3213.806</v>
      </c>
      <c r="O1214">
        <v>44410.203000000001</v>
      </c>
      <c r="P1214">
        <v>2196.5520000000001</v>
      </c>
    </row>
    <row r="1215" spans="1:16">
      <c r="A1215" s="282">
        <v>44036</v>
      </c>
      <c r="B1215">
        <v>3096.1759999999999</v>
      </c>
      <c r="C1215">
        <v>651.43399999999997</v>
      </c>
      <c r="D1215">
        <v>10822.864</v>
      </c>
      <c r="E1215">
        <v>955.48199999999997</v>
      </c>
      <c r="L1215" s="282">
        <v>44036</v>
      </c>
      <c r="M1215">
        <v>13832.697</v>
      </c>
      <c r="N1215">
        <v>3153.9859999999999</v>
      </c>
      <c r="O1215">
        <v>43677.214</v>
      </c>
      <c r="P1215">
        <v>2196.5520000000001</v>
      </c>
    </row>
    <row r="1216" spans="1:16">
      <c r="A1216" s="282">
        <v>44039</v>
      </c>
      <c r="B1216">
        <v>3122.663</v>
      </c>
      <c r="C1216">
        <v>649.75699999999995</v>
      </c>
      <c r="D1216">
        <v>10863.352999999999</v>
      </c>
      <c r="E1216">
        <v>956.97400000000005</v>
      </c>
      <c r="L1216" s="282">
        <v>44039</v>
      </c>
      <c r="M1216">
        <v>13951.099</v>
      </c>
      <c r="N1216">
        <v>3145.8670000000002</v>
      </c>
      <c r="O1216">
        <v>43840.612999999998</v>
      </c>
      <c r="P1216">
        <v>2199.9830000000002</v>
      </c>
    </row>
    <row r="1217" spans="1:16">
      <c r="A1217" s="282">
        <v>44040</v>
      </c>
      <c r="B1217">
        <v>3100.54</v>
      </c>
      <c r="C1217">
        <v>646.90200000000004</v>
      </c>
      <c r="D1217">
        <v>10880.514999999999</v>
      </c>
      <c r="E1217">
        <v>952.72500000000002</v>
      </c>
      <c r="L1217" s="282">
        <v>44040</v>
      </c>
      <c r="M1217">
        <v>13852.418</v>
      </c>
      <c r="N1217">
        <v>3132.0410000000002</v>
      </c>
      <c r="O1217">
        <v>43909.874000000003</v>
      </c>
      <c r="P1217">
        <v>2190.2139999999999</v>
      </c>
    </row>
    <row r="1218" spans="1:16">
      <c r="A1218" s="282">
        <v>44041</v>
      </c>
      <c r="B1218">
        <v>3140.7570000000001</v>
      </c>
      <c r="C1218">
        <v>646.59299999999996</v>
      </c>
      <c r="D1218">
        <v>10802.075000000001</v>
      </c>
      <c r="E1218">
        <v>941.14499999999998</v>
      </c>
      <c r="L1218" s="282">
        <v>44041</v>
      </c>
      <c r="M1218">
        <v>14032.111000000001</v>
      </c>
      <c r="N1218">
        <v>3130.5479999999998</v>
      </c>
      <c r="O1218">
        <v>43593.315999999999</v>
      </c>
      <c r="P1218">
        <v>2163.5920000000001</v>
      </c>
    </row>
    <row r="1219" spans="1:16">
      <c r="A1219" s="282">
        <v>44042</v>
      </c>
      <c r="B1219">
        <v>3130.5120000000002</v>
      </c>
      <c r="C1219">
        <v>625.79300000000001</v>
      </c>
      <c r="D1219">
        <v>10745.672</v>
      </c>
      <c r="E1219">
        <v>935.75300000000004</v>
      </c>
      <c r="L1219" s="282">
        <v>44042</v>
      </c>
      <c r="M1219">
        <v>13988.56</v>
      </c>
      <c r="N1219">
        <v>3029.8420000000001</v>
      </c>
      <c r="O1219">
        <v>43365.695</v>
      </c>
      <c r="P1219">
        <v>2151.123</v>
      </c>
    </row>
    <row r="1220" spans="1:16">
      <c r="A1220" s="282">
        <v>44043</v>
      </c>
      <c r="B1220">
        <v>3153.9879999999998</v>
      </c>
      <c r="C1220">
        <v>619.596</v>
      </c>
      <c r="D1220">
        <v>10661.116</v>
      </c>
      <c r="E1220">
        <v>910.41899999999998</v>
      </c>
      <c r="L1220" s="282">
        <v>44043</v>
      </c>
      <c r="M1220">
        <v>14095.014999999999</v>
      </c>
      <c r="N1220">
        <v>2999.8359999999998</v>
      </c>
      <c r="O1220">
        <v>43024.457000000002</v>
      </c>
      <c r="P1220">
        <v>2092.886</v>
      </c>
    </row>
    <row r="1221" spans="1:16">
      <c r="A1221" s="282">
        <v>44046</v>
      </c>
      <c r="B1221">
        <v>3178.4110000000001</v>
      </c>
      <c r="C1221">
        <v>629.15700000000004</v>
      </c>
      <c r="D1221">
        <v>10798.906000000001</v>
      </c>
      <c r="E1221">
        <v>926.11599999999999</v>
      </c>
      <c r="L1221" s="282">
        <v>44046</v>
      </c>
      <c r="M1221">
        <v>14204.624</v>
      </c>
      <c r="N1221">
        <v>3046.1280000000002</v>
      </c>
      <c r="O1221">
        <v>43580.527999999998</v>
      </c>
      <c r="P1221">
        <v>2128.9699999999998</v>
      </c>
    </row>
    <row r="1222" spans="1:16">
      <c r="A1222" s="282">
        <v>44047</v>
      </c>
      <c r="B1222">
        <v>3189.366</v>
      </c>
      <c r="C1222">
        <v>637.04200000000003</v>
      </c>
      <c r="D1222">
        <v>10674.76</v>
      </c>
      <c r="E1222">
        <v>945.14599999999996</v>
      </c>
      <c r="L1222" s="282">
        <v>44047</v>
      </c>
      <c r="M1222">
        <v>14253.603999999999</v>
      </c>
      <c r="N1222">
        <v>3084.3040000000001</v>
      </c>
      <c r="O1222">
        <v>43079.517999999996</v>
      </c>
      <c r="P1222">
        <v>2172.6840000000002</v>
      </c>
    </row>
    <row r="1223" spans="1:16">
      <c r="A1223" s="282">
        <v>44048</v>
      </c>
      <c r="B1223">
        <v>3210.027</v>
      </c>
      <c r="C1223">
        <v>641.16300000000001</v>
      </c>
      <c r="D1223">
        <v>10688.794</v>
      </c>
      <c r="E1223">
        <v>944.79200000000003</v>
      </c>
      <c r="L1223" s="282">
        <v>44048</v>
      </c>
      <c r="M1223">
        <v>14345.94</v>
      </c>
      <c r="N1223">
        <v>3104.2570000000001</v>
      </c>
      <c r="O1223">
        <v>43136.156000000003</v>
      </c>
      <c r="P1223">
        <v>2171.8710000000001</v>
      </c>
    </row>
    <row r="1224" spans="1:16">
      <c r="A1224" s="282">
        <v>44049</v>
      </c>
      <c r="B1224">
        <v>3228.8240000000001</v>
      </c>
      <c r="C1224">
        <v>631.78599999999994</v>
      </c>
      <c r="D1224">
        <v>10604.798000000001</v>
      </c>
      <c r="E1224">
        <v>941.346</v>
      </c>
      <c r="L1224" s="282">
        <v>44049</v>
      </c>
      <c r="M1224">
        <v>14431.525</v>
      </c>
      <c r="N1224">
        <v>3058.8539999999998</v>
      </c>
      <c r="O1224">
        <v>42797.177000000003</v>
      </c>
      <c r="P1224">
        <v>2163.9490000000001</v>
      </c>
    </row>
    <row r="1225" spans="1:16">
      <c r="A1225" s="282">
        <v>44050</v>
      </c>
      <c r="B1225">
        <v>3227.6689999999999</v>
      </c>
      <c r="C1225">
        <v>633.27200000000005</v>
      </c>
      <c r="D1225">
        <v>10740.655000000001</v>
      </c>
      <c r="E1225">
        <v>940.32299999999998</v>
      </c>
      <c r="L1225" s="282">
        <v>44050</v>
      </c>
      <c r="M1225">
        <v>14429.264999999999</v>
      </c>
      <c r="N1225">
        <v>3066.0520000000001</v>
      </c>
      <c r="O1225">
        <v>43345.45</v>
      </c>
      <c r="P1225">
        <v>2161.4319999999998</v>
      </c>
    </row>
    <row r="1226" spans="1:16">
      <c r="A1226" s="282">
        <v>44053</v>
      </c>
      <c r="B1226">
        <v>3233.33</v>
      </c>
      <c r="C1226">
        <v>637.86300000000006</v>
      </c>
      <c r="D1226">
        <v>10705.14</v>
      </c>
      <c r="E1226">
        <v>940.32299999999998</v>
      </c>
      <c r="L1226" s="282">
        <v>44053</v>
      </c>
      <c r="M1226">
        <v>14454.781999999999</v>
      </c>
      <c r="N1226">
        <v>3088.277</v>
      </c>
      <c r="O1226">
        <v>43202.124000000003</v>
      </c>
      <c r="P1226">
        <v>2161.4319999999998</v>
      </c>
    </row>
    <row r="1227" spans="1:16">
      <c r="A1227" s="282">
        <v>44054</v>
      </c>
      <c r="B1227">
        <v>3206.4679999999998</v>
      </c>
      <c r="C1227">
        <v>654.79200000000003</v>
      </c>
      <c r="D1227">
        <v>10945.44</v>
      </c>
      <c r="E1227">
        <v>963.20899999999995</v>
      </c>
      <c r="L1227" s="282">
        <v>44054</v>
      </c>
      <c r="M1227">
        <v>14334.808000000001</v>
      </c>
      <c r="N1227">
        <v>3170.2429999999999</v>
      </c>
      <c r="O1227">
        <v>44171.887000000002</v>
      </c>
      <c r="P1227">
        <v>2213.8649999999998</v>
      </c>
    </row>
    <row r="1228" spans="1:16">
      <c r="A1228" s="282">
        <v>44055</v>
      </c>
      <c r="B1228">
        <v>3253.4949999999999</v>
      </c>
      <c r="C1228">
        <v>662.61</v>
      </c>
      <c r="D1228">
        <v>11034.665999999999</v>
      </c>
      <c r="E1228">
        <v>973.92399999999998</v>
      </c>
      <c r="L1228" s="282">
        <v>44055</v>
      </c>
      <c r="M1228">
        <v>14547.05</v>
      </c>
      <c r="N1228">
        <v>3208.0949999999998</v>
      </c>
      <c r="O1228">
        <v>44531.972999999998</v>
      </c>
      <c r="P1228">
        <v>2238.491</v>
      </c>
    </row>
    <row r="1229" spans="1:16">
      <c r="A1229" s="282">
        <v>44056</v>
      </c>
      <c r="B1229">
        <v>3249.9459999999999</v>
      </c>
      <c r="C1229">
        <v>656.12599999999998</v>
      </c>
      <c r="D1229">
        <v>11035.207</v>
      </c>
      <c r="E1229">
        <v>986.07799999999997</v>
      </c>
      <c r="L1229" s="282">
        <v>44056</v>
      </c>
      <c r="M1229">
        <v>14534.637000000001</v>
      </c>
      <c r="N1229">
        <v>3176.703</v>
      </c>
      <c r="O1229">
        <v>44534.154999999999</v>
      </c>
      <c r="P1229">
        <v>2266.4270000000001</v>
      </c>
    </row>
    <row r="1230" spans="1:16">
      <c r="A1230" s="282">
        <v>44057</v>
      </c>
      <c r="B1230">
        <v>3248.9690000000001</v>
      </c>
      <c r="C1230">
        <v>648.98800000000006</v>
      </c>
      <c r="D1230">
        <v>10878.956</v>
      </c>
      <c r="E1230">
        <v>986.00599999999997</v>
      </c>
      <c r="L1230" s="282">
        <v>44057</v>
      </c>
      <c r="M1230">
        <v>14531.337</v>
      </c>
      <c r="N1230">
        <v>3142.1410000000001</v>
      </c>
      <c r="O1230">
        <v>44020.887000000002</v>
      </c>
      <c r="P1230">
        <v>2266.2689999999998</v>
      </c>
    </row>
    <row r="1231" spans="1:16">
      <c r="A1231" s="282">
        <v>44060</v>
      </c>
      <c r="B1231">
        <v>3262.8490000000002</v>
      </c>
      <c r="C1231">
        <v>645.50900000000001</v>
      </c>
      <c r="D1231">
        <v>11004.168</v>
      </c>
      <c r="E1231">
        <v>978.18600000000004</v>
      </c>
      <c r="L1231" s="282">
        <v>44060</v>
      </c>
      <c r="M1231">
        <v>14593.781000000001</v>
      </c>
      <c r="N1231">
        <v>3125.297</v>
      </c>
      <c r="O1231">
        <v>44527.55</v>
      </c>
      <c r="P1231">
        <v>2248.2959999999998</v>
      </c>
    </row>
    <row r="1232" spans="1:16">
      <c r="A1232" s="282">
        <v>44061</v>
      </c>
      <c r="B1232">
        <v>3271.4470000000001</v>
      </c>
      <c r="C1232">
        <v>642.80200000000002</v>
      </c>
      <c r="D1232">
        <v>10848.141</v>
      </c>
      <c r="E1232">
        <v>978.49099999999999</v>
      </c>
      <c r="L1232" s="282">
        <v>44061</v>
      </c>
      <c r="M1232">
        <v>14634.418</v>
      </c>
      <c r="N1232">
        <v>3112.1909999999998</v>
      </c>
      <c r="O1232">
        <v>43896.199000000001</v>
      </c>
      <c r="P1232">
        <v>2248.9969999999998</v>
      </c>
    </row>
    <row r="1233" spans="1:16">
      <c r="A1233" s="282">
        <v>44062</v>
      </c>
      <c r="B1233">
        <v>3256.2240000000002</v>
      </c>
      <c r="C1233">
        <v>649.82100000000003</v>
      </c>
      <c r="D1233">
        <v>10931.199000000001</v>
      </c>
      <c r="E1233">
        <v>980.25099999999998</v>
      </c>
      <c r="L1233" s="282">
        <v>44062</v>
      </c>
      <c r="M1233">
        <v>14568.486999999999</v>
      </c>
      <c r="N1233">
        <v>3146.1770000000001</v>
      </c>
      <c r="O1233">
        <v>44232.284</v>
      </c>
      <c r="P1233">
        <v>2253.085</v>
      </c>
    </row>
    <row r="1234" spans="1:16">
      <c r="A1234" s="282">
        <v>44063</v>
      </c>
      <c r="B1234">
        <v>3268.8809999999999</v>
      </c>
      <c r="C1234">
        <v>640.68399999999997</v>
      </c>
      <c r="D1234">
        <v>10885.522000000001</v>
      </c>
      <c r="E1234">
        <v>971.33100000000002</v>
      </c>
      <c r="L1234" s="282">
        <v>44063</v>
      </c>
      <c r="M1234">
        <v>14625.557000000001</v>
      </c>
      <c r="N1234">
        <v>3101.9380000000001</v>
      </c>
      <c r="O1234">
        <v>44047.455000000002</v>
      </c>
      <c r="P1234">
        <v>2232.585</v>
      </c>
    </row>
    <row r="1235" spans="1:16">
      <c r="A1235" s="282">
        <v>44064</v>
      </c>
      <c r="B1235">
        <v>3280.51</v>
      </c>
      <c r="C1235">
        <v>638.35699999999997</v>
      </c>
      <c r="D1235">
        <v>10945.647000000001</v>
      </c>
      <c r="E1235">
        <v>974.13</v>
      </c>
      <c r="L1235" s="282">
        <v>44064</v>
      </c>
      <c r="M1235">
        <v>14678.433000000001</v>
      </c>
      <c r="N1235">
        <v>3090.6689999999999</v>
      </c>
      <c r="O1235">
        <v>44290.748</v>
      </c>
      <c r="P1235">
        <v>2239.0160000000001</v>
      </c>
    </row>
    <row r="1236" spans="1:16">
      <c r="A1236" s="282">
        <v>44067</v>
      </c>
      <c r="B1236">
        <v>3310.556</v>
      </c>
      <c r="C1236">
        <v>651.29399999999998</v>
      </c>
      <c r="D1236">
        <v>10983.276</v>
      </c>
      <c r="E1236">
        <v>976.245</v>
      </c>
      <c r="L1236" s="282">
        <v>44067</v>
      </c>
      <c r="M1236">
        <v>14814.483</v>
      </c>
      <c r="N1236">
        <v>3153.306</v>
      </c>
      <c r="O1236">
        <v>44443.01</v>
      </c>
      <c r="P1236">
        <v>2243.8780000000002</v>
      </c>
    </row>
    <row r="1237" spans="1:16">
      <c r="A1237" s="282">
        <v>44068</v>
      </c>
      <c r="B1237">
        <v>3322.61</v>
      </c>
      <c r="C1237">
        <v>647.90599999999995</v>
      </c>
      <c r="D1237">
        <v>11004.049000000001</v>
      </c>
      <c r="E1237">
        <v>986.75699999999995</v>
      </c>
      <c r="L1237" s="282">
        <v>44068</v>
      </c>
      <c r="M1237">
        <v>14868.574000000001</v>
      </c>
      <c r="N1237">
        <v>3136.9009999999998</v>
      </c>
      <c r="O1237">
        <v>44527.067999999999</v>
      </c>
      <c r="P1237">
        <v>2268.0390000000002</v>
      </c>
    </row>
    <row r="1238" spans="1:16">
      <c r="A1238" s="282">
        <v>44069</v>
      </c>
      <c r="B1238">
        <v>3358.6480000000001</v>
      </c>
      <c r="C1238">
        <v>650.89300000000003</v>
      </c>
      <c r="D1238">
        <v>11058.278</v>
      </c>
      <c r="E1238">
        <v>986.50099999999998</v>
      </c>
      <c r="L1238" s="282">
        <v>44069</v>
      </c>
      <c r="M1238">
        <v>15029.945</v>
      </c>
      <c r="N1238">
        <v>3151.3670000000002</v>
      </c>
      <c r="O1238">
        <v>44746.5</v>
      </c>
      <c r="P1238">
        <v>2267.4499999999998</v>
      </c>
    </row>
    <row r="1239" spans="1:16">
      <c r="A1239" s="282">
        <v>44070</v>
      </c>
      <c r="B1239">
        <v>3364.4029999999998</v>
      </c>
      <c r="C1239">
        <v>640.66700000000003</v>
      </c>
      <c r="D1239">
        <v>11006.128000000001</v>
      </c>
      <c r="E1239">
        <v>981.50300000000004</v>
      </c>
      <c r="L1239" s="282">
        <v>44070</v>
      </c>
      <c r="M1239">
        <v>15056.616</v>
      </c>
      <c r="N1239">
        <v>3101.8560000000002</v>
      </c>
      <c r="O1239">
        <v>44535.478999999999</v>
      </c>
      <c r="P1239">
        <v>2255.9650000000001</v>
      </c>
    </row>
    <row r="1240" spans="1:16">
      <c r="A1240" s="282">
        <v>44071</v>
      </c>
      <c r="B1240">
        <v>3386.4369999999999</v>
      </c>
      <c r="C1240">
        <v>641.48</v>
      </c>
      <c r="D1240">
        <v>10914.293</v>
      </c>
      <c r="E1240">
        <v>974.58</v>
      </c>
      <c r="L1240" s="282">
        <v>44071</v>
      </c>
      <c r="M1240">
        <v>15156.677</v>
      </c>
      <c r="N1240">
        <v>3105.7910000000002</v>
      </c>
      <c r="O1240">
        <v>44163.875999999997</v>
      </c>
      <c r="P1240">
        <v>2240.902</v>
      </c>
    </row>
    <row r="1241" spans="1:16">
      <c r="A1241" s="282">
        <v>44074</v>
      </c>
      <c r="B1241">
        <v>3385.2930000000001</v>
      </c>
      <c r="C1241">
        <v>634.63699999999994</v>
      </c>
      <c r="D1241">
        <v>10964.843000000001</v>
      </c>
      <c r="E1241">
        <v>982.44500000000005</v>
      </c>
      <c r="L1241" s="282">
        <v>44074</v>
      </c>
      <c r="M1241">
        <v>15153.279</v>
      </c>
      <c r="N1241">
        <v>3072.6590000000001</v>
      </c>
      <c r="O1241">
        <v>44368.423999999999</v>
      </c>
      <c r="P1241">
        <v>2258.9859999999999</v>
      </c>
    </row>
    <row r="1242" spans="1:16">
      <c r="A1242" s="282">
        <v>44075</v>
      </c>
      <c r="B1242">
        <v>3414.2069999999999</v>
      </c>
      <c r="C1242">
        <v>632.17100000000005</v>
      </c>
      <c r="D1242">
        <v>10884.853999999999</v>
      </c>
      <c r="E1242">
        <v>980.851</v>
      </c>
      <c r="L1242" s="282">
        <v>44075</v>
      </c>
      <c r="M1242">
        <v>15282.971</v>
      </c>
      <c r="N1242">
        <v>3060.721</v>
      </c>
      <c r="O1242">
        <v>44044.754999999997</v>
      </c>
      <c r="P1242">
        <v>2255.3209999999999</v>
      </c>
    </row>
    <row r="1243" spans="1:16">
      <c r="A1243" s="282">
        <v>44076</v>
      </c>
      <c r="B1243">
        <v>3461.3229999999999</v>
      </c>
      <c r="C1243">
        <v>640.41700000000003</v>
      </c>
      <c r="D1243">
        <v>11025.049000000001</v>
      </c>
      <c r="E1243">
        <v>985.48199999999997</v>
      </c>
      <c r="L1243" s="282">
        <v>44076</v>
      </c>
      <c r="M1243">
        <v>15495.369000000001</v>
      </c>
      <c r="N1243">
        <v>3100.645</v>
      </c>
      <c r="O1243">
        <v>44612.040999999997</v>
      </c>
      <c r="P1243">
        <v>2265.9679999999998</v>
      </c>
    </row>
    <row r="1244" spans="1:16">
      <c r="A1244" s="282">
        <v>44077</v>
      </c>
      <c r="B1244">
        <v>3334.5419999999999</v>
      </c>
      <c r="C1244">
        <v>632.98299999999995</v>
      </c>
      <c r="D1244">
        <v>10938.334000000001</v>
      </c>
      <c r="E1244">
        <v>991.23699999999997</v>
      </c>
      <c r="L1244" s="282">
        <v>44077</v>
      </c>
      <c r="M1244">
        <v>14930.513999999999</v>
      </c>
      <c r="N1244">
        <v>3064.652</v>
      </c>
      <c r="O1244">
        <v>44261.156000000003</v>
      </c>
      <c r="P1244">
        <v>2279.201</v>
      </c>
    </row>
    <row r="1245" spans="1:16">
      <c r="A1245" s="282">
        <v>44078</v>
      </c>
      <c r="B1245">
        <v>3305.634</v>
      </c>
      <c r="C1245">
        <v>627.50400000000002</v>
      </c>
      <c r="D1245">
        <v>10697.286</v>
      </c>
      <c r="E1245">
        <v>981.73800000000006</v>
      </c>
      <c r="L1245" s="282">
        <v>44078</v>
      </c>
      <c r="M1245">
        <v>14801.078</v>
      </c>
      <c r="N1245">
        <v>3038.123</v>
      </c>
      <c r="O1245">
        <v>43285.773999999998</v>
      </c>
      <c r="P1245">
        <v>2257.36</v>
      </c>
    </row>
    <row r="1246" spans="1:16">
      <c r="A1246" s="282">
        <v>44081</v>
      </c>
      <c r="B1246">
        <v>3305.634</v>
      </c>
      <c r="C1246">
        <v>639.00300000000004</v>
      </c>
      <c r="D1246">
        <v>10888.041999999999</v>
      </c>
      <c r="E1246">
        <v>976.29600000000005</v>
      </c>
      <c r="L1246" s="282">
        <v>44081</v>
      </c>
      <c r="M1246">
        <v>14801.078</v>
      </c>
      <c r="N1246">
        <v>3093.7979999999998</v>
      </c>
      <c r="O1246">
        <v>44057.652000000002</v>
      </c>
      <c r="P1246">
        <v>2244.848</v>
      </c>
    </row>
    <row r="1247" spans="1:16">
      <c r="A1247" s="282">
        <v>44082</v>
      </c>
      <c r="B1247">
        <v>3207.5349999999999</v>
      </c>
      <c r="C1247">
        <v>627.94299999999998</v>
      </c>
      <c r="D1247">
        <v>10725.05</v>
      </c>
      <c r="E1247">
        <v>982.01400000000001</v>
      </c>
      <c r="L1247" s="282">
        <v>44082</v>
      </c>
      <c r="M1247">
        <v>14362.433999999999</v>
      </c>
      <c r="N1247">
        <v>3040.2530000000002</v>
      </c>
      <c r="O1247">
        <v>43398.118999999999</v>
      </c>
      <c r="P1247">
        <v>2257.9940000000001</v>
      </c>
    </row>
    <row r="1248" spans="1:16">
      <c r="A1248" s="282">
        <v>44083</v>
      </c>
      <c r="B1248">
        <v>3275.2080000000001</v>
      </c>
      <c r="C1248">
        <v>639.18499999999995</v>
      </c>
      <c r="D1248">
        <v>10990.038</v>
      </c>
      <c r="E1248">
        <v>972.26400000000001</v>
      </c>
      <c r="L1248" s="282">
        <v>44083</v>
      </c>
      <c r="M1248">
        <v>14666.25</v>
      </c>
      <c r="N1248">
        <v>3094.6779999999999</v>
      </c>
      <c r="O1248">
        <v>44470.373</v>
      </c>
      <c r="P1248">
        <v>2235.5749999999998</v>
      </c>
    </row>
    <row r="1249" spans="1:16">
      <c r="A1249" s="282">
        <v>44084</v>
      </c>
      <c r="B1249">
        <v>3219.2379999999998</v>
      </c>
      <c r="C1249">
        <v>639.76700000000005</v>
      </c>
      <c r="D1249">
        <v>10930.223</v>
      </c>
      <c r="E1249">
        <v>984.05600000000004</v>
      </c>
      <c r="L1249" s="282">
        <v>44084</v>
      </c>
      <c r="M1249">
        <v>14416.27</v>
      </c>
      <c r="N1249">
        <v>3097.4989999999998</v>
      </c>
      <c r="O1249">
        <v>44228.336000000003</v>
      </c>
      <c r="P1249">
        <v>2262.6889999999999</v>
      </c>
    </row>
    <row r="1250" spans="1:16">
      <c r="A1250" s="282">
        <v>44085</v>
      </c>
      <c r="B1250">
        <v>3219.9409999999998</v>
      </c>
      <c r="C1250">
        <v>639.505</v>
      </c>
      <c r="D1250">
        <v>10925.630999999999</v>
      </c>
      <c r="E1250">
        <v>990.38699999999994</v>
      </c>
      <c r="L1250" s="282">
        <v>44085</v>
      </c>
      <c r="M1250">
        <v>14420.035</v>
      </c>
      <c r="N1250">
        <v>3096.2269999999999</v>
      </c>
      <c r="O1250">
        <v>44209.756999999998</v>
      </c>
      <c r="P1250">
        <v>2277.248</v>
      </c>
    </row>
    <row r="1251" spans="1:16">
      <c r="A1251" s="282">
        <v>44088</v>
      </c>
      <c r="B1251">
        <v>3266.049</v>
      </c>
      <c r="C1251">
        <v>636.47699999999998</v>
      </c>
      <c r="D1251">
        <v>10927.294</v>
      </c>
      <c r="E1251">
        <v>998.34500000000003</v>
      </c>
      <c r="L1251" s="282">
        <v>44088</v>
      </c>
      <c r="M1251">
        <v>14630.894</v>
      </c>
      <c r="N1251">
        <v>3081.567</v>
      </c>
      <c r="O1251">
        <v>44216.485999999997</v>
      </c>
      <c r="P1251">
        <v>2295.5439999999999</v>
      </c>
    </row>
    <row r="1252" spans="1:16">
      <c r="A1252" s="282">
        <v>44089</v>
      </c>
      <c r="B1252">
        <v>3286.163</v>
      </c>
      <c r="C1252">
        <v>642.08399999999995</v>
      </c>
      <c r="D1252">
        <v>11054.898999999999</v>
      </c>
      <c r="E1252">
        <v>992.43299999999999</v>
      </c>
      <c r="L1252" s="282">
        <v>44089</v>
      </c>
      <c r="M1252">
        <v>14721.276</v>
      </c>
      <c r="N1252">
        <v>3108.7130000000002</v>
      </c>
      <c r="O1252">
        <v>44732.83</v>
      </c>
      <c r="P1252">
        <v>2281.951</v>
      </c>
    </row>
    <row r="1253" spans="1:16">
      <c r="A1253" s="282">
        <v>44090</v>
      </c>
      <c r="B1253">
        <v>3270.1640000000002</v>
      </c>
      <c r="C1253">
        <v>641.5</v>
      </c>
      <c r="D1253">
        <v>11143.502</v>
      </c>
      <c r="E1253">
        <v>993.89599999999996</v>
      </c>
      <c r="L1253" s="282">
        <v>44090</v>
      </c>
      <c r="M1253">
        <v>14650.117</v>
      </c>
      <c r="N1253">
        <v>3105.89</v>
      </c>
      <c r="O1253">
        <v>45091.353000000003</v>
      </c>
      <c r="P1253">
        <v>2285.3150000000001</v>
      </c>
    </row>
    <row r="1254" spans="1:16">
      <c r="A1254" s="282">
        <v>44091</v>
      </c>
      <c r="B1254">
        <v>3241.1109999999999</v>
      </c>
      <c r="C1254">
        <v>633.61199999999997</v>
      </c>
      <c r="D1254">
        <v>11191.766</v>
      </c>
      <c r="E1254">
        <v>989.05</v>
      </c>
      <c r="L1254" s="282">
        <v>44091</v>
      </c>
      <c r="M1254">
        <v>14520.161</v>
      </c>
      <c r="N1254">
        <v>3067.6959999999999</v>
      </c>
      <c r="O1254">
        <v>45286.65</v>
      </c>
      <c r="P1254">
        <v>2274.2829999999999</v>
      </c>
    </row>
    <row r="1255" spans="1:16">
      <c r="A1255" s="282">
        <v>44092</v>
      </c>
      <c r="B1255">
        <v>3208.569</v>
      </c>
      <c r="C1255">
        <v>627.077</v>
      </c>
      <c r="D1255">
        <v>11187.09</v>
      </c>
      <c r="E1255">
        <v>992.33900000000006</v>
      </c>
      <c r="L1255" s="282">
        <v>44092</v>
      </c>
      <c r="M1255">
        <v>14374.583000000001</v>
      </c>
      <c r="N1255">
        <v>3036.0590000000002</v>
      </c>
      <c r="O1255">
        <v>45267.728000000003</v>
      </c>
      <c r="P1255">
        <v>2281.846</v>
      </c>
    </row>
    <row r="1256" spans="1:16">
      <c r="A1256" s="282">
        <v>44095</v>
      </c>
      <c r="B1256">
        <v>3176.22</v>
      </c>
      <c r="C1256">
        <v>604.16399999999999</v>
      </c>
      <c r="D1256">
        <v>11070.374</v>
      </c>
      <c r="E1256">
        <v>992.33900000000006</v>
      </c>
      <c r="L1256" s="282">
        <v>44095</v>
      </c>
      <c r="M1256">
        <v>14230.326999999999</v>
      </c>
      <c r="N1256">
        <v>2928.58</v>
      </c>
      <c r="O1256">
        <v>44795.445</v>
      </c>
      <c r="P1256">
        <v>2281.846</v>
      </c>
    </row>
    <row r="1257" spans="1:16">
      <c r="A1257" s="282">
        <v>44096</v>
      </c>
      <c r="B1257">
        <v>3208.1320000000001</v>
      </c>
      <c r="C1257">
        <v>607.822</v>
      </c>
      <c r="D1257">
        <v>11125.432000000001</v>
      </c>
      <c r="E1257">
        <v>992.33900000000006</v>
      </c>
      <c r="L1257" s="282">
        <v>44096</v>
      </c>
      <c r="M1257">
        <v>14373.375</v>
      </c>
      <c r="N1257">
        <v>2946.3130000000001</v>
      </c>
      <c r="O1257">
        <v>45018.235000000001</v>
      </c>
      <c r="P1257">
        <v>2281.846</v>
      </c>
    </row>
    <row r="1258" spans="1:16">
      <c r="A1258" s="282">
        <v>44097</v>
      </c>
      <c r="B1258">
        <v>3129.9609999999998</v>
      </c>
      <c r="C1258">
        <v>609.74699999999996</v>
      </c>
      <c r="D1258">
        <v>11219.635</v>
      </c>
      <c r="E1258">
        <v>992.26499999999999</v>
      </c>
      <c r="L1258" s="282">
        <v>44097</v>
      </c>
      <c r="M1258">
        <v>14024.09</v>
      </c>
      <c r="N1258">
        <v>2955.645</v>
      </c>
      <c r="O1258">
        <v>45399.421000000002</v>
      </c>
      <c r="P1258">
        <v>2281.6770000000001</v>
      </c>
    </row>
    <row r="1259" spans="1:16">
      <c r="A1259" s="282">
        <v>44098</v>
      </c>
      <c r="B1259">
        <v>3138.2530000000002</v>
      </c>
      <c r="C1259">
        <v>608.01</v>
      </c>
      <c r="D1259">
        <v>11061.384</v>
      </c>
      <c r="E1259">
        <v>982.00699999999995</v>
      </c>
      <c r="L1259" s="282">
        <v>44098</v>
      </c>
      <c r="M1259">
        <v>14061.942999999999</v>
      </c>
      <c r="N1259">
        <v>2947.223</v>
      </c>
      <c r="O1259">
        <v>44759.067999999999</v>
      </c>
      <c r="P1259">
        <v>2258.0889999999999</v>
      </c>
    </row>
    <row r="1260" spans="1:16">
      <c r="A1260" s="282">
        <v>44099</v>
      </c>
      <c r="B1260">
        <v>3191.7170000000001</v>
      </c>
      <c r="C1260">
        <v>601.87800000000004</v>
      </c>
      <c r="D1260">
        <v>11121.633</v>
      </c>
      <c r="E1260">
        <v>985.40599999999995</v>
      </c>
      <c r="L1260" s="282">
        <v>44099</v>
      </c>
      <c r="M1260">
        <v>14301.949000000001</v>
      </c>
      <c r="N1260">
        <v>2917.502</v>
      </c>
      <c r="O1260">
        <v>45002.864000000001</v>
      </c>
      <c r="P1260">
        <v>2265.904</v>
      </c>
    </row>
    <row r="1261" spans="1:16">
      <c r="A1261" s="282">
        <v>44102</v>
      </c>
      <c r="B1261">
        <v>3243.5859999999998</v>
      </c>
      <c r="C1261">
        <v>615.47299999999996</v>
      </c>
      <c r="D1261">
        <v>11270.142</v>
      </c>
      <c r="E1261">
        <v>1000.518</v>
      </c>
      <c r="L1261" s="282">
        <v>44102</v>
      </c>
      <c r="M1261">
        <v>14534.370999999999</v>
      </c>
      <c r="N1261">
        <v>2983.3969999999999</v>
      </c>
      <c r="O1261">
        <v>45603.790999999997</v>
      </c>
      <c r="P1261">
        <v>2300.654</v>
      </c>
    </row>
    <row r="1262" spans="1:16">
      <c r="A1262" s="282">
        <v>44103</v>
      </c>
      <c r="B1262">
        <v>3228.7139999999999</v>
      </c>
      <c r="C1262">
        <v>611.84900000000005</v>
      </c>
      <c r="D1262">
        <v>11373.484</v>
      </c>
      <c r="E1262">
        <v>998.83399999999995</v>
      </c>
      <c r="L1262" s="282">
        <v>44103</v>
      </c>
      <c r="M1262">
        <v>14469.895</v>
      </c>
      <c r="N1262">
        <v>2965.8319999999999</v>
      </c>
      <c r="O1262">
        <v>46021.957000000002</v>
      </c>
      <c r="P1262">
        <v>2316.2600000000002</v>
      </c>
    </row>
    <row r="1263" spans="1:16">
      <c r="A1263" s="282">
        <v>44104</v>
      </c>
      <c r="B1263">
        <v>3254.942</v>
      </c>
      <c r="C1263">
        <v>610.07799999999997</v>
      </c>
      <c r="D1263">
        <v>11321.365</v>
      </c>
      <c r="E1263">
        <v>980.16200000000003</v>
      </c>
      <c r="L1263" s="282">
        <v>44104</v>
      </c>
      <c r="M1263">
        <v>14587.965</v>
      </c>
      <c r="N1263">
        <v>2957.2489999999998</v>
      </c>
      <c r="O1263">
        <v>45811.061999999998</v>
      </c>
      <c r="P1263">
        <v>2272.9609999999998</v>
      </c>
    </row>
    <row r="1264" spans="1:16">
      <c r="A1264" s="282">
        <v>44105</v>
      </c>
      <c r="B1264">
        <v>3276.8009999999999</v>
      </c>
      <c r="C1264">
        <v>609.36099999999999</v>
      </c>
      <c r="D1264">
        <v>11450.055</v>
      </c>
      <c r="E1264">
        <v>980.16200000000003</v>
      </c>
      <c r="L1264" s="282">
        <v>44105</v>
      </c>
      <c r="M1264">
        <v>14687.406999999999</v>
      </c>
      <c r="N1264">
        <v>2953.7710000000002</v>
      </c>
      <c r="O1264">
        <v>46331.798999999999</v>
      </c>
      <c r="P1264">
        <v>2272.9609999999998</v>
      </c>
    </row>
    <row r="1265" spans="1:16">
      <c r="A1265" s="282">
        <v>44106</v>
      </c>
      <c r="B1265">
        <v>3243.913</v>
      </c>
      <c r="C1265">
        <v>609.44600000000003</v>
      </c>
      <c r="D1265">
        <v>11388.844999999999</v>
      </c>
      <c r="E1265">
        <v>970.952</v>
      </c>
      <c r="L1265" s="282">
        <v>44106</v>
      </c>
      <c r="M1265">
        <v>14540.057000000001</v>
      </c>
      <c r="N1265">
        <v>2954.1849999999999</v>
      </c>
      <c r="O1265">
        <v>46084.114999999998</v>
      </c>
      <c r="P1265">
        <v>2251.7829999999999</v>
      </c>
    </row>
    <row r="1266" spans="1:16">
      <c r="A1266" s="282">
        <v>44109</v>
      </c>
      <c r="B1266">
        <v>3302.9549999999999</v>
      </c>
      <c r="C1266">
        <v>615.52800000000002</v>
      </c>
      <c r="D1266">
        <v>11554.161</v>
      </c>
      <c r="E1266">
        <v>986.65</v>
      </c>
      <c r="L1266" s="282">
        <v>44109</v>
      </c>
      <c r="M1266">
        <v>14806.166999999999</v>
      </c>
      <c r="N1266">
        <v>2983.665</v>
      </c>
      <c r="O1266">
        <v>46753.055999999997</v>
      </c>
      <c r="P1266">
        <v>2288.19</v>
      </c>
    </row>
    <row r="1267" spans="1:16">
      <c r="A1267" s="282">
        <v>44110</v>
      </c>
      <c r="B1267">
        <v>3258.029</v>
      </c>
      <c r="C1267">
        <v>620.68799999999999</v>
      </c>
      <c r="D1267">
        <v>11464.742</v>
      </c>
      <c r="E1267">
        <v>992.77300000000002</v>
      </c>
      <c r="L1267" s="282">
        <v>44110</v>
      </c>
      <c r="M1267">
        <v>14605.315000000001</v>
      </c>
      <c r="N1267">
        <v>3008.6790000000001</v>
      </c>
      <c r="O1267">
        <v>46391.226999999999</v>
      </c>
      <c r="P1267">
        <v>2302.4940000000001</v>
      </c>
    </row>
    <row r="1268" spans="1:16">
      <c r="A1268" s="282">
        <v>44111</v>
      </c>
      <c r="B1268">
        <v>3314.9079999999999</v>
      </c>
      <c r="C1268">
        <v>622.11</v>
      </c>
      <c r="D1268">
        <v>11497.6</v>
      </c>
      <c r="E1268">
        <v>993.37900000000002</v>
      </c>
      <c r="L1268" s="282">
        <v>44111</v>
      </c>
      <c r="M1268">
        <v>14860.571</v>
      </c>
      <c r="N1268">
        <v>3015.569</v>
      </c>
      <c r="O1268">
        <v>46524.184999999998</v>
      </c>
      <c r="P1268">
        <v>2303.9009999999998</v>
      </c>
    </row>
    <row r="1269" spans="1:16">
      <c r="A1269" s="282">
        <v>44112</v>
      </c>
      <c r="B1269">
        <v>3340.57</v>
      </c>
      <c r="C1269">
        <v>625.75099999999998</v>
      </c>
      <c r="D1269">
        <v>11596.427</v>
      </c>
      <c r="E1269">
        <v>998.596</v>
      </c>
      <c r="L1269" s="282">
        <v>44112</v>
      </c>
      <c r="M1269">
        <v>14979.864</v>
      </c>
      <c r="N1269">
        <v>3033.221</v>
      </c>
      <c r="O1269">
        <v>46924.082000000002</v>
      </c>
      <c r="P1269">
        <v>2315.9989999999998</v>
      </c>
    </row>
    <row r="1270" spans="1:16">
      <c r="A1270" s="282">
        <v>44113</v>
      </c>
      <c r="B1270">
        <v>3370.6190000000001</v>
      </c>
      <c r="C1270">
        <v>624.68700000000001</v>
      </c>
      <c r="D1270">
        <v>11779.276</v>
      </c>
      <c r="E1270">
        <v>993.91700000000003</v>
      </c>
      <c r="L1270" s="282">
        <v>44113</v>
      </c>
      <c r="M1270">
        <v>15114.923000000001</v>
      </c>
      <c r="N1270">
        <v>3028.0650000000001</v>
      </c>
      <c r="O1270">
        <v>47663.966</v>
      </c>
      <c r="P1270">
        <v>2305.1469999999999</v>
      </c>
    </row>
    <row r="1271" spans="1:16">
      <c r="A1271" s="282">
        <v>44116</v>
      </c>
      <c r="B1271">
        <v>3425.1729999999998</v>
      </c>
      <c r="C1271">
        <v>628.85799999999995</v>
      </c>
      <c r="D1271">
        <v>12032.706</v>
      </c>
      <c r="E1271">
        <v>991.33500000000004</v>
      </c>
      <c r="L1271" s="282">
        <v>44116</v>
      </c>
      <c r="M1271">
        <v>15359.558999999999</v>
      </c>
      <c r="N1271">
        <v>3048.2829999999999</v>
      </c>
      <c r="O1271">
        <v>48689.453000000001</v>
      </c>
      <c r="P1271">
        <v>2299.1590000000001</v>
      </c>
    </row>
    <row r="1272" spans="1:16">
      <c r="A1272" s="282">
        <v>44117</v>
      </c>
      <c r="B1272">
        <v>3407.0970000000002</v>
      </c>
      <c r="C1272">
        <v>623.97199999999998</v>
      </c>
      <c r="D1272">
        <v>12039.041999999999</v>
      </c>
      <c r="E1272">
        <v>995.32600000000002</v>
      </c>
      <c r="L1272" s="282">
        <v>44117</v>
      </c>
      <c r="M1272">
        <v>15278.499</v>
      </c>
      <c r="N1272">
        <v>3024.598</v>
      </c>
      <c r="O1272">
        <v>48715.09</v>
      </c>
      <c r="P1272">
        <v>2308.4160000000002</v>
      </c>
    </row>
    <row r="1273" spans="1:16">
      <c r="A1273" s="282">
        <v>44118</v>
      </c>
      <c r="B1273">
        <v>3385.2719999999999</v>
      </c>
      <c r="C1273">
        <v>626.00199999999995</v>
      </c>
      <c r="D1273">
        <v>12009.817999999999</v>
      </c>
      <c r="E1273">
        <v>992.49</v>
      </c>
      <c r="L1273" s="282">
        <v>44118</v>
      </c>
      <c r="M1273">
        <v>15182.050999999999</v>
      </c>
      <c r="N1273">
        <v>3034.4380000000001</v>
      </c>
      <c r="O1273">
        <v>48596.839</v>
      </c>
      <c r="P1273">
        <v>2301.8380000000002</v>
      </c>
    </row>
    <row r="1274" spans="1:16">
      <c r="A1274" s="282">
        <v>44119</v>
      </c>
      <c r="B1274">
        <v>3380.1289999999999</v>
      </c>
      <c r="C1274">
        <v>607.54999999999995</v>
      </c>
      <c r="D1274">
        <v>11782.582</v>
      </c>
      <c r="E1274">
        <v>985.83100000000002</v>
      </c>
      <c r="L1274" s="282">
        <v>44119</v>
      </c>
      <c r="M1274">
        <v>15159.368</v>
      </c>
      <c r="N1274">
        <v>2944.9920000000002</v>
      </c>
      <c r="O1274">
        <v>47677.345000000001</v>
      </c>
      <c r="P1274">
        <v>2286.3980000000001</v>
      </c>
    </row>
    <row r="1275" spans="1:16">
      <c r="A1275" s="282">
        <v>44120</v>
      </c>
      <c r="B1275">
        <v>3379.31</v>
      </c>
      <c r="C1275">
        <v>618.18299999999999</v>
      </c>
      <c r="D1275">
        <v>11851.916999999999</v>
      </c>
      <c r="E1275">
        <v>977.49199999999996</v>
      </c>
      <c r="L1275" s="282">
        <v>44120</v>
      </c>
      <c r="M1275">
        <v>15155.975</v>
      </c>
      <c r="N1275">
        <v>2996.5360000000001</v>
      </c>
      <c r="O1275">
        <v>47957.902999999998</v>
      </c>
      <c r="P1275">
        <v>2267.0590000000002</v>
      </c>
    </row>
    <row r="1276" spans="1:16">
      <c r="A1276" s="282">
        <v>44123</v>
      </c>
      <c r="B1276">
        <v>3325.5540000000001</v>
      </c>
      <c r="C1276">
        <v>617.11199999999997</v>
      </c>
      <c r="D1276">
        <v>11788.763000000001</v>
      </c>
      <c r="E1276">
        <v>989.11300000000006</v>
      </c>
      <c r="L1276" s="282">
        <v>44123</v>
      </c>
      <c r="M1276">
        <v>14914.897999999999</v>
      </c>
      <c r="N1276">
        <v>2991.3449999999998</v>
      </c>
      <c r="O1276">
        <v>47702.353000000003</v>
      </c>
      <c r="P1276">
        <v>2294.011</v>
      </c>
    </row>
    <row r="1277" spans="1:16">
      <c r="A1277" s="282">
        <v>44124</v>
      </c>
      <c r="B1277">
        <v>3339.0430000000001</v>
      </c>
      <c r="C1277">
        <v>621.43399999999997</v>
      </c>
      <c r="D1277">
        <v>11762.397999999999</v>
      </c>
      <c r="E1277">
        <v>982.18299999999999</v>
      </c>
      <c r="L1277" s="282">
        <v>44124</v>
      </c>
      <c r="M1277">
        <v>14975.662</v>
      </c>
      <c r="N1277">
        <v>3012.2939999999999</v>
      </c>
      <c r="O1277">
        <v>47595.669000000002</v>
      </c>
      <c r="P1277">
        <v>2277.9389999999999</v>
      </c>
    </row>
    <row r="1278" spans="1:16">
      <c r="A1278" s="282">
        <v>44125</v>
      </c>
      <c r="B1278">
        <v>3330.6039999999998</v>
      </c>
      <c r="C1278">
        <v>608.58399999999995</v>
      </c>
      <c r="D1278">
        <v>11584.375</v>
      </c>
      <c r="E1278">
        <v>988.096</v>
      </c>
      <c r="L1278" s="282">
        <v>44125</v>
      </c>
      <c r="M1278">
        <v>14938.132</v>
      </c>
      <c r="N1278">
        <v>2950.0039999999999</v>
      </c>
      <c r="O1278">
        <v>46875.311999999998</v>
      </c>
      <c r="P1278">
        <v>2291.654</v>
      </c>
    </row>
    <row r="1279" spans="1:16">
      <c r="A1279" s="282">
        <v>44126</v>
      </c>
      <c r="B1279">
        <v>3347.3519999999999</v>
      </c>
      <c r="C1279">
        <v>608.62199999999996</v>
      </c>
      <c r="D1279">
        <v>11486.960999999999</v>
      </c>
      <c r="E1279">
        <v>978.16600000000005</v>
      </c>
      <c r="L1279" s="282">
        <v>44126</v>
      </c>
      <c r="M1279">
        <v>15014.392</v>
      </c>
      <c r="N1279">
        <v>2950.1889999999999</v>
      </c>
      <c r="O1279">
        <v>46481.133999999998</v>
      </c>
      <c r="P1279">
        <v>2268.623</v>
      </c>
    </row>
    <row r="1280" spans="1:16">
      <c r="A1280" s="282">
        <v>44127</v>
      </c>
      <c r="B1280">
        <v>3358.933</v>
      </c>
      <c r="C1280">
        <v>616.10299999999995</v>
      </c>
      <c r="D1280">
        <v>11508.535</v>
      </c>
      <c r="E1280">
        <v>981.86599999999999</v>
      </c>
      <c r="L1280" s="282">
        <v>44127</v>
      </c>
      <c r="M1280">
        <v>15066.611999999999</v>
      </c>
      <c r="N1280">
        <v>2986.453</v>
      </c>
      <c r="O1280">
        <v>46568.434000000001</v>
      </c>
      <c r="P1280">
        <v>2277.2040000000002</v>
      </c>
    </row>
    <row r="1281" spans="1:16">
      <c r="A1281" s="282">
        <v>44130</v>
      </c>
      <c r="B1281">
        <v>3297.4050000000002</v>
      </c>
      <c r="C1281">
        <v>605.69000000000005</v>
      </c>
      <c r="D1281">
        <v>11325.07</v>
      </c>
      <c r="E1281">
        <v>978.17</v>
      </c>
      <c r="L1281" s="282">
        <v>44130</v>
      </c>
      <c r="M1281">
        <v>14790.732</v>
      </c>
      <c r="N1281">
        <v>2935.9760000000001</v>
      </c>
      <c r="O1281">
        <v>45826.053999999996</v>
      </c>
      <c r="P1281">
        <v>2268.6350000000002</v>
      </c>
    </row>
    <row r="1282" spans="1:16">
      <c r="A1282" s="282">
        <v>44131</v>
      </c>
      <c r="B1282">
        <v>3288.8209999999999</v>
      </c>
      <c r="C1282">
        <v>596.90200000000004</v>
      </c>
      <c r="D1282">
        <v>11272.717000000001</v>
      </c>
      <c r="E1282">
        <v>977.31600000000003</v>
      </c>
      <c r="L1282" s="282">
        <v>44131</v>
      </c>
      <c r="M1282">
        <v>14752.425999999999</v>
      </c>
      <c r="N1282">
        <v>2893.38</v>
      </c>
      <c r="O1282">
        <v>45614.211000000003</v>
      </c>
      <c r="P1282">
        <v>2266.6559999999999</v>
      </c>
    </row>
    <row r="1283" spans="1:16">
      <c r="A1283" s="282">
        <v>44132</v>
      </c>
      <c r="B1283">
        <v>3174.6759999999999</v>
      </c>
      <c r="C1283">
        <v>572.096</v>
      </c>
      <c r="D1283">
        <v>11010.928</v>
      </c>
      <c r="E1283">
        <v>974.47699999999998</v>
      </c>
      <c r="L1283" s="282">
        <v>44132</v>
      </c>
      <c r="M1283">
        <v>14240.432000000001</v>
      </c>
      <c r="N1283">
        <v>2773.136</v>
      </c>
      <c r="O1283">
        <v>44554.902000000002</v>
      </c>
      <c r="P1283">
        <v>2260.0720000000001</v>
      </c>
    </row>
    <row r="1284" spans="1:16">
      <c r="A1284" s="282">
        <v>44133</v>
      </c>
      <c r="B1284">
        <v>3211.529</v>
      </c>
      <c r="C1284">
        <v>570.51700000000005</v>
      </c>
      <c r="D1284">
        <v>11209.709000000001</v>
      </c>
      <c r="E1284">
        <v>974.22699999999998</v>
      </c>
      <c r="L1284" s="282">
        <v>44133</v>
      </c>
      <c r="M1284">
        <v>14406.911</v>
      </c>
      <c r="N1284">
        <v>2765.482</v>
      </c>
      <c r="O1284">
        <v>45359.254999999997</v>
      </c>
      <c r="P1284">
        <v>2259.4749999999999</v>
      </c>
    </row>
    <row r="1285" spans="1:16">
      <c r="A1285" s="282">
        <v>44134</v>
      </c>
      <c r="B1285">
        <v>3166.9279999999999</v>
      </c>
      <c r="C1285">
        <v>571.79899999999998</v>
      </c>
      <c r="D1285">
        <v>11085.956</v>
      </c>
      <c r="E1285">
        <v>955.30799999999999</v>
      </c>
      <c r="L1285" s="282">
        <v>44134</v>
      </c>
      <c r="M1285">
        <v>14208.39</v>
      </c>
      <c r="N1285">
        <v>2771.6979999999999</v>
      </c>
      <c r="O1285">
        <v>44858.498</v>
      </c>
      <c r="P1285">
        <v>2215.701</v>
      </c>
    </row>
    <row r="1286" spans="1:16">
      <c r="A1286" s="282">
        <v>44137</v>
      </c>
      <c r="B1286">
        <v>3205.0239999999999</v>
      </c>
      <c r="C1286">
        <v>586.12900000000002</v>
      </c>
      <c r="D1286">
        <v>11185.898999999999</v>
      </c>
      <c r="E1286">
        <v>973.01700000000005</v>
      </c>
      <c r="L1286" s="282">
        <v>44137</v>
      </c>
      <c r="M1286">
        <v>14379.48</v>
      </c>
      <c r="N1286">
        <v>2841.16</v>
      </c>
      <c r="O1286">
        <v>45262.909</v>
      </c>
      <c r="P1286">
        <v>2256.6329999999998</v>
      </c>
    </row>
    <row r="1287" spans="1:16">
      <c r="A1287" s="282">
        <v>44138</v>
      </c>
      <c r="B1287">
        <v>3263.7629999999999</v>
      </c>
      <c r="C1287">
        <v>605.41999999999996</v>
      </c>
      <c r="D1287">
        <v>11287.864</v>
      </c>
      <c r="E1287">
        <v>973.01700000000005</v>
      </c>
      <c r="L1287" s="282">
        <v>44138</v>
      </c>
      <c r="M1287">
        <v>14643.097</v>
      </c>
      <c r="N1287">
        <v>2934.6680000000001</v>
      </c>
      <c r="O1287">
        <v>45675.504999999997</v>
      </c>
      <c r="P1287">
        <v>2256.6329999999998</v>
      </c>
    </row>
    <row r="1288" spans="1:16">
      <c r="A1288" s="282">
        <v>44139</v>
      </c>
      <c r="B1288">
        <v>3339.3670000000002</v>
      </c>
      <c r="C1288">
        <v>617.70899999999995</v>
      </c>
      <c r="D1288">
        <v>11680.619000000001</v>
      </c>
      <c r="E1288">
        <v>985.40899999999999</v>
      </c>
      <c r="L1288" s="282">
        <v>44139</v>
      </c>
      <c r="M1288">
        <v>14982.32</v>
      </c>
      <c r="N1288">
        <v>2994.239</v>
      </c>
      <c r="O1288">
        <v>47264.756000000001</v>
      </c>
      <c r="P1288">
        <v>2285.2860000000001</v>
      </c>
    </row>
    <row r="1289" spans="1:16">
      <c r="A1289" s="282">
        <v>44140</v>
      </c>
      <c r="B1289">
        <v>3406.6309999999999</v>
      </c>
      <c r="C1289">
        <v>630.28499999999997</v>
      </c>
      <c r="D1289">
        <v>11955.148999999999</v>
      </c>
      <c r="E1289">
        <v>999.61900000000003</v>
      </c>
      <c r="L1289" s="282">
        <v>44140</v>
      </c>
      <c r="M1289">
        <v>15286.751</v>
      </c>
      <c r="N1289">
        <v>3055.1970000000001</v>
      </c>
      <c r="O1289">
        <v>48375.622000000003</v>
      </c>
      <c r="P1289">
        <v>2318.2460000000001</v>
      </c>
    </row>
    <row r="1290" spans="1:16">
      <c r="A1290" s="282">
        <v>44141</v>
      </c>
      <c r="B1290">
        <v>3407.5430000000001</v>
      </c>
      <c r="C1290">
        <v>629.28200000000004</v>
      </c>
      <c r="D1290">
        <v>11882.632</v>
      </c>
      <c r="E1290">
        <v>1004.545</v>
      </c>
      <c r="L1290" s="282">
        <v>44141</v>
      </c>
      <c r="M1290">
        <v>15292.968000000001</v>
      </c>
      <c r="N1290">
        <v>3050.337</v>
      </c>
      <c r="O1290">
        <v>48082.19</v>
      </c>
      <c r="P1290">
        <v>2329.683</v>
      </c>
    </row>
    <row r="1291" spans="1:16">
      <c r="A1291" s="282">
        <v>44144</v>
      </c>
      <c r="B1291">
        <v>3435.2930000000001</v>
      </c>
      <c r="C1291">
        <v>663.41499999999996</v>
      </c>
      <c r="D1291">
        <v>11637.97</v>
      </c>
      <c r="E1291">
        <v>1019.452</v>
      </c>
      <c r="L1291" s="282">
        <v>44144</v>
      </c>
      <c r="M1291">
        <v>15418.846</v>
      </c>
      <c r="N1291">
        <v>3215.788</v>
      </c>
      <c r="O1291">
        <v>47092.182999999997</v>
      </c>
      <c r="P1291">
        <v>2364.6060000000002</v>
      </c>
    </row>
    <row r="1292" spans="1:16">
      <c r="A1292" s="282">
        <v>44145</v>
      </c>
      <c r="B1292">
        <v>3427.05</v>
      </c>
      <c r="C1292">
        <v>669.42200000000003</v>
      </c>
      <c r="D1292">
        <v>11529.259</v>
      </c>
      <c r="E1292">
        <v>1030.865</v>
      </c>
      <c r="L1292" s="282">
        <v>44145</v>
      </c>
      <c r="M1292">
        <v>15384.223</v>
      </c>
      <c r="N1292">
        <v>3244.9079999999999</v>
      </c>
      <c r="O1292">
        <v>46665.459000000003</v>
      </c>
      <c r="P1292">
        <v>2391.2199999999998</v>
      </c>
    </row>
    <row r="1293" spans="1:16">
      <c r="A1293" s="282">
        <v>44146</v>
      </c>
      <c r="B1293">
        <v>3456.915</v>
      </c>
      <c r="C1293">
        <v>674.58600000000001</v>
      </c>
      <c r="D1293">
        <v>11727.178</v>
      </c>
      <c r="E1293">
        <v>1049.123</v>
      </c>
      <c r="L1293" s="282">
        <v>44146</v>
      </c>
      <c r="M1293">
        <v>15518.285</v>
      </c>
      <c r="N1293">
        <v>3269.9380000000001</v>
      </c>
      <c r="O1293">
        <v>47466.548000000003</v>
      </c>
      <c r="P1293">
        <v>2433.6060000000002</v>
      </c>
    </row>
    <row r="1294" spans="1:16">
      <c r="A1294" s="282">
        <v>44147</v>
      </c>
      <c r="B1294">
        <v>3424.6970000000001</v>
      </c>
      <c r="C1294">
        <v>668.31799999999998</v>
      </c>
      <c r="D1294">
        <v>11782.299000000001</v>
      </c>
      <c r="E1294">
        <v>1048.307</v>
      </c>
      <c r="L1294" s="282">
        <v>44147</v>
      </c>
      <c r="M1294">
        <v>15376.683000000001</v>
      </c>
      <c r="N1294">
        <v>3239.5549999999998</v>
      </c>
      <c r="O1294">
        <v>47689.652999999998</v>
      </c>
      <c r="P1294">
        <v>2431.732</v>
      </c>
    </row>
    <row r="1295" spans="1:16">
      <c r="A1295" s="282">
        <v>44148</v>
      </c>
      <c r="B1295">
        <v>3468.5120000000002</v>
      </c>
      <c r="C1295">
        <v>670.45699999999999</v>
      </c>
      <c r="D1295">
        <v>11735.15</v>
      </c>
      <c r="E1295">
        <v>1035.317</v>
      </c>
      <c r="L1295" s="282">
        <v>44148</v>
      </c>
      <c r="M1295">
        <v>15574.793</v>
      </c>
      <c r="N1295">
        <v>3249.9259999999999</v>
      </c>
      <c r="O1295">
        <v>47498.813999999998</v>
      </c>
      <c r="P1295">
        <v>2401.5949999999998</v>
      </c>
    </row>
    <row r="1296" spans="1:16">
      <c r="A1296" s="282">
        <v>44151</v>
      </c>
      <c r="B1296">
        <v>3507.6149999999998</v>
      </c>
      <c r="C1296">
        <v>682.17499999999995</v>
      </c>
      <c r="D1296">
        <v>11646.884</v>
      </c>
      <c r="E1296">
        <v>1052.8979999999999</v>
      </c>
      <c r="L1296" s="282">
        <v>44151</v>
      </c>
      <c r="M1296">
        <v>15750.616</v>
      </c>
      <c r="N1296">
        <v>3306.7240000000002</v>
      </c>
      <c r="O1296">
        <v>47141.553</v>
      </c>
      <c r="P1296">
        <v>2442.404</v>
      </c>
    </row>
    <row r="1297" spans="1:16">
      <c r="A1297" s="282">
        <v>44152</v>
      </c>
      <c r="B1297">
        <v>3495.8560000000002</v>
      </c>
      <c r="C1297">
        <v>686.58900000000006</v>
      </c>
      <c r="D1297">
        <v>11599.706</v>
      </c>
      <c r="E1297">
        <v>1056.1890000000001</v>
      </c>
      <c r="L1297" s="282">
        <v>44152</v>
      </c>
      <c r="M1297">
        <v>15699.934999999999</v>
      </c>
      <c r="N1297">
        <v>3328.1219999999998</v>
      </c>
      <c r="O1297">
        <v>46950.599000000002</v>
      </c>
      <c r="P1297">
        <v>2450.0729999999999</v>
      </c>
    </row>
    <row r="1298" spans="1:16">
      <c r="A1298" s="282">
        <v>44153</v>
      </c>
      <c r="B1298">
        <v>3460.3960000000002</v>
      </c>
      <c r="C1298">
        <v>692.12900000000002</v>
      </c>
      <c r="D1298">
        <v>11598.352000000001</v>
      </c>
      <c r="E1298">
        <v>1047.3409999999999</v>
      </c>
      <c r="L1298" s="282">
        <v>44153</v>
      </c>
      <c r="M1298">
        <v>15543.259</v>
      </c>
      <c r="N1298">
        <v>3354.9760000000001</v>
      </c>
      <c r="O1298">
        <v>46945.114999999998</v>
      </c>
      <c r="P1298">
        <v>2429.5039999999999</v>
      </c>
    </row>
    <row r="1299" spans="1:16">
      <c r="A1299" s="282">
        <v>44154</v>
      </c>
      <c r="B1299">
        <v>3477.4969999999998</v>
      </c>
      <c r="C1299">
        <v>689.71100000000001</v>
      </c>
      <c r="D1299">
        <v>11647.382</v>
      </c>
      <c r="E1299">
        <v>1051.479</v>
      </c>
      <c r="L1299" s="282">
        <v>44154</v>
      </c>
      <c r="M1299">
        <v>15621.074000000001</v>
      </c>
      <c r="N1299">
        <v>3343.2570000000001</v>
      </c>
      <c r="O1299">
        <v>47143.567999999999</v>
      </c>
      <c r="P1299">
        <v>2439.1019999999999</v>
      </c>
    </row>
    <row r="1300" spans="1:16">
      <c r="A1300" s="282">
        <v>44155</v>
      </c>
      <c r="B1300">
        <v>3456.0880000000002</v>
      </c>
      <c r="C1300">
        <v>694.27</v>
      </c>
      <c r="D1300">
        <v>11842.663</v>
      </c>
      <c r="E1300">
        <v>1050.5630000000001</v>
      </c>
      <c r="L1300" s="282">
        <v>44155</v>
      </c>
      <c r="M1300">
        <v>15525.037</v>
      </c>
      <c r="N1300">
        <v>3365.3560000000002</v>
      </c>
      <c r="O1300">
        <v>47933.981</v>
      </c>
      <c r="P1300">
        <v>2436.9780000000001</v>
      </c>
    </row>
    <row r="1301" spans="1:16">
      <c r="A1301" s="282">
        <v>44158</v>
      </c>
      <c r="B1301">
        <v>3477.8110000000001</v>
      </c>
      <c r="C1301">
        <v>693.17700000000002</v>
      </c>
      <c r="D1301">
        <v>11734.953</v>
      </c>
      <c r="E1301">
        <v>1050.5630000000001</v>
      </c>
      <c r="L1301" s="282">
        <v>44158</v>
      </c>
      <c r="M1301">
        <v>15624.271000000001</v>
      </c>
      <c r="N1301">
        <v>3363.364</v>
      </c>
      <c r="O1301">
        <v>47498.017</v>
      </c>
      <c r="P1301">
        <v>2436.9780000000001</v>
      </c>
    </row>
    <row r="1302" spans="1:16">
      <c r="A1302" s="282">
        <v>44159</v>
      </c>
      <c r="B1302">
        <v>3531.8029999999999</v>
      </c>
      <c r="C1302">
        <v>710.38499999999999</v>
      </c>
      <c r="D1302">
        <v>11531.272999999999</v>
      </c>
      <c r="E1302">
        <v>1073.268</v>
      </c>
      <c r="L1302" s="282">
        <v>44159</v>
      </c>
      <c r="M1302">
        <v>15867.049000000001</v>
      </c>
      <c r="N1302">
        <v>3446.8609999999999</v>
      </c>
      <c r="O1302">
        <v>46673.608</v>
      </c>
      <c r="P1302">
        <v>2489.7829999999999</v>
      </c>
    </row>
    <row r="1303" spans="1:16">
      <c r="A1303" s="282">
        <v>44160</v>
      </c>
      <c r="B1303">
        <v>3530.7539999999999</v>
      </c>
      <c r="C1303">
        <v>714.87099999999998</v>
      </c>
      <c r="D1303">
        <v>11561.138999999999</v>
      </c>
      <c r="E1303">
        <v>1077.854</v>
      </c>
      <c r="L1303" s="282">
        <v>44160</v>
      </c>
      <c r="M1303">
        <v>15862.866</v>
      </c>
      <c r="N1303">
        <v>3468.6280000000002</v>
      </c>
      <c r="O1303">
        <v>46794.493000000002</v>
      </c>
      <c r="P1303">
        <v>2500.42</v>
      </c>
    </row>
    <row r="1304" spans="1:16">
      <c r="A1304" s="282">
        <v>44161</v>
      </c>
      <c r="B1304">
        <v>3530.7539999999999</v>
      </c>
      <c r="C1304">
        <v>710.89800000000002</v>
      </c>
      <c r="D1304">
        <v>11639.876</v>
      </c>
      <c r="E1304">
        <v>1084.4349999999999</v>
      </c>
      <c r="L1304" s="282">
        <v>44161</v>
      </c>
      <c r="M1304">
        <v>15862.866</v>
      </c>
      <c r="N1304">
        <v>3449.346</v>
      </c>
      <c r="O1304">
        <v>47113.188999999998</v>
      </c>
      <c r="P1304">
        <v>2515.6880000000001</v>
      </c>
    </row>
    <row r="1305" spans="1:16">
      <c r="A1305" s="282">
        <v>44162</v>
      </c>
      <c r="B1305">
        <v>3542.357</v>
      </c>
      <c r="C1305">
        <v>714.78800000000001</v>
      </c>
      <c r="D1305">
        <v>11786.596</v>
      </c>
      <c r="E1305">
        <v>1088.931</v>
      </c>
      <c r="L1305" s="282">
        <v>44162</v>
      </c>
      <c r="M1305">
        <v>15916.494000000001</v>
      </c>
      <c r="N1305">
        <v>3468.2240000000002</v>
      </c>
      <c r="O1305">
        <v>47707.046000000002</v>
      </c>
      <c r="P1305">
        <v>2526.239</v>
      </c>
    </row>
    <row r="1306" spans="1:16">
      <c r="A1306" s="282">
        <v>44165</v>
      </c>
      <c r="B1306">
        <v>3527.5259999999998</v>
      </c>
      <c r="C1306">
        <v>705.68</v>
      </c>
      <c r="D1306">
        <v>11824.496999999999</v>
      </c>
      <c r="E1306">
        <v>1071.712</v>
      </c>
      <c r="L1306" s="282">
        <v>44165</v>
      </c>
      <c r="M1306">
        <v>15852.246999999999</v>
      </c>
      <c r="N1306">
        <v>3424.029</v>
      </c>
      <c r="O1306">
        <v>47860.453000000001</v>
      </c>
      <c r="P1306">
        <v>2486.2910000000002</v>
      </c>
    </row>
    <row r="1307" spans="1:16">
      <c r="A1307" s="282">
        <v>44166</v>
      </c>
      <c r="B1307">
        <v>3563.6239999999998</v>
      </c>
      <c r="C1307">
        <v>704.18499999999995</v>
      </c>
      <c r="D1307">
        <v>11719.839</v>
      </c>
      <c r="E1307">
        <v>1079.3430000000001</v>
      </c>
      <c r="L1307" s="282">
        <v>44166</v>
      </c>
      <c r="M1307">
        <v>16017.186</v>
      </c>
      <c r="N1307">
        <v>3416.7750000000001</v>
      </c>
      <c r="O1307">
        <v>47436.843999999997</v>
      </c>
      <c r="P1307">
        <v>2503.9929999999999</v>
      </c>
    </row>
    <row r="1308" spans="1:16">
      <c r="A1308" s="282">
        <v>44167</v>
      </c>
      <c r="B1308">
        <v>3567.4380000000001</v>
      </c>
      <c r="C1308">
        <v>701.50300000000004</v>
      </c>
      <c r="D1308">
        <v>11683.769</v>
      </c>
      <c r="E1308">
        <v>1082.508</v>
      </c>
      <c r="L1308" s="282">
        <v>44167</v>
      </c>
      <c r="M1308">
        <v>16035.742</v>
      </c>
      <c r="N1308">
        <v>3403.7620000000002</v>
      </c>
      <c r="O1308">
        <v>47290.849000000002</v>
      </c>
      <c r="P1308">
        <v>2511.337</v>
      </c>
    </row>
    <row r="1309" spans="1:16">
      <c r="A1309" s="282">
        <v>44168</v>
      </c>
      <c r="B1309">
        <v>3569.02</v>
      </c>
      <c r="C1309">
        <v>701.81799999999998</v>
      </c>
      <c r="D1309">
        <v>11506.946</v>
      </c>
      <c r="E1309">
        <v>1082.664</v>
      </c>
      <c r="L1309" s="282">
        <v>44168</v>
      </c>
      <c r="M1309">
        <v>16045.656000000001</v>
      </c>
      <c r="N1309">
        <v>3405.2919999999999</v>
      </c>
      <c r="O1309">
        <v>46575.144999999997</v>
      </c>
      <c r="P1309">
        <v>2511.6979999999999</v>
      </c>
    </row>
    <row r="1310" spans="1:16">
      <c r="A1310" s="282">
        <v>44169</v>
      </c>
      <c r="B1310">
        <v>3600.9070000000002</v>
      </c>
      <c r="C1310">
        <v>706.65099999999995</v>
      </c>
      <c r="D1310">
        <v>11521.995999999999</v>
      </c>
      <c r="E1310">
        <v>1083.365</v>
      </c>
      <c r="L1310" s="282">
        <v>44169</v>
      </c>
      <c r="M1310">
        <v>16189.893</v>
      </c>
      <c r="N1310">
        <v>3428.739</v>
      </c>
      <c r="O1310">
        <v>46667.864000000001</v>
      </c>
      <c r="P1310">
        <v>2513.3240000000001</v>
      </c>
    </row>
    <row r="1311" spans="1:16">
      <c r="A1311" s="282">
        <v>44172</v>
      </c>
      <c r="B1311">
        <v>3598.6619999999998</v>
      </c>
      <c r="C1311">
        <v>703.84699999999998</v>
      </c>
      <c r="D1311">
        <v>11596.596</v>
      </c>
      <c r="E1311">
        <v>1074.9269999999999</v>
      </c>
      <c r="L1311" s="282">
        <v>44172</v>
      </c>
      <c r="M1311">
        <v>16179.816000000001</v>
      </c>
      <c r="N1311">
        <v>3415.1350000000002</v>
      </c>
      <c r="O1311">
        <v>46970.017999999996</v>
      </c>
      <c r="P1311">
        <v>2493.7489999999998</v>
      </c>
    </row>
    <row r="1312" spans="1:16">
      <c r="A1312" s="282">
        <v>44173</v>
      </c>
      <c r="B1312">
        <v>3611.0970000000002</v>
      </c>
      <c r="C1312">
        <v>703.00800000000004</v>
      </c>
      <c r="D1312">
        <v>11699.286</v>
      </c>
      <c r="E1312">
        <v>1073.4280000000001</v>
      </c>
      <c r="L1312" s="282">
        <v>44173</v>
      </c>
      <c r="M1312">
        <v>16236.089</v>
      </c>
      <c r="N1312">
        <v>3411.0639999999999</v>
      </c>
      <c r="O1312">
        <v>47385.946000000004</v>
      </c>
      <c r="P1312">
        <v>2490.2710000000002</v>
      </c>
    </row>
    <row r="1313" spans="1:16">
      <c r="A1313" s="282">
        <v>44174</v>
      </c>
      <c r="B1313">
        <v>3574.99</v>
      </c>
      <c r="C1313">
        <v>705.82</v>
      </c>
      <c r="D1313">
        <v>11815.525</v>
      </c>
      <c r="E1313">
        <v>1085.4880000000001</v>
      </c>
      <c r="L1313" s="282">
        <v>44174</v>
      </c>
      <c r="M1313">
        <v>16074.550999999999</v>
      </c>
      <c r="N1313">
        <v>3424.7069999999999</v>
      </c>
      <c r="O1313">
        <v>47856.754000000001</v>
      </c>
      <c r="P1313">
        <v>2518.2510000000002</v>
      </c>
    </row>
    <row r="1314" spans="1:16">
      <c r="A1314" s="282">
        <v>44175</v>
      </c>
      <c r="B1314">
        <v>3576.9079999999999</v>
      </c>
      <c r="C1314">
        <v>705.94299999999998</v>
      </c>
      <c r="D1314">
        <v>11720.635</v>
      </c>
      <c r="E1314">
        <v>1083.8689999999999</v>
      </c>
      <c r="L1314" s="282">
        <v>44175</v>
      </c>
      <c r="M1314">
        <v>16084.224</v>
      </c>
      <c r="N1314">
        <v>3425.3040000000001</v>
      </c>
      <c r="O1314">
        <v>47473.394</v>
      </c>
      <c r="P1314">
        <v>2514.4949999999999</v>
      </c>
    </row>
    <row r="1315" spans="1:16">
      <c r="A1315" s="282">
        <v>44176</v>
      </c>
      <c r="B1315">
        <v>3572.2060000000001</v>
      </c>
      <c r="C1315">
        <v>698.98500000000001</v>
      </c>
      <c r="D1315">
        <v>11758.103999999999</v>
      </c>
      <c r="E1315">
        <v>1086.319</v>
      </c>
      <c r="L1315" s="282">
        <v>44176</v>
      </c>
      <c r="M1315">
        <v>16063.597</v>
      </c>
      <c r="N1315">
        <v>3391.5450000000001</v>
      </c>
      <c r="O1315">
        <v>47625.16</v>
      </c>
      <c r="P1315">
        <v>2520.1779999999999</v>
      </c>
    </row>
    <row r="1316" spans="1:16">
      <c r="A1316" s="282">
        <v>44179</v>
      </c>
      <c r="B1316">
        <v>3561.2579999999998</v>
      </c>
      <c r="C1316">
        <v>701.07</v>
      </c>
      <c r="D1316">
        <v>11858.813</v>
      </c>
      <c r="E1316">
        <v>1090.701</v>
      </c>
      <c r="L1316" s="282">
        <v>44179</v>
      </c>
      <c r="M1316">
        <v>16017.047</v>
      </c>
      <c r="N1316">
        <v>3401.6590000000001</v>
      </c>
      <c r="O1316">
        <v>48033.072999999997</v>
      </c>
      <c r="P1316">
        <v>2530.3429999999998</v>
      </c>
    </row>
    <row r="1317" spans="1:16">
      <c r="A1317" s="282">
        <v>44180</v>
      </c>
      <c r="B1317">
        <v>3606.6550000000002</v>
      </c>
      <c r="C1317">
        <v>704.92600000000004</v>
      </c>
      <c r="D1317">
        <v>11817.48</v>
      </c>
      <c r="E1317">
        <v>1085.4490000000001</v>
      </c>
      <c r="L1317" s="282">
        <v>44180</v>
      </c>
      <c r="M1317">
        <v>16221.496999999999</v>
      </c>
      <c r="N1317">
        <v>3420.3690000000001</v>
      </c>
      <c r="O1317">
        <v>47865.658000000003</v>
      </c>
      <c r="P1317">
        <v>2518.1590000000001</v>
      </c>
    </row>
    <row r="1318" spans="1:16">
      <c r="A1318" s="282">
        <v>44181</v>
      </c>
      <c r="B1318">
        <v>3613.1329999999998</v>
      </c>
      <c r="C1318">
        <v>707.73099999999999</v>
      </c>
      <c r="D1318">
        <v>12036.262000000001</v>
      </c>
      <c r="E1318">
        <v>1088.345</v>
      </c>
      <c r="L1318" s="282">
        <v>44181</v>
      </c>
      <c r="M1318">
        <v>16250.708000000001</v>
      </c>
      <c r="N1318">
        <v>3433.982</v>
      </c>
      <c r="O1318">
        <v>48751.815000000002</v>
      </c>
      <c r="P1318">
        <v>2524.88</v>
      </c>
    </row>
    <row r="1319" spans="1:16">
      <c r="A1319" s="282">
        <v>44182</v>
      </c>
      <c r="B1319">
        <v>3639.0509999999999</v>
      </c>
      <c r="C1319">
        <v>708.50300000000004</v>
      </c>
      <c r="D1319">
        <v>12052.531999999999</v>
      </c>
      <c r="E1319">
        <v>1093.7090000000001</v>
      </c>
      <c r="L1319" s="282">
        <v>44182</v>
      </c>
      <c r="M1319">
        <v>16368.016</v>
      </c>
      <c r="N1319">
        <v>3437.7260000000001</v>
      </c>
      <c r="O1319">
        <v>48817.714</v>
      </c>
      <c r="P1319">
        <v>2537.3240000000001</v>
      </c>
    </row>
    <row r="1320" spans="1:16">
      <c r="A1320" s="282">
        <v>44183</v>
      </c>
      <c r="B1320">
        <v>3630.9140000000002</v>
      </c>
      <c r="C1320">
        <v>707.41300000000001</v>
      </c>
      <c r="D1320">
        <v>12255.056</v>
      </c>
      <c r="E1320">
        <v>1093.8800000000001</v>
      </c>
      <c r="L1320" s="282">
        <v>44183</v>
      </c>
      <c r="M1320">
        <v>16332.647000000001</v>
      </c>
      <c r="N1320">
        <v>3432.4380000000001</v>
      </c>
      <c r="O1320">
        <v>49638.02</v>
      </c>
      <c r="P1320">
        <v>2537.721</v>
      </c>
    </row>
    <row r="1321" spans="1:16">
      <c r="A1321" s="282">
        <v>44186</v>
      </c>
      <c r="B1321">
        <v>3618.29</v>
      </c>
      <c r="C1321">
        <v>689.19100000000003</v>
      </c>
      <c r="D1321">
        <v>12154.468999999999</v>
      </c>
      <c r="E1321">
        <v>1091.115</v>
      </c>
      <c r="L1321" s="282">
        <v>44186</v>
      </c>
      <c r="M1321">
        <v>16276.334999999999</v>
      </c>
      <c r="N1321">
        <v>3344.0230000000001</v>
      </c>
      <c r="O1321">
        <v>49230.6</v>
      </c>
      <c r="P1321">
        <v>2531.306</v>
      </c>
    </row>
    <row r="1322" spans="1:16">
      <c r="A1322" s="282">
        <v>44187</v>
      </c>
      <c r="B1322">
        <v>3615.8739999999998</v>
      </c>
      <c r="C1322">
        <v>702.57100000000003</v>
      </c>
      <c r="D1322">
        <v>12247.457</v>
      </c>
      <c r="E1322">
        <v>1075.627</v>
      </c>
      <c r="L1322" s="282">
        <v>44187</v>
      </c>
      <c r="M1322">
        <v>16266.714</v>
      </c>
      <c r="N1322">
        <v>3408.9459999999999</v>
      </c>
      <c r="O1322">
        <v>49607.241999999998</v>
      </c>
      <c r="P1322">
        <v>2495.375</v>
      </c>
    </row>
    <row r="1323" spans="1:16">
      <c r="A1323" s="282">
        <v>44188</v>
      </c>
      <c r="B1323">
        <v>3615.201</v>
      </c>
      <c r="C1323">
        <v>712.52300000000002</v>
      </c>
      <c r="D1323">
        <v>12185.668</v>
      </c>
      <c r="E1323">
        <v>1078.248</v>
      </c>
      <c r="L1323" s="282">
        <v>44188</v>
      </c>
      <c r="M1323">
        <v>16263.932000000001</v>
      </c>
      <c r="N1323">
        <v>3457.2310000000002</v>
      </c>
      <c r="O1323">
        <v>49356.970999999998</v>
      </c>
      <c r="P1323">
        <v>2501.4549999999999</v>
      </c>
    </row>
    <row r="1324" spans="1:16">
      <c r="A1324" s="282">
        <v>44189</v>
      </c>
      <c r="B1324">
        <v>3626.7280000000001</v>
      </c>
      <c r="C1324">
        <v>712.52300000000002</v>
      </c>
      <c r="D1324">
        <v>12185.668</v>
      </c>
      <c r="E1324">
        <v>1083.104</v>
      </c>
      <c r="L1324" s="282">
        <v>44189</v>
      </c>
      <c r="M1324">
        <v>16317.409</v>
      </c>
      <c r="N1324">
        <v>3457.2310000000002</v>
      </c>
      <c r="O1324">
        <v>49356.970999999998</v>
      </c>
      <c r="P1324">
        <v>2512.7220000000002</v>
      </c>
    </row>
    <row r="1325" spans="1:16">
      <c r="A1325" s="282">
        <v>44190</v>
      </c>
      <c r="B1325">
        <v>3626.7280000000001</v>
      </c>
      <c r="C1325">
        <v>712.52300000000002</v>
      </c>
      <c r="D1325">
        <v>12185.668</v>
      </c>
      <c r="E1325">
        <v>1084.325</v>
      </c>
      <c r="L1325" s="282">
        <v>44190</v>
      </c>
      <c r="M1325">
        <v>16317.409</v>
      </c>
      <c r="N1325">
        <v>3457.2310000000002</v>
      </c>
      <c r="O1325">
        <v>49356.970999999998</v>
      </c>
      <c r="P1325">
        <v>2515.5529999999999</v>
      </c>
    </row>
    <row r="1326" spans="1:16">
      <c r="A1326" s="282">
        <v>44193</v>
      </c>
      <c r="B1326">
        <v>3651.1010000000001</v>
      </c>
      <c r="C1326">
        <v>717.70100000000002</v>
      </c>
      <c r="D1326">
        <v>12430.794</v>
      </c>
      <c r="E1326">
        <v>1092.578</v>
      </c>
      <c r="L1326" s="282">
        <v>44193</v>
      </c>
      <c r="M1326">
        <v>16427.063999999998</v>
      </c>
      <c r="N1326">
        <v>3482.3580000000002</v>
      </c>
      <c r="O1326">
        <v>50349.832000000002</v>
      </c>
      <c r="P1326">
        <v>2534.6990000000001</v>
      </c>
    </row>
    <row r="1327" spans="1:16">
      <c r="A1327" s="282">
        <v>44194</v>
      </c>
      <c r="B1327">
        <v>3641.8609999999999</v>
      </c>
      <c r="C1327">
        <v>716.79700000000003</v>
      </c>
      <c r="D1327">
        <v>12451.964</v>
      </c>
      <c r="E1327">
        <v>1112.4459999999999</v>
      </c>
      <c r="L1327" s="282">
        <v>44194</v>
      </c>
      <c r="M1327">
        <v>16385.494999999999</v>
      </c>
      <c r="N1327">
        <v>3477.971</v>
      </c>
      <c r="O1327">
        <v>50435.58</v>
      </c>
      <c r="P1327">
        <v>2583.9670000000001</v>
      </c>
    </row>
    <row r="1328" spans="1:16">
      <c r="A1328" s="282">
        <v>44195</v>
      </c>
      <c r="B1328">
        <v>3647.6860000000001</v>
      </c>
      <c r="C1328">
        <v>715.20299999999997</v>
      </c>
      <c r="D1328">
        <v>12362.587</v>
      </c>
      <c r="E1328">
        <v>1103.7629999999999</v>
      </c>
      <c r="L1328" s="282">
        <v>44195</v>
      </c>
      <c r="M1328">
        <v>16413.762999999999</v>
      </c>
      <c r="N1328">
        <v>3470.2359999999999</v>
      </c>
      <c r="O1328">
        <v>50073.563999999998</v>
      </c>
      <c r="P1328">
        <v>2563.8000000000002</v>
      </c>
    </row>
    <row r="1329" spans="1:16">
      <c r="A1329" s="282">
        <v>44196</v>
      </c>
      <c r="B1329">
        <v>3667.922</v>
      </c>
      <c r="C1329">
        <v>715.20299999999997</v>
      </c>
      <c r="D1329">
        <v>12362.587</v>
      </c>
      <c r="E1329">
        <v>1103.7629999999999</v>
      </c>
      <c r="L1329" s="282">
        <v>44196</v>
      </c>
      <c r="M1329">
        <v>16506.004000000001</v>
      </c>
      <c r="N1329">
        <v>3470.2359999999999</v>
      </c>
      <c r="O1329">
        <v>50073.563999999998</v>
      </c>
      <c r="P1329">
        <v>2563.8000000000002</v>
      </c>
    </row>
    <row r="1330" spans="1:16">
      <c r="A1330" s="282">
        <v>44197</v>
      </c>
      <c r="B1330">
        <v>3667.922</v>
      </c>
      <c r="C1330">
        <v>715.20299999999997</v>
      </c>
      <c r="D1330">
        <v>12362.587</v>
      </c>
      <c r="E1330">
        <v>1103.7629999999999</v>
      </c>
      <c r="L1330" s="282">
        <v>44197</v>
      </c>
      <c r="M1330">
        <v>16506.004000000001</v>
      </c>
      <c r="N1330">
        <v>3470.2359999999999</v>
      </c>
      <c r="O1330">
        <v>50073.563999999998</v>
      </c>
      <c r="P1330">
        <v>2563.8000000000002</v>
      </c>
    </row>
    <row r="1331" spans="1:16">
      <c r="A1331" s="282">
        <v>44200</v>
      </c>
      <c r="B1331">
        <v>3614.1280000000002</v>
      </c>
      <c r="C1331">
        <v>717.14499999999998</v>
      </c>
      <c r="D1331">
        <v>12561.958000000001</v>
      </c>
      <c r="E1331">
        <v>1098.5429999999999</v>
      </c>
      <c r="L1331" s="282">
        <v>44200</v>
      </c>
      <c r="M1331">
        <v>16264.776</v>
      </c>
      <c r="N1331">
        <v>3479.6610000000001</v>
      </c>
      <c r="O1331">
        <v>50881.097999999998</v>
      </c>
      <c r="P1331">
        <v>2551.674</v>
      </c>
    </row>
    <row r="1332" spans="1:16">
      <c r="A1332" s="282">
        <v>44201</v>
      </c>
      <c r="B1332">
        <v>3640.576</v>
      </c>
      <c r="C1332">
        <v>712.72299999999996</v>
      </c>
      <c r="D1332">
        <v>12388.78</v>
      </c>
      <c r="E1332">
        <v>1096.499</v>
      </c>
      <c r="L1332" s="282">
        <v>44201</v>
      </c>
      <c r="M1332">
        <v>16385.644</v>
      </c>
      <c r="N1332">
        <v>3458.2040000000002</v>
      </c>
      <c r="O1332">
        <v>50179.656000000003</v>
      </c>
      <c r="P1332">
        <v>2546.9270000000001</v>
      </c>
    </row>
    <row r="1333" spans="1:16">
      <c r="A1333" s="282">
        <v>44202</v>
      </c>
      <c r="B1333">
        <v>3658.2950000000001</v>
      </c>
      <c r="C1333">
        <v>731.85799999999995</v>
      </c>
      <c r="D1333">
        <v>12333.056</v>
      </c>
      <c r="E1333">
        <v>1097.9359999999999</v>
      </c>
      <c r="L1333" s="282">
        <v>44202</v>
      </c>
      <c r="M1333">
        <v>16465.632000000001</v>
      </c>
      <c r="N1333">
        <v>3551.049</v>
      </c>
      <c r="O1333">
        <v>49953.95</v>
      </c>
      <c r="P1333">
        <v>2550.2640000000001</v>
      </c>
    </row>
    <row r="1334" spans="1:16">
      <c r="A1334" s="282">
        <v>44203</v>
      </c>
      <c r="B1334">
        <v>3716.7959999999998</v>
      </c>
      <c r="C1334">
        <v>730.49</v>
      </c>
      <c r="D1334">
        <v>12478.927</v>
      </c>
      <c r="E1334">
        <v>1116.973</v>
      </c>
      <c r="L1334" s="282">
        <v>44203</v>
      </c>
      <c r="M1334">
        <v>16732.311000000002</v>
      </c>
      <c r="N1334">
        <v>3544.4110000000001</v>
      </c>
      <c r="O1334">
        <v>50544.790999999997</v>
      </c>
      <c r="P1334">
        <v>2594.4839999999999</v>
      </c>
    </row>
    <row r="1335" spans="1:16">
      <c r="A1335" s="282">
        <v>44204</v>
      </c>
      <c r="B1335">
        <v>3737.7820000000002</v>
      </c>
      <c r="C1335">
        <v>732.57399999999996</v>
      </c>
      <c r="D1335">
        <v>12588.566999999999</v>
      </c>
      <c r="E1335">
        <v>1135.6220000000001</v>
      </c>
      <c r="L1335" s="282">
        <v>44204</v>
      </c>
      <c r="M1335">
        <v>16828.832999999999</v>
      </c>
      <c r="N1335">
        <v>3554.5210000000002</v>
      </c>
      <c r="O1335">
        <v>50988.875</v>
      </c>
      <c r="P1335">
        <v>2637.8009999999999</v>
      </c>
    </row>
    <row r="1336" spans="1:16">
      <c r="A1336" s="282">
        <v>44207</v>
      </c>
      <c r="B1336">
        <v>3714.1469999999999</v>
      </c>
      <c r="C1336">
        <v>729.50300000000004</v>
      </c>
      <c r="D1336">
        <v>12510.302</v>
      </c>
      <c r="E1336">
        <v>1135.6220000000001</v>
      </c>
      <c r="L1336" s="282">
        <v>44207</v>
      </c>
      <c r="M1336">
        <v>16722.417000000001</v>
      </c>
      <c r="N1336">
        <v>3539.6190000000001</v>
      </c>
      <c r="O1336">
        <v>50671.873</v>
      </c>
      <c r="P1336">
        <v>2637.8009999999999</v>
      </c>
    </row>
    <row r="1337" spans="1:16">
      <c r="A1337" s="282">
        <v>44208</v>
      </c>
      <c r="B1337">
        <v>3718.3960000000002</v>
      </c>
      <c r="C1337">
        <v>725.21900000000005</v>
      </c>
      <c r="D1337">
        <v>12319.268</v>
      </c>
      <c r="E1337">
        <v>1138.0530000000001</v>
      </c>
      <c r="L1337" s="282">
        <v>44208</v>
      </c>
      <c r="M1337">
        <v>16741.548999999999</v>
      </c>
      <c r="N1337">
        <v>3518.8339999999998</v>
      </c>
      <c r="O1337">
        <v>49898.106</v>
      </c>
      <c r="P1337">
        <v>2643.4470000000001</v>
      </c>
    </row>
    <row r="1338" spans="1:16">
      <c r="A1338" s="282">
        <v>44209</v>
      </c>
      <c r="B1338">
        <v>3725.7559999999999</v>
      </c>
      <c r="C1338">
        <v>728.80600000000004</v>
      </c>
      <c r="D1338">
        <v>12390.888999999999</v>
      </c>
      <c r="E1338">
        <v>1141.838</v>
      </c>
      <c r="L1338" s="282">
        <v>44209</v>
      </c>
      <c r="M1338">
        <v>16774.975999999999</v>
      </c>
      <c r="N1338">
        <v>3536.241</v>
      </c>
      <c r="O1338">
        <v>50188.2</v>
      </c>
      <c r="P1338">
        <v>2652.24</v>
      </c>
    </row>
    <row r="1339" spans="1:16">
      <c r="A1339" s="282">
        <v>44210</v>
      </c>
      <c r="B1339">
        <v>3711.5160000000001</v>
      </c>
      <c r="C1339">
        <v>725.60699999999997</v>
      </c>
      <c r="D1339">
        <v>12440.806</v>
      </c>
      <c r="E1339">
        <v>1148.1679999999999</v>
      </c>
      <c r="L1339" s="282">
        <v>44210</v>
      </c>
      <c r="M1339">
        <v>16712.703000000001</v>
      </c>
      <c r="N1339">
        <v>3520.7179999999998</v>
      </c>
      <c r="O1339">
        <v>50390.383000000002</v>
      </c>
      <c r="P1339">
        <v>2666.942</v>
      </c>
    </row>
    <row r="1340" spans="1:16">
      <c r="A1340" s="282">
        <v>44211</v>
      </c>
      <c r="B1340">
        <v>3684.8029999999999</v>
      </c>
      <c r="C1340">
        <v>718.04100000000005</v>
      </c>
      <c r="D1340">
        <v>12351.489</v>
      </c>
      <c r="E1340">
        <v>1138.5930000000001</v>
      </c>
      <c r="L1340" s="282">
        <v>44211</v>
      </c>
      <c r="M1340">
        <v>16592.651999999998</v>
      </c>
      <c r="N1340">
        <v>3484.009</v>
      </c>
      <c r="O1340">
        <v>50028.612000000001</v>
      </c>
      <c r="P1340">
        <v>2644.703</v>
      </c>
    </row>
    <row r="1341" spans="1:16">
      <c r="A1341" s="282">
        <v>44214</v>
      </c>
      <c r="B1341">
        <v>3684.8029999999999</v>
      </c>
      <c r="C1341">
        <v>720.20100000000002</v>
      </c>
      <c r="D1341">
        <v>12390.499</v>
      </c>
      <c r="E1341">
        <v>1131.509</v>
      </c>
      <c r="L1341" s="282">
        <v>44214</v>
      </c>
      <c r="M1341">
        <v>16592.651999999998</v>
      </c>
      <c r="N1341">
        <v>3512.2429999999999</v>
      </c>
      <c r="O1341">
        <v>50186.618999999999</v>
      </c>
      <c r="P1341">
        <v>2628.2469999999998</v>
      </c>
    </row>
    <row r="1342" spans="1:16">
      <c r="A1342" s="282">
        <v>44215</v>
      </c>
      <c r="B1342">
        <v>3715.0340000000001</v>
      </c>
      <c r="C1342">
        <v>719.03</v>
      </c>
      <c r="D1342">
        <v>12559.206</v>
      </c>
      <c r="E1342">
        <v>1139.7449999999999</v>
      </c>
      <c r="L1342" s="282">
        <v>44215</v>
      </c>
      <c r="M1342">
        <v>16729.375</v>
      </c>
      <c r="N1342">
        <v>3506.5340000000001</v>
      </c>
      <c r="O1342">
        <v>50869.953999999998</v>
      </c>
      <c r="P1342">
        <v>2647.38</v>
      </c>
    </row>
    <row r="1343" spans="1:16">
      <c r="A1343" s="282">
        <v>44216</v>
      </c>
      <c r="B1343">
        <v>3767.1880000000001</v>
      </c>
      <c r="C1343">
        <v>724.61599999999999</v>
      </c>
      <c r="D1343">
        <v>12551.471</v>
      </c>
      <c r="E1343">
        <v>1134.6379999999999</v>
      </c>
      <c r="L1343" s="282">
        <v>44216</v>
      </c>
      <c r="M1343">
        <v>16964.253000000001</v>
      </c>
      <c r="N1343">
        <v>3533.7739999999999</v>
      </c>
      <c r="O1343">
        <v>50838.623</v>
      </c>
      <c r="P1343">
        <v>2635.518</v>
      </c>
    </row>
    <row r="1344" spans="1:16">
      <c r="A1344" s="282">
        <v>44217</v>
      </c>
      <c r="B1344">
        <v>3767.9180000000001</v>
      </c>
      <c r="C1344">
        <v>717.61199999999997</v>
      </c>
      <c r="D1344">
        <v>12581.111999999999</v>
      </c>
      <c r="E1344">
        <v>1141.69</v>
      </c>
      <c r="L1344" s="282">
        <v>44217</v>
      </c>
      <c r="M1344">
        <v>16968.84</v>
      </c>
      <c r="N1344">
        <v>3499.614</v>
      </c>
      <c r="O1344">
        <v>50958.682000000001</v>
      </c>
      <c r="P1344">
        <v>2651.8980000000001</v>
      </c>
    </row>
    <row r="1345" spans="1:16">
      <c r="A1345" s="282">
        <v>44218</v>
      </c>
      <c r="B1345">
        <v>3757.578</v>
      </c>
      <c r="C1345">
        <v>707.60799999999995</v>
      </c>
      <c r="D1345">
        <v>12549.874</v>
      </c>
      <c r="E1345">
        <v>1139.9059999999999</v>
      </c>
      <c r="L1345" s="282">
        <v>44218</v>
      </c>
      <c r="M1345">
        <v>16922.445</v>
      </c>
      <c r="N1345">
        <v>3450.828</v>
      </c>
      <c r="O1345">
        <v>50832.154999999999</v>
      </c>
      <c r="P1345">
        <v>2647.7539999999999</v>
      </c>
    </row>
    <row r="1346" spans="1:16">
      <c r="A1346" s="282">
        <v>44221</v>
      </c>
      <c r="B1346">
        <v>3770.047</v>
      </c>
      <c r="C1346">
        <v>695.928</v>
      </c>
      <c r="D1346">
        <v>12594.993</v>
      </c>
      <c r="E1346">
        <v>1142.9179999999999</v>
      </c>
      <c r="L1346" s="282">
        <v>44221</v>
      </c>
      <c r="M1346">
        <v>16978.599999999999</v>
      </c>
      <c r="N1346">
        <v>3393.8679999999999</v>
      </c>
      <c r="O1346">
        <v>51014.904999999999</v>
      </c>
      <c r="P1346">
        <v>2654.752</v>
      </c>
    </row>
    <row r="1347" spans="1:16">
      <c r="A1347" s="282">
        <v>44222</v>
      </c>
      <c r="B1347">
        <v>3759.3470000000002</v>
      </c>
      <c r="C1347">
        <v>703.96199999999999</v>
      </c>
      <c r="D1347">
        <v>12449.954</v>
      </c>
      <c r="E1347">
        <v>1133.8530000000001</v>
      </c>
      <c r="L1347" s="282">
        <v>44222</v>
      </c>
      <c r="M1347">
        <v>16930.482</v>
      </c>
      <c r="N1347">
        <v>3433.0479999999998</v>
      </c>
      <c r="O1347">
        <v>50427.436000000002</v>
      </c>
      <c r="P1347">
        <v>2633.6950000000002</v>
      </c>
    </row>
    <row r="1348" spans="1:16">
      <c r="A1348" s="282">
        <v>44223</v>
      </c>
      <c r="B1348">
        <v>3660.127</v>
      </c>
      <c r="C1348">
        <v>694.57299999999998</v>
      </c>
      <c r="D1348">
        <v>12139.712</v>
      </c>
      <c r="E1348">
        <v>1141.4179999999999</v>
      </c>
      <c r="L1348" s="282">
        <v>44223</v>
      </c>
      <c r="M1348">
        <v>16483.651999999998</v>
      </c>
      <c r="N1348">
        <v>3387.259</v>
      </c>
      <c r="O1348">
        <v>49176.279000000002</v>
      </c>
      <c r="P1348">
        <v>2651.2660000000001</v>
      </c>
    </row>
    <row r="1349" spans="1:16">
      <c r="A1349" s="282">
        <v>44224</v>
      </c>
      <c r="B1349">
        <v>3700.0340000000001</v>
      </c>
      <c r="C1349">
        <v>701.61199999999997</v>
      </c>
      <c r="D1349">
        <v>12229.204</v>
      </c>
      <c r="E1349">
        <v>1126.204</v>
      </c>
      <c r="L1349" s="282">
        <v>44224</v>
      </c>
      <c r="M1349">
        <v>16664.947</v>
      </c>
      <c r="N1349">
        <v>3421.5859999999998</v>
      </c>
      <c r="O1349">
        <v>49538.798999999999</v>
      </c>
      <c r="P1349">
        <v>2616.0700000000002</v>
      </c>
    </row>
    <row r="1350" spans="1:16">
      <c r="A1350" s="282">
        <v>44225</v>
      </c>
      <c r="B1350">
        <v>3630.3029999999999</v>
      </c>
      <c r="C1350">
        <v>689.04600000000005</v>
      </c>
      <c r="D1350">
        <v>11974.617</v>
      </c>
      <c r="E1350">
        <v>1108.01</v>
      </c>
      <c r="L1350" s="282">
        <v>44225</v>
      </c>
      <c r="M1350">
        <v>16352.894</v>
      </c>
      <c r="N1350">
        <v>3360.3069999999998</v>
      </c>
      <c r="O1350">
        <v>48507.500999999997</v>
      </c>
      <c r="P1350">
        <v>2573.8069999999998</v>
      </c>
    </row>
    <row r="1351" spans="1:16">
      <c r="A1351" s="282">
        <v>44228</v>
      </c>
      <c r="B1351">
        <v>3690.4650000000001</v>
      </c>
      <c r="C1351">
        <v>696.38599999999997</v>
      </c>
      <c r="D1351">
        <v>12178.741</v>
      </c>
      <c r="E1351">
        <v>1121.356</v>
      </c>
      <c r="L1351" s="282">
        <v>44228</v>
      </c>
      <c r="M1351">
        <v>16623.941999999999</v>
      </c>
      <c r="N1351">
        <v>3396.1</v>
      </c>
      <c r="O1351">
        <v>49334.38</v>
      </c>
      <c r="P1351">
        <v>2604.81</v>
      </c>
    </row>
    <row r="1352" spans="1:16">
      <c r="A1352" s="282">
        <v>44229</v>
      </c>
      <c r="B1352">
        <v>3745.1819999999998</v>
      </c>
      <c r="C1352">
        <v>704.1</v>
      </c>
      <c r="D1352">
        <v>12348.566999999999</v>
      </c>
      <c r="E1352">
        <v>1130.405</v>
      </c>
      <c r="L1352" s="282">
        <v>44229</v>
      </c>
      <c r="M1352">
        <v>16870.578000000001</v>
      </c>
      <c r="N1352">
        <v>3433.721</v>
      </c>
      <c r="O1352">
        <v>50022.319000000003</v>
      </c>
      <c r="P1352">
        <v>2625.83</v>
      </c>
    </row>
    <row r="1353" spans="1:16">
      <c r="A1353" s="282">
        <v>44230</v>
      </c>
      <c r="B1353">
        <v>3747.0630000000001</v>
      </c>
      <c r="C1353">
        <v>720.33799999999997</v>
      </c>
      <c r="D1353">
        <v>12470.862999999999</v>
      </c>
      <c r="E1353">
        <v>1145.49</v>
      </c>
      <c r="L1353" s="282">
        <v>44230</v>
      </c>
      <c r="M1353">
        <v>16879.048999999999</v>
      </c>
      <c r="N1353">
        <v>3512.9090000000001</v>
      </c>
      <c r="O1353">
        <v>50517.724000000002</v>
      </c>
      <c r="P1353">
        <v>2660.87</v>
      </c>
    </row>
    <row r="1354" spans="1:16">
      <c r="A1354" s="282">
        <v>44231</v>
      </c>
      <c r="B1354">
        <v>3789.2109999999998</v>
      </c>
      <c r="C1354">
        <v>732.16399999999999</v>
      </c>
      <c r="D1354">
        <v>12366.986000000001</v>
      </c>
      <c r="E1354">
        <v>1141.0160000000001</v>
      </c>
      <c r="L1354" s="282">
        <v>44231</v>
      </c>
      <c r="M1354">
        <v>17070.524000000001</v>
      </c>
      <c r="N1354">
        <v>3570.5830000000001</v>
      </c>
      <c r="O1354">
        <v>50096.934999999998</v>
      </c>
      <c r="P1354">
        <v>2650.5059999999999</v>
      </c>
    </row>
    <row r="1355" spans="1:16">
      <c r="A1355" s="282">
        <v>44232</v>
      </c>
      <c r="B1355">
        <v>3806.806</v>
      </c>
      <c r="C1355">
        <v>737.274</v>
      </c>
      <c r="D1355">
        <v>12426.710999999999</v>
      </c>
      <c r="E1355">
        <v>1157.2909999999999</v>
      </c>
      <c r="L1355" s="282">
        <v>44232</v>
      </c>
      <c r="M1355">
        <v>17151.97</v>
      </c>
      <c r="N1355">
        <v>3595.502</v>
      </c>
      <c r="O1355">
        <v>50338.870999999999</v>
      </c>
      <c r="P1355">
        <v>2688.31</v>
      </c>
    </row>
    <row r="1356" spans="1:16">
      <c r="A1356" s="282">
        <v>44235</v>
      </c>
      <c r="B1356">
        <v>3834.8240000000001</v>
      </c>
      <c r="C1356">
        <v>746.40700000000004</v>
      </c>
      <c r="D1356">
        <v>12355.582</v>
      </c>
      <c r="E1356">
        <v>1177.441</v>
      </c>
      <c r="L1356" s="282">
        <v>44235</v>
      </c>
      <c r="M1356">
        <v>17278.561000000002</v>
      </c>
      <c r="N1356">
        <v>3640.0430000000001</v>
      </c>
      <c r="O1356">
        <v>50050.737999999998</v>
      </c>
      <c r="P1356">
        <v>2735.14</v>
      </c>
    </row>
    <row r="1357" spans="1:16">
      <c r="A1357" s="282">
        <v>44236</v>
      </c>
      <c r="B1357">
        <v>3832.3339999999998</v>
      </c>
      <c r="C1357">
        <v>741.20299999999997</v>
      </c>
      <c r="D1357">
        <v>12274.166999999999</v>
      </c>
      <c r="E1357">
        <v>1178.8620000000001</v>
      </c>
      <c r="L1357" s="282">
        <v>44236</v>
      </c>
      <c r="M1357">
        <v>17270.148000000001</v>
      </c>
      <c r="N1357">
        <v>3614.6619999999998</v>
      </c>
      <c r="O1357">
        <v>49720.936000000002</v>
      </c>
      <c r="P1357">
        <v>2738.44</v>
      </c>
    </row>
    <row r="1358" spans="1:16">
      <c r="A1358" s="282">
        <v>44237</v>
      </c>
      <c r="B1358">
        <v>3832.194</v>
      </c>
      <c r="C1358">
        <v>741.26599999999996</v>
      </c>
      <c r="D1358">
        <v>12084.455</v>
      </c>
      <c r="E1358">
        <v>1183.258</v>
      </c>
      <c r="L1358" s="282">
        <v>44237</v>
      </c>
      <c r="M1358">
        <v>17269.915000000001</v>
      </c>
      <c r="N1358">
        <v>3614.973</v>
      </c>
      <c r="O1358">
        <v>48952.440999999999</v>
      </c>
      <c r="P1358">
        <v>2748.652</v>
      </c>
    </row>
    <row r="1359" spans="1:16">
      <c r="A1359" s="282">
        <v>44238</v>
      </c>
      <c r="B1359">
        <v>3840.9250000000002</v>
      </c>
      <c r="C1359">
        <v>741.68299999999999</v>
      </c>
      <c r="D1359">
        <v>12416.459000000001</v>
      </c>
      <c r="E1359">
        <v>1183.258</v>
      </c>
      <c r="L1359" s="282">
        <v>44238</v>
      </c>
      <c r="M1359">
        <v>17312.625</v>
      </c>
      <c r="N1359">
        <v>3617.0059999999999</v>
      </c>
      <c r="O1359">
        <v>50297.343000000001</v>
      </c>
      <c r="P1359">
        <v>2748.652</v>
      </c>
    </row>
    <row r="1360" spans="1:16">
      <c r="A1360" s="282">
        <v>44239</v>
      </c>
      <c r="B1360">
        <v>3859.6120000000001</v>
      </c>
      <c r="C1360">
        <v>744.42200000000003</v>
      </c>
      <c r="D1360">
        <v>12614.97</v>
      </c>
      <c r="E1360">
        <v>1185.7190000000001</v>
      </c>
      <c r="L1360" s="282">
        <v>44239</v>
      </c>
      <c r="M1360">
        <v>17397.701000000001</v>
      </c>
      <c r="N1360">
        <v>3630.3620000000001</v>
      </c>
      <c r="O1360">
        <v>51101.481</v>
      </c>
      <c r="P1360">
        <v>2754.5320000000002</v>
      </c>
    </row>
    <row r="1361" spans="1:16">
      <c r="A1361" s="282">
        <v>44242</v>
      </c>
      <c r="B1361">
        <v>3859.6120000000001</v>
      </c>
      <c r="C1361">
        <v>750.15899999999999</v>
      </c>
      <c r="D1361">
        <v>12720.200999999999</v>
      </c>
      <c r="E1361">
        <v>1199.7670000000001</v>
      </c>
      <c r="L1361" s="282">
        <v>44242</v>
      </c>
      <c r="M1361">
        <v>17397.701000000001</v>
      </c>
      <c r="N1361">
        <v>3658.3409999999999</v>
      </c>
      <c r="O1361">
        <v>51527.756000000001</v>
      </c>
      <c r="P1361">
        <v>2787.1660000000002</v>
      </c>
    </row>
    <row r="1362" spans="1:16">
      <c r="A1362" s="282">
        <v>44243</v>
      </c>
      <c r="B1362">
        <v>3854.9160000000002</v>
      </c>
      <c r="C1362">
        <v>744.95899999999995</v>
      </c>
      <c r="D1362">
        <v>12701.83</v>
      </c>
      <c r="E1362">
        <v>1208.598</v>
      </c>
      <c r="L1362" s="282">
        <v>44243</v>
      </c>
      <c r="M1362">
        <v>17378.544000000002</v>
      </c>
      <c r="N1362">
        <v>3632.982</v>
      </c>
      <c r="O1362">
        <v>51453.34</v>
      </c>
      <c r="P1362">
        <v>2807.681</v>
      </c>
    </row>
    <row r="1363" spans="1:16">
      <c r="A1363" s="282">
        <v>44244</v>
      </c>
      <c r="B1363">
        <v>3850.143</v>
      </c>
      <c r="C1363">
        <v>737.721</v>
      </c>
      <c r="D1363">
        <v>12687.964</v>
      </c>
      <c r="E1363">
        <v>1204.95</v>
      </c>
      <c r="L1363" s="282">
        <v>44244</v>
      </c>
      <c r="M1363">
        <v>17359.558000000001</v>
      </c>
      <c r="N1363">
        <v>3597.6819999999998</v>
      </c>
      <c r="O1363">
        <v>51397.169000000002</v>
      </c>
      <c r="P1363">
        <v>2799.2080000000001</v>
      </c>
    </row>
    <row r="1364" spans="1:16">
      <c r="A1364" s="282">
        <v>44245</v>
      </c>
      <c r="B1364">
        <v>3833.23</v>
      </c>
      <c r="C1364">
        <v>729.66300000000001</v>
      </c>
      <c r="D1364">
        <v>12516.338</v>
      </c>
      <c r="E1364">
        <v>1194.32</v>
      </c>
      <c r="L1364" s="282">
        <v>44245</v>
      </c>
      <c r="M1364">
        <v>17283.931</v>
      </c>
      <c r="N1364">
        <v>3558.3879999999999</v>
      </c>
      <c r="O1364">
        <v>50701.936000000002</v>
      </c>
      <c r="P1364">
        <v>2774.5569999999998</v>
      </c>
    </row>
    <row r="1365" spans="1:16">
      <c r="A1365" s="282">
        <v>44246</v>
      </c>
      <c r="B1365">
        <v>3829.4650000000001</v>
      </c>
      <c r="C1365">
        <v>734.92899999999997</v>
      </c>
      <c r="D1365">
        <v>12484.394</v>
      </c>
      <c r="E1365">
        <v>1186.7539999999999</v>
      </c>
      <c r="L1365" s="282">
        <v>44246</v>
      </c>
      <c r="M1365">
        <v>17267.924999999999</v>
      </c>
      <c r="N1365">
        <v>3584.0650000000001</v>
      </c>
      <c r="O1365">
        <v>50572.538</v>
      </c>
      <c r="P1365">
        <v>2756.99</v>
      </c>
    </row>
    <row r="1366" spans="1:16">
      <c r="A1366" s="282">
        <v>44249</v>
      </c>
      <c r="B1366">
        <v>3790.4839999999999</v>
      </c>
      <c r="C1366">
        <v>730.99400000000003</v>
      </c>
      <c r="D1366">
        <v>12240.137000000001</v>
      </c>
      <c r="E1366">
        <v>1191.442</v>
      </c>
      <c r="L1366" s="282">
        <v>44249</v>
      </c>
      <c r="M1366">
        <v>17093.487000000001</v>
      </c>
      <c r="N1366">
        <v>3564.8760000000002</v>
      </c>
      <c r="O1366">
        <v>49583.084000000003</v>
      </c>
      <c r="P1366">
        <v>2767.8809999999999</v>
      </c>
    </row>
    <row r="1367" spans="1:16">
      <c r="A1367" s="282">
        <v>44250</v>
      </c>
      <c r="B1367">
        <v>3792.7080000000001</v>
      </c>
      <c r="C1367">
        <v>730.06299999999999</v>
      </c>
      <c r="D1367">
        <v>12014.58</v>
      </c>
      <c r="E1367">
        <v>1191.442</v>
      </c>
      <c r="L1367" s="282">
        <v>44250</v>
      </c>
      <c r="M1367">
        <v>17103.844000000001</v>
      </c>
      <c r="N1367">
        <v>3560.3359999999998</v>
      </c>
      <c r="O1367">
        <v>48669.387000000002</v>
      </c>
      <c r="P1367">
        <v>2767.8809999999999</v>
      </c>
    </row>
    <row r="1368" spans="1:16">
      <c r="A1368" s="282">
        <v>44251</v>
      </c>
      <c r="B1368">
        <v>3831.0219999999999</v>
      </c>
      <c r="C1368">
        <v>735.12900000000002</v>
      </c>
      <c r="D1368">
        <v>11987.58</v>
      </c>
      <c r="E1368">
        <v>1168.8340000000001</v>
      </c>
      <c r="L1368" s="282">
        <v>44251</v>
      </c>
      <c r="M1368">
        <v>17276.827000000001</v>
      </c>
      <c r="N1368">
        <v>3585.0439999999999</v>
      </c>
      <c r="O1368">
        <v>48560.014000000003</v>
      </c>
      <c r="P1368">
        <v>2715.36</v>
      </c>
    </row>
    <row r="1369" spans="1:16">
      <c r="A1369" s="282">
        <v>44252</v>
      </c>
      <c r="B1369">
        <v>3733.3359999999998</v>
      </c>
      <c r="C1369">
        <v>734.67499999999995</v>
      </c>
      <c r="D1369">
        <v>12107.769</v>
      </c>
      <c r="E1369">
        <v>1184.107</v>
      </c>
      <c r="L1369" s="282">
        <v>44252</v>
      </c>
      <c r="M1369">
        <v>16838.603999999999</v>
      </c>
      <c r="N1369">
        <v>3582.828</v>
      </c>
      <c r="O1369">
        <v>49046.881999999998</v>
      </c>
      <c r="P1369">
        <v>2751.76</v>
      </c>
    </row>
    <row r="1370" spans="1:16">
      <c r="A1370" s="282">
        <v>44253</v>
      </c>
      <c r="B1370">
        <v>3719.9319999999998</v>
      </c>
      <c r="C1370">
        <v>728.98400000000004</v>
      </c>
      <c r="D1370">
        <v>11953.99</v>
      </c>
      <c r="E1370">
        <v>1144.193</v>
      </c>
      <c r="L1370" s="282">
        <v>44253</v>
      </c>
      <c r="M1370">
        <v>16779.964</v>
      </c>
      <c r="N1370">
        <v>3555.0740000000001</v>
      </c>
      <c r="O1370">
        <v>48423.945</v>
      </c>
      <c r="P1370">
        <v>2659.0030000000002</v>
      </c>
    </row>
    <row r="1371" spans="1:16">
      <c r="A1371" s="282">
        <v>44256</v>
      </c>
      <c r="B1371">
        <v>3810.8539999999998</v>
      </c>
      <c r="C1371">
        <v>743.15</v>
      </c>
      <c r="D1371">
        <v>12164.286</v>
      </c>
      <c r="E1371">
        <v>1166.645</v>
      </c>
      <c r="L1371" s="282">
        <v>44256</v>
      </c>
      <c r="M1371">
        <v>17190.491999999998</v>
      </c>
      <c r="N1371">
        <v>3624.1610000000001</v>
      </c>
      <c r="O1371">
        <v>49275.824000000001</v>
      </c>
      <c r="P1371">
        <v>2711.1790000000001</v>
      </c>
    </row>
    <row r="1372" spans="1:16">
      <c r="A1372" s="282">
        <v>44257</v>
      </c>
      <c r="B1372">
        <v>3776.61</v>
      </c>
      <c r="C1372">
        <v>737.26700000000005</v>
      </c>
      <c r="D1372">
        <v>12081.706</v>
      </c>
      <c r="E1372">
        <v>1161.9069999999999</v>
      </c>
      <c r="L1372" s="282">
        <v>44257</v>
      </c>
      <c r="M1372">
        <v>17036.12</v>
      </c>
      <c r="N1372">
        <v>3595.471</v>
      </c>
      <c r="O1372">
        <v>48986.131000000001</v>
      </c>
      <c r="P1372">
        <v>2700.1689999999999</v>
      </c>
    </row>
    <row r="1373" spans="1:16">
      <c r="A1373" s="282">
        <v>44258</v>
      </c>
      <c r="B1373">
        <v>3718.1129999999998</v>
      </c>
      <c r="C1373">
        <v>735.71699999999998</v>
      </c>
      <c r="D1373">
        <v>11784.013999999999</v>
      </c>
      <c r="E1373">
        <v>1167.1369999999999</v>
      </c>
      <c r="L1373" s="282">
        <v>44258</v>
      </c>
      <c r="M1373">
        <v>16773.085999999999</v>
      </c>
      <c r="N1373">
        <v>3587.9079999999999</v>
      </c>
      <c r="O1373">
        <v>47779.12</v>
      </c>
      <c r="P1373">
        <v>2712.3220000000001</v>
      </c>
    </row>
    <row r="1374" spans="1:16">
      <c r="A1374" s="282">
        <v>44259</v>
      </c>
      <c r="B1374">
        <v>3662.9540000000002</v>
      </c>
      <c r="C1374">
        <v>739.61199999999997</v>
      </c>
      <c r="D1374">
        <v>11643.567999999999</v>
      </c>
      <c r="E1374">
        <v>1153.0319999999999</v>
      </c>
      <c r="L1374" s="282">
        <v>44259</v>
      </c>
      <c r="M1374">
        <v>16527.014999999999</v>
      </c>
      <c r="N1374">
        <v>3606.9059999999999</v>
      </c>
      <c r="O1374">
        <v>47209.67</v>
      </c>
      <c r="P1374">
        <v>2679.5450000000001</v>
      </c>
    </row>
    <row r="1375" spans="1:16">
      <c r="A1375" s="282">
        <v>44260</v>
      </c>
      <c r="B1375">
        <v>3730.8359999999998</v>
      </c>
      <c r="C1375">
        <v>737.03599999999994</v>
      </c>
      <c r="D1375">
        <v>11463.486000000001</v>
      </c>
      <c r="E1375">
        <v>1159.2239999999999</v>
      </c>
      <c r="L1375" s="282">
        <v>44260</v>
      </c>
      <c r="M1375">
        <v>16833.976999999999</v>
      </c>
      <c r="N1375">
        <v>3594.3429999999998</v>
      </c>
      <c r="O1375">
        <v>46479.517</v>
      </c>
      <c r="P1375">
        <v>2693.9340000000002</v>
      </c>
    </row>
    <row r="1376" spans="1:16">
      <c r="A1376" s="282">
        <v>44263</v>
      </c>
      <c r="B1376">
        <v>3703.7579999999998</v>
      </c>
      <c r="C1376">
        <v>760.17499999999995</v>
      </c>
      <c r="D1376">
        <v>11610.153</v>
      </c>
      <c r="E1376">
        <v>1156.5619999999999</v>
      </c>
      <c r="L1376" s="282">
        <v>44263</v>
      </c>
      <c r="M1376">
        <v>16711.977999999999</v>
      </c>
      <c r="N1376">
        <v>3707.1840000000002</v>
      </c>
      <c r="O1376">
        <v>47074.186999999998</v>
      </c>
      <c r="P1376">
        <v>2687.7559999999999</v>
      </c>
    </row>
    <row r="1377" spans="1:16">
      <c r="A1377" s="282">
        <v>44264</v>
      </c>
      <c r="B1377">
        <v>3765.181</v>
      </c>
      <c r="C1377">
        <v>763.149</v>
      </c>
      <c r="D1377">
        <v>11952.807000000001</v>
      </c>
      <c r="E1377">
        <v>1169.4680000000001</v>
      </c>
      <c r="L1377" s="282">
        <v>44264</v>
      </c>
      <c r="M1377">
        <v>16991.159</v>
      </c>
      <c r="N1377">
        <v>3721.6869999999999</v>
      </c>
      <c r="O1377">
        <v>48463.502</v>
      </c>
      <c r="P1377">
        <v>2717.7469999999998</v>
      </c>
    </row>
    <row r="1378" spans="1:16">
      <c r="A1378" s="282">
        <v>44265</v>
      </c>
      <c r="B1378">
        <v>3786.1750000000002</v>
      </c>
      <c r="C1378">
        <v>767.80100000000004</v>
      </c>
      <c r="D1378">
        <v>12079.594999999999</v>
      </c>
      <c r="E1378">
        <v>1171.491</v>
      </c>
      <c r="L1378" s="282">
        <v>44265</v>
      </c>
      <c r="M1378">
        <v>17086.796999999999</v>
      </c>
      <c r="N1378">
        <v>3744.373</v>
      </c>
      <c r="O1378">
        <v>48977.574000000001</v>
      </c>
      <c r="P1378">
        <v>2722.4490000000001</v>
      </c>
    </row>
    <row r="1379" spans="1:16">
      <c r="A1379" s="282">
        <v>44266</v>
      </c>
      <c r="B1379">
        <v>3832.8029999999999</v>
      </c>
      <c r="C1379">
        <v>773.18100000000004</v>
      </c>
      <c r="D1379">
        <v>12192.891</v>
      </c>
      <c r="E1379">
        <v>1173.47</v>
      </c>
      <c r="L1379" s="282">
        <v>44266</v>
      </c>
      <c r="M1379">
        <v>17297.705999999998</v>
      </c>
      <c r="N1379">
        <v>3770.6129999999998</v>
      </c>
      <c r="O1379">
        <v>49436.94</v>
      </c>
      <c r="P1379">
        <v>2727.047</v>
      </c>
    </row>
    <row r="1380" spans="1:16">
      <c r="A1380" s="282">
        <v>44267</v>
      </c>
      <c r="B1380">
        <v>3834.8470000000002</v>
      </c>
      <c r="C1380">
        <v>773.45100000000002</v>
      </c>
      <c r="D1380">
        <v>12052.173000000001</v>
      </c>
      <c r="E1380">
        <v>1191.152</v>
      </c>
      <c r="L1380" s="282">
        <v>44267</v>
      </c>
      <c r="M1380">
        <v>17311.022000000001</v>
      </c>
      <c r="N1380">
        <v>3771.9270000000001</v>
      </c>
      <c r="O1380">
        <v>48888.745999999999</v>
      </c>
      <c r="P1380">
        <v>2768.14</v>
      </c>
    </row>
    <row r="1381" spans="1:16">
      <c r="A1381" s="282">
        <v>44270</v>
      </c>
      <c r="B1381">
        <v>3862.558</v>
      </c>
      <c r="C1381">
        <v>772.71400000000006</v>
      </c>
      <c r="D1381">
        <v>12158.897000000001</v>
      </c>
      <c r="E1381">
        <v>1199.883</v>
      </c>
      <c r="L1381" s="282">
        <v>44270</v>
      </c>
      <c r="M1381">
        <v>17436.825000000001</v>
      </c>
      <c r="N1381">
        <v>3768.3339999999998</v>
      </c>
      <c r="O1381">
        <v>49321.665000000001</v>
      </c>
      <c r="P1381">
        <v>2788.4290000000001</v>
      </c>
    </row>
    <row r="1382" spans="1:16">
      <c r="A1382" s="282">
        <v>44271</v>
      </c>
      <c r="B1382">
        <v>3854.998</v>
      </c>
      <c r="C1382">
        <v>776.25400000000002</v>
      </c>
      <c r="D1382">
        <v>12314.352999999999</v>
      </c>
      <c r="E1382">
        <v>1207.2429999999999</v>
      </c>
      <c r="L1382" s="282">
        <v>44271</v>
      </c>
      <c r="M1382">
        <v>17403.215</v>
      </c>
      <c r="N1382">
        <v>3785.6</v>
      </c>
      <c r="O1382">
        <v>50015.599000000002</v>
      </c>
      <c r="P1382">
        <v>2805.5340000000001</v>
      </c>
    </row>
    <row r="1383" spans="1:16">
      <c r="A1383" s="282">
        <v>44272</v>
      </c>
      <c r="B1383">
        <v>3865.5079999999998</v>
      </c>
      <c r="C1383">
        <v>776.61800000000005</v>
      </c>
      <c r="D1383">
        <v>12070.458000000001</v>
      </c>
      <c r="E1383">
        <v>1207.8050000000001</v>
      </c>
      <c r="L1383" s="282">
        <v>44272</v>
      </c>
      <c r="M1383">
        <v>17450.896000000001</v>
      </c>
      <c r="N1383">
        <v>3787.3739999999998</v>
      </c>
      <c r="O1383">
        <v>49053.273000000001</v>
      </c>
      <c r="P1383">
        <v>2806.8380000000002</v>
      </c>
    </row>
    <row r="1384" spans="1:16">
      <c r="A1384" s="282">
        <v>44273</v>
      </c>
      <c r="B1384">
        <v>3801.6219999999998</v>
      </c>
      <c r="C1384">
        <v>778.86099999999999</v>
      </c>
      <c r="D1384">
        <v>12107.214</v>
      </c>
      <c r="E1384">
        <v>1223.4349999999999</v>
      </c>
      <c r="L1384" s="282">
        <v>44273</v>
      </c>
      <c r="M1384">
        <v>17163.264999999999</v>
      </c>
      <c r="N1384">
        <v>3798.3119999999999</v>
      </c>
      <c r="O1384">
        <v>49206.455000000002</v>
      </c>
      <c r="P1384">
        <v>2843.2759999999998</v>
      </c>
    </row>
    <row r="1385" spans="1:16">
      <c r="A1385" s="282">
        <v>44274</v>
      </c>
      <c r="B1385">
        <v>3802.3240000000001</v>
      </c>
      <c r="C1385">
        <v>774.01400000000001</v>
      </c>
      <c r="D1385">
        <v>12113.803</v>
      </c>
      <c r="E1385">
        <v>1222.68</v>
      </c>
      <c r="L1385" s="282">
        <v>44274</v>
      </c>
      <c r="M1385">
        <v>17168.147000000001</v>
      </c>
      <c r="N1385">
        <v>3774.6759999999999</v>
      </c>
      <c r="O1385">
        <v>49233.233999999997</v>
      </c>
      <c r="P1385">
        <v>2841.5210000000002</v>
      </c>
    </row>
    <row r="1386" spans="1:16">
      <c r="A1386" s="282">
        <v>44277</v>
      </c>
      <c r="B1386">
        <v>3830.92</v>
      </c>
      <c r="C1386">
        <v>775.09</v>
      </c>
      <c r="D1386">
        <v>12198.375</v>
      </c>
      <c r="E1386">
        <v>1206.9169999999999</v>
      </c>
      <c r="L1386" s="282">
        <v>44277</v>
      </c>
      <c r="M1386">
        <v>17297.307000000001</v>
      </c>
      <c r="N1386">
        <v>3779.922</v>
      </c>
      <c r="O1386">
        <v>49576.951999999997</v>
      </c>
      <c r="P1386">
        <v>2804.886</v>
      </c>
    </row>
    <row r="1387" spans="1:16">
      <c r="A1387" s="282">
        <v>44278</v>
      </c>
      <c r="B1387">
        <v>3800.7730000000001</v>
      </c>
      <c r="C1387">
        <v>771.23900000000003</v>
      </c>
      <c r="D1387">
        <v>12086.865</v>
      </c>
      <c r="E1387">
        <v>1197.606</v>
      </c>
      <c r="L1387" s="282">
        <v>44278</v>
      </c>
      <c r="M1387">
        <v>17161.261999999999</v>
      </c>
      <c r="N1387">
        <v>3761.1410000000001</v>
      </c>
      <c r="O1387">
        <v>49123.75</v>
      </c>
      <c r="P1387">
        <v>2783.248</v>
      </c>
    </row>
    <row r="1388" spans="1:16">
      <c r="A1388" s="282">
        <v>44279</v>
      </c>
      <c r="B1388">
        <v>3773.732</v>
      </c>
      <c r="C1388">
        <v>774.73900000000003</v>
      </c>
      <c r="D1388">
        <v>11895.290999999999</v>
      </c>
      <c r="E1388">
        <v>1173.115</v>
      </c>
      <c r="L1388" s="282">
        <v>44279</v>
      </c>
      <c r="M1388">
        <v>17040.185000000001</v>
      </c>
      <c r="N1388">
        <v>3778.2089999999998</v>
      </c>
      <c r="O1388">
        <v>48411.743000000002</v>
      </c>
      <c r="P1388">
        <v>2726.3319999999999</v>
      </c>
    </row>
    <row r="1389" spans="1:16">
      <c r="A1389" s="282">
        <v>44280</v>
      </c>
      <c r="B1389">
        <v>3791.8879999999999</v>
      </c>
      <c r="C1389">
        <v>774.9</v>
      </c>
      <c r="D1389">
        <v>11931.135</v>
      </c>
      <c r="E1389">
        <v>1188.0260000000001</v>
      </c>
      <c r="L1389" s="282">
        <v>44280</v>
      </c>
      <c r="M1389">
        <v>17122.739000000001</v>
      </c>
      <c r="N1389">
        <v>3778.998</v>
      </c>
      <c r="O1389">
        <v>48557.622000000003</v>
      </c>
      <c r="P1389">
        <v>2760.9839999999999</v>
      </c>
    </row>
    <row r="1390" spans="1:16">
      <c r="A1390" s="282">
        <v>44281</v>
      </c>
      <c r="B1390">
        <v>3853.6129999999998</v>
      </c>
      <c r="C1390">
        <v>779.67899999999997</v>
      </c>
      <c r="D1390">
        <v>12110.476000000001</v>
      </c>
      <c r="E1390">
        <v>1206.1510000000001</v>
      </c>
      <c r="L1390" s="282">
        <v>44281</v>
      </c>
      <c r="M1390">
        <v>17401.601999999999</v>
      </c>
      <c r="N1390">
        <v>3802.299</v>
      </c>
      <c r="O1390">
        <v>49494.383999999998</v>
      </c>
      <c r="P1390">
        <v>2803.107</v>
      </c>
    </row>
    <row r="1391" spans="1:16">
      <c r="A1391" s="282">
        <v>44284</v>
      </c>
      <c r="B1391">
        <v>3846.9870000000001</v>
      </c>
      <c r="C1391">
        <v>781.27</v>
      </c>
      <c r="D1391">
        <v>12228.142</v>
      </c>
      <c r="E1391">
        <v>1212.5609999999999</v>
      </c>
      <c r="L1391" s="282">
        <v>44284</v>
      </c>
      <c r="M1391">
        <v>17371.681</v>
      </c>
      <c r="N1391">
        <v>3810.0590000000002</v>
      </c>
      <c r="O1391">
        <v>49975.271999999997</v>
      </c>
      <c r="P1391">
        <v>2818.0030000000002</v>
      </c>
    </row>
    <row r="1392" spans="1:16">
      <c r="A1392" s="282">
        <v>44285</v>
      </c>
      <c r="B1392">
        <v>3835.9630000000002</v>
      </c>
      <c r="C1392">
        <v>787.96900000000005</v>
      </c>
      <c r="D1392">
        <v>12238.097</v>
      </c>
      <c r="E1392">
        <v>1204.32</v>
      </c>
      <c r="L1392" s="282">
        <v>44285</v>
      </c>
      <c r="M1392">
        <v>17324.071</v>
      </c>
      <c r="N1392">
        <v>3842.73</v>
      </c>
      <c r="O1392">
        <v>50015.957000000002</v>
      </c>
      <c r="P1392">
        <v>2822.357</v>
      </c>
    </row>
    <row r="1393" spans="1:16">
      <c r="A1393" s="282">
        <v>44286</v>
      </c>
      <c r="B1393">
        <v>3854.9659999999999</v>
      </c>
      <c r="C1393">
        <v>788.38800000000003</v>
      </c>
      <c r="D1393">
        <v>12389.675999999999</v>
      </c>
      <c r="E1393">
        <v>1190.8119999999999</v>
      </c>
      <c r="L1393" s="282">
        <v>44286</v>
      </c>
      <c r="M1393">
        <v>17411.232</v>
      </c>
      <c r="N1393">
        <v>3844.7750000000001</v>
      </c>
      <c r="O1393">
        <v>50635.447999999997</v>
      </c>
      <c r="P1393">
        <v>2790.6990000000001</v>
      </c>
    </row>
    <row r="1394" spans="1:16">
      <c r="A1394" s="282">
        <v>44287</v>
      </c>
      <c r="B1394">
        <v>3902.4070000000002</v>
      </c>
      <c r="C1394">
        <v>789.36599999999999</v>
      </c>
      <c r="D1394">
        <v>12389.675999999999</v>
      </c>
      <c r="E1394">
        <v>1194.25</v>
      </c>
      <c r="L1394" s="282">
        <v>44287</v>
      </c>
      <c r="M1394">
        <v>17625.544000000002</v>
      </c>
      <c r="N1394">
        <v>3849.5430000000001</v>
      </c>
      <c r="O1394">
        <v>50635.447999999997</v>
      </c>
      <c r="P1394">
        <v>2798.7550000000001</v>
      </c>
    </row>
    <row r="1395" spans="1:16">
      <c r="A1395" s="282">
        <v>44288</v>
      </c>
      <c r="B1395">
        <v>3902.4070000000002</v>
      </c>
      <c r="C1395">
        <v>789.36599999999999</v>
      </c>
      <c r="D1395">
        <v>12389.675999999999</v>
      </c>
      <c r="E1395">
        <v>1203.8440000000001</v>
      </c>
      <c r="L1395" s="282">
        <v>44288</v>
      </c>
      <c r="M1395">
        <v>17625.544000000002</v>
      </c>
      <c r="N1395">
        <v>3849.5430000000001</v>
      </c>
      <c r="O1395">
        <v>50635.447999999997</v>
      </c>
      <c r="P1395">
        <v>2821.24</v>
      </c>
    </row>
    <row r="1396" spans="1:16">
      <c r="A1396" s="282">
        <v>44291</v>
      </c>
      <c r="B1396">
        <v>3955.1</v>
      </c>
      <c r="C1396">
        <v>789.36599999999999</v>
      </c>
      <c r="D1396">
        <v>12389.675999999999</v>
      </c>
      <c r="E1396">
        <v>1210.9179999999999</v>
      </c>
      <c r="L1396" s="282">
        <v>44291</v>
      </c>
      <c r="M1396">
        <v>17865.759999999998</v>
      </c>
      <c r="N1396">
        <v>3849.5430000000001</v>
      </c>
      <c r="O1396">
        <v>50635.447999999997</v>
      </c>
      <c r="P1396">
        <v>2837.8220000000001</v>
      </c>
    </row>
    <row r="1397" spans="1:16">
      <c r="A1397" s="282">
        <v>44292</v>
      </c>
      <c r="B1397">
        <v>3955.163</v>
      </c>
      <c r="C1397">
        <v>790.91499999999996</v>
      </c>
      <c r="D1397">
        <v>12407.709000000001</v>
      </c>
      <c r="E1397">
        <v>1192.6690000000001</v>
      </c>
      <c r="L1397" s="282">
        <v>44292</v>
      </c>
      <c r="M1397">
        <v>17866.780999999999</v>
      </c>
      <c r="N1397">
        <v>3857.0970000000002</v>
      </c>
      <c r="O1397">
        <v>50709.144999999997</v>
      </c>
      <c r="P1397">
        <v>2795.0540000000001</v>
      </c>
    </row>
    <row r="1398" spans="1:16">
      <c r="A1398" s="282">
        <v>44293</v>
      </c>
      <c r="B1398">
        <v>3959.55</v>
      </c>
      <c r="C1398">
        <v>789.93</v>
      </c>
      <c r="D1398">
        <v>12290.911</v>
      </c>
      <c r="E1398">
        <v>1198.8409999999999</v>
      </c>
      <c r="L1398" s="282">
        <v>44293</v>
      </c>
      <c r="M1398">
        <v>17886.936000000002</v>
      </c>
      <c r="N1398">
        <v>3852.2919999999999</v>
      </c>
      <c r="O1398">
        <v>50231.802000000003</v>
      </c>
      <c r="P1398">
        <v>2809.52</v>
      </c>
    </row>
    <row r="1399" spans="1:16">
      <c r="A1399" s="282">
        <v>44294</v>
      </c>
      <c r="B1399">
        <v>3980.0970000000002</v>
      </c>
      <c r="C1399">
        <v>785.08699999999999</v>
      </c>
      <c r="D1399">
        <v>12518.228999999999</v>
      </c>
      <c r="E1399">
        <v>1192.248</v>
      </c>
      <c r="L1399" s="282">
        <v>44294</v>
      </c>
      <c r="M1399">
        <v>17983.698</v>
      </c>
      <c r="N1399">
        <v>3828.674</v>
      </c>
      <c r="O1399">
        <v>51166.146999999997</v>
      </c>
      <c r="P1399">
        <v>2794.0720000000001</v>
      </c>
    </row>
    <row r="1400" spans="1:16">
      <c r="A1400" s="282">
        <v>44295</v>
      </c>
      <c r="B1400">
        <v>4009.6149999999998</v>
      </c>
      <c r="C1400">
        <v>780.01599999999996</v>
      </c>
      <c r="D1400">
        <v>12632.636</v>
      </c>
      <c r="E1400">
        <v>1196.864</v>
      </c>
      <c r="L1400" s="282">
        <v>44295</v>
      </c>
      <c r="M1400">
        <v>18117.302</v>
      </c>
      <c r="N1400">
        <v>3803.9470000000001</v>
      </c>
      <c r="O1400">
        <v>51668.089</v>
      </c>
      <c r="P1400">
        <v>2804.89</v>
      </c>
    </row>
    <row r="1401" spans="1:16">
      <c r="A1401" s="282">
        <v>44298</v>
      </c>
      <c r="B1401">
        <v>4009.2979999999998</v>
      </c>
      <c r="C1401">
        <v>781.79399999999998</v>
      </c>
      <c r="D1401">
        <v>12488.013999999999</v>
      </c>
      <c r="E1401">
        <v>1192.4570000000001</v>
      </c>
      <c r="L1401" s="282">
        <v>44298</v>
      </c>
      <c r="M1401">
        <v>18116.136999999999</v>
      </c>
      <c r="N1401">
        <v>3812.614</v>
      </c>
      <c r="O1401">
        <v>51076.578000000001</v>
      </c>
      <c r="P1401">
        <v>2794.5619999999999</v>
      </c>
    </row>
    <row r="1402" spans="1:16">
      <c r="A1402" s="282">
        <v>44299</v>
      </c>
      <c r="B1402">
        <v>4027.0540000000001</v>
      </c>
      <c r="C1402">
        <v>786.46799999999996</v>
      </c>
      <c r="D1402">
        <v>12604.295</v>
      </c>
      <c r="E1402">
        <v>1195.105</v>
      </c>
      <c r="L1402" s="282">
        <v>44299</v>
      </c>
      <c r="M1402">
        <v>18196.368999999999</v>
      </c>
      <c r="N1402">
        <v>3835.4119999999998</v>
      </c>
      <c r="O1402">
        <v>51552.175000000003</v>
      </c>
      <c r="P1402">
        <v>2800.7669999999998</v>
      </c>
    </row>
    <row r="1403" spans="1:16">
      <c r="A1403" s="282">
        <v>44300</v>
      </c>
      <c r="B1403">
        <v>4008.54</v>
      </c>
      <c r="C1403">
        <v>785.34799999999996</v>
      </c>
      <c r="D1403">
        <v>12509.107</v>
      </c>
      <c r="E1403">
        <v>1191.808</v>
      </c>
      <c r="L1403" s="282">
        <v>44300</v>
      </c>
      <c r="M1403">
        <v>18114.823</v>
      </c>
      <c r="N1403">
        <v>3829.9479999999999</v>
      </c>
      <c r="O1403">
        <v>51162.851000000002</v>
      </c>
      <c r="P1403">
        <v>2793.0419999999999</v>
      </c>
    </row>
    <row r="1404" spans="1:16">
      <c r="A1404" s="282">
        <v>44301</v>
      </c>
      <c r="B1404">
        <v>4055.56</v>
      </c>
      <c r="C1404">
        <v>784.38800000000003</v>
      </c>
      <c r="D1404">
        <v>12627.668</v>
      </c>
      <c r="E1404">
        <v>1195.5830000000001</v>
      </c>
      <c r="L1404" s="282">
        <v>44301</v>
      </c>
      <c r="M1404">
        <v>18327.665000000001</v>
      </c>
      <c r="N1404">
        <v>3825.2660000000001</v>
      </c>
      <c r="O1404">
        <v>51647.769</v>
      </c>
      <c r="P1404">
        <v>2801.8890000000001</v>
      </c>
    </row>
    <row r="1405" spans="1:16">
      <c r="A1405" s="282">
        <v>44302</v>
      </c>
      <c r="B1405">
        <v>4067.3380000000002</v>
      </c>
      <c r="C1405">
        <v>791.524</v>
      </c>
      <c r="D1405">
        <v>12749.114</v>
      </c>
      <c r="E1405">
        <v>1196.7940000000001</v>
      </c>
      <c r="L1405" s="282">
        <v>44302</v>
      </c>
      <c r="M1405">
        <v>18380.893</v>
      </c>
      <c r="N1405">
        <v>3860.0639999999999</v>
      </c>
      <c r="O1405">
        <v>52144.491000000002</v>
      </c>
      <c r="P1405">
        <v>2804.7269999999999</v>
      </c>
    </row>
    <row r="1406" spans="1:16">
      <c r="A1406" s="282">
        <v>44305</v>
      </c>
      <c r="B1406">
        <v>4043.6930000000002</v>
      </c>
      <c r="C1406">
        <v>788.56500000000005</v>
      </c>
      <c r="D1406">
        <v>12680.204</v>
      </c>
      <c r="E1406">
        <v>1194.201</v>
      </c>
      <c r="L1406" s="282">
        <v>44305</v>
      </c>
      <c r="M1406">
        <v>18274.039000000001</v>
      </c>
      <c r="N1406">
        <v>3858.5010000000002</v>
      </c>
      <c r="O1406">
        <v>51869.875</v>
      </c>
      <c r="P1406">
        <v>2798.6790000000001</v>
      </c>
    </row>
    <row r="1407" spans="1:16">
      <c r="A1407" s="282">
        <v>44306</v>
      </c>
      <c r="B1407">
        <v>4015.8969999999999</v>
      </c>
      <c r="C1407">
        <v>770.50900000000001</v>
      </c>
      <c r="D1407">
        <v>12546.834999999999</v>
      </c>
      <c r="E1407">
        <v>1175.646</v>
      </c>
      <c r="L1407" s="282">
        <v>44306</v>
      </c>
      <c r="M1407">
        <v>18148.98</v>
      </c>
      <c r="N1407">
        <v>3770.1550000000002</v>
      </c>
      <c r="O1407">
        <v>51324.311000000002</v>
      </c>
      <c r="P1407">
        <v>2755.1930000000002</v>
      </c>
    </row>
    <row r="1408" spans="1:16">
      <c r="A1408" s="282">
        <v>44307</v>
      </c>
      <c r="B1408">
        <v>4053.1610000000001</v>
      </c>
      <c r="C1408">
        <v>772.78200000000004</v>
      </c>
      <c r="D1408">
        <v>12704.414000000001</v>
      </c>
      <c r="E1408">
        <v>1152.5519999999999</v>
      </c>
      <c r="L1408" s="282">
        <v>44307</v>
      </c>
      <c r="M1408">
        <v>18317.391</v>
      </c>
      <c r="N1408">
        <v>3781.2739999999999</v>
      </c>
      <c r="O1408">
        <v>51968.908000000003</v>
      </c>
      <c r="P1408">
        <v>2701.0709999999999</v>
      </c>
    </row>
    <row r="1409" spans="1:16">
      <c r="A1409" s="282">
        <v>44308</v>
      </c>
      <c r="B1409">
        <v>4018.7930000000001</v>
      </c>
      <c r="C1409">
        <v>780.23199999999997</v>
      </c>
      <c r="D1409">
        <v>12958.175999999999</v>
      </c>
      <c r="E1409">
        <v>1174.9929999999999</v>
      </c>
      <c r="L1409" s="282">
        <v>44308</v>
      </c>
      <c r="M1409">
        <v>18163.457999999999</v>
      </c>
      <c r="N1409">
        <v>3817.7289999999998</v>
      </c>
      <c r="O1409">
        <v>53006.951000000001</v>
      </c>
      <c r="P1409">
        <v>2753.663</v>
      </c>
    </row>
    <row r="1410" spans="1:16">
      <c r="A1410" s="282">
        <v>44309</v>
      </c>
      <c r="B1410">
        <v>4064.4180000000001</v>
      </c>
      <c r="C1410">
        <v>779.21699999999998</v>
      </c>
      <c r="D1410">
        <v>12927.041999999999</v>
      </c>
      <c r="E1410">
        <v>1170.357</v>
      </c>
      <c r="L1410" s="282">
        <v>44309</v>
      </c>
      <c r="M1410">
        <v>18370.258999999998</v>
      </c>
      <c r="N1410">
        <v>3812.761</v>
      </c>
      <c r="O1410">
        <v>52879.593000000001</v>
      </c>
      <c r="P1410">
        <v>2742.799</v>
      </c>
    </row>
    <row r="1411" spans="1:16">
      <c r="A1411" s="282">
        <v>44312</v>
      </c>
      <c r="B1411">
        <v>4074.1559999999999</v>
      </c>
      <c r="C1411">
        <v>782.596</v>
      </c>
      <c r="D1411">
        <v>12947.434999999999</v>
      </c>
      <c r="E1411">
        <v>1172.4970000000001</v>
      </c>
      <c r="L1411" s="282">
        <v>44312</v>
      </c>
      <c r="M1411">
        <v>18414.27</v>
      </c>
      <c r="N1411">
        <v>3829.2950000000001</v>
      </c>
      <c r="O1411">
        <v>52963.012000000002</v>
      </c>
      <c r="P1411">
        <v>2747.817</v>
      </c>
    </row>
    <row r="1412" spans="1:16">
      <c r="A1412" s="282">
        <v>44313</v>
      </c>
      <c r="B1412">
        <v>4072.5329999999999</v>
      </c>
      <c r="C1412">
        <v>780.86400000000003</v>
      </c>
      <c r="D1412">
        <v>13082.124</v>
      </c>
      <c r="E1412">
        <v>1162.626</v>
      </c>
      <c r="L1412" s="282">
        <v>44313</v>
      </c>
      <c r="M1412">
        <v>18407.056</v>
      </c>
      <c r="N1412">
        <v>3820.819</v>
      </c>
      <c r="O1412">
        <v>53513.972999999998</v>
      </c>
      <c r="P1412">
        <v>2724.683</v>
      </c>
    </row>
    <row r="1413" spans="1:16">
      <c r="A1413" s="282">
        <v>44314</v>
      </c>
      <c r="B1413">
        <v>4068.136</v>
      </c>
      <c r="C1413">
        <v>781.07799999999997</v>
      </c>
      <c r="D1413">
        <v>13039.742</v>
      </c>
      <c r="E1413">
        <v>1167.694</v>
      </c>
      <c r="L1413" s="282">
        <v>44314</v>
      </c>
      <c r="M1413">
        <v>18387.280999999999</v>
      </c>
      <c r="N1413">
        <v>3821.8670000000002</v>
      </c>
      <c r="O1413">
        <v>53340.603999999999</v>
      </c>
      <c r="P1413">
        <v>2736.5659999999998</v>
      </c>
    </row>
    <row r="1414" spans="1:16">
      <c r="A1414" s="282">
        <v>44315</v>
      </c>
      <c r="B1414">
        <v>4091.4789999999998</v>
      </c>
      <c r="C1414">
        <v>774.17600000000004</v>
      </c>
      <c r="D1414">
        <v>12920.412</v>
      </c>
      <c r="E1414">
        <v>1167.694</v>
      </c>
      <c r="L1414" s="282">
        <v>44315</v>
      </c>
      <c r="M1414">
        <v>18493.756000000001</v>
      </c>
      <c r="N1414">
        <v>3788.096</v>
      </c>
      <c r="O1414">
        <v>52852.474000000002</v>
      </c>
      <c r="P1414">
        <v>2736.5659999999998</v>
      </c>
    </row>
    <row r="1415" spans="1:16">
      <c r="A1415" s="282">
        <v>44316</v>
      </c>
      <c r="B1415">
        <v>4061.259</v>
      </c>
      <c r="C1415">
        <v>771.14300000000003</v>
      </c>
      <c r="D1415">
        <v>12920.412</v>
      </c>
      <c r="E1415">
        <v>1159.982</v>
      </c>
      <c r="L1415" s="282">
        <v>44316</v>
      </c>
      <c r="M1415">
        <v>18358.842000000001</v>
      </c>
      <c r="N1415">
        <v>3773.2559999999999</v>
      </c>
      <c r="O1415">
        <v>52852.474000000002</v>
      </c>
      <c r="P1415">
        <v>2718.4929999999999</v>
      </c>
    </row>
    <row r="1416" spans="1:16">
      <c r="A1416" s="282">
        <v>44319</v>
      </c>
      <c r="B1416">
        <v>4068.8809999999999</v>
      </c>
      <c r="C1416">
        <v>780.99</v>
      </c>
      <c r="D1416">
        <v>12988.794</v>
      </c>
      <c r="E1416">
        <v>1159.982</v>
      </c>
      <c r="L1416" s="282">
        <v>44319</v>
      </c>
      <c r="M1416">
        <v>18393.361000000001</v>
      </c>
      <c r="N1416">
        <v>3821.4369999999999</v>
      </c>
      <c r="O1416">
        <v>53132.196000000004</v>
      </c>
      <c r="P1416">
        <v>2718.4929999999999</v>
      </c>
    </row>
    <row r="1417" spans="1:16">
      <c r="A1417" s="282">
        <v>44320</v>
      </c>
      <c r="B1417">
        <v>4036.9470000000001</v>
      </c>
      <c r="C1417">
        <v>766.51400000000001</v>
      </c>
      <c r="D1417">
        <v>12749.13</v>
      </c>
      <c r="E1417">
        <v>1159.982</v>
      </c>
      <c r="L1417" s="282">
        <v>44320</v>
      </c>
      <c r="M1417">
        <v>18249.003000000001</v>
      </c>
      <c r="N1417">
        <v>3750.6039999999998</v>
      </c>
      <c r="O1417">
        <v>52151.824999999997</v>
      </c>
      <c r="P1417">
        <v>2718.4929999999999</v>
      </c>
    </row>
    <row r="1418" spans="1:16">
      <c r="A1418" s="282">
        <v>44321</v>
      </c>
      <c r="B1418">
        <v>4036.3530000000001</v>
      </c>
      <c r="C1418">
        <v>782.23099999999999</v>
      </c>
      <c r="D1418">
        <v>12972.954</v>
      </c>
      <c r="E1418">
        <v>1159.982</v>
      </c>
      <c r="L1418" s="282">
        <v>44321</v>
      </c>
      <c r="M1418">
        <v>18246.420999999998</v>
      </c>
      <c r="N1418">
        <v>3827.5120000000002</v>
      </c>
      <c r="O1418">
        <v>53067.400999999998</v>
      </c>
      <c r="P1418">
        <v>2718.4929999999999</v>
      </c>
    </row>
    <row r="1419" spans="1:16">
      <c r="A1419" s="282">
        <v>44322</v>
      </c>
      <c r="B1419">
        <v>4063.1060000000002</v>
      </c>
      <c r="C1419">
        <v>783.84299999999996</v>
      </c>
      <c r="D1419">
        <v>12816.905000000001</v>
      </c>
      <c r="E1419">
        <v>1178.2</v>
      </c>
      <c r="L1419" s="282">
        <v>44322</v>
      </c>
      <c r="M1419">
        <v>18370.080999999998</v>
      </c>
      <c r="N1419">
        <v>3835.3980000000001</v>
      </c>
      <c r="O1419">
        <v>52429.063999999998</v>
      </c>
      <c r="P1419">
        <v>2762.192</v>
      </c>
    </row>
    <row r="1420" spans="1:16">
      <c r="A1420" s="282">
        <v>44323</v>
      </c>
      <c r="B1420">
        <v>4094.346</v>
      </c>
      <c r="C1420">
        <v>786.11800000000005</v>
      </c>
      <c r="D1420">
        <v>13034.475</v>
      </c>
      <c r="E1420">
        <v>1179.319</v>
      </c>
      <c r="L1420" s="282">
        <v>44323</v>
      </c>
      <c r="M1420">
        <v>18514.379000000001</v>
      </c>
      <c r="N1420">
        <v>3846.5309999999999</v>
      </c>
      <c r="O1420">
        <v>53319.059000000001</v>
      </c>
      <c r="P1420">
        <v>2764.817</v>
      </c>
    </row>
    <row r="1421" spans="1:16">
      <c r="A1421" s="282">
        <v>44326</v>
      </c>
      <c r="B1421">
        <v>4048.1080000000002</v>
      </c>
      <c r="C1421">
        <v>793.08299999999997</v>
      </c>
      <c r="D1421">
        <v>13001.296</v>
      </c>
      <c r="E1421">
        <v>1191.133</v>
      </c>
      <c r="L1421" s="282">
        <v>44326</v>
      </c>
      <c r="M1421">
        <v>18305.741999999998</v>
      </c>
      <c r="N1421">
        <v>3880.6089999999999</v>
      </c>
      <c r="O1421">
        <v>53195.6</v>
      </c>
      <c r="P1421">
        <v>2792.7489999999998</v>
      </c>
    </row>
    <row r="1422" spans="1:16">
      <c r="A1422" s="282">
        <v>44327</v>
      </c>
      <c r="B1422">
        <v>4017.4839999999999</v>
      </c>
      <c r="C1422">
        <v>780.21299999999997</v>
      </c>
      <c r="D1422">
        <v>12721.441000000001</v>
      </c>
      <c r="E1422">
        <v>1162.194</v>
      </c>
      <c r="L1422" s="282">
        <v>44327</v>
      </c>
      <c r="M1422">
        <v>18167.538</v>
      </c>
      <c r="N1422">
        <v>3817.634</v>
      </c>
      <c r="O1422">
        <v>52050.555</v>
      </c>
      <c r="P1422">
        <v>2724.8989999999999</v>
      </c>
    </row>
    <row r="1423" spans="1:16">
      <c r="A1423" s="282">
        <v>44328</v>
      </c>
      <c r="B1423">
        <v>3928.6709999999998</v>
      </c>
      <c r="C1423">
        <v>782.92899999999997</v>
      </c>
      <c r="D1423">
        <v>12752.235000000001</v>
      </c>
      <c r="E1423">
        <v>1146.296</v>
      </c>
      <c r="L1423" s="282">
        <v>44328</v>
      </c>
      <c r="M1423">
        <v>17768.165000000001</v>
      </c>
      <c r="N1423">
        <v>3830.9250000000002</v>
      </c>
      <c r="O1423">
        <v>52186.875999999997</v>
      </c>
      <c r="P1423">
        <v>2687.625</v>
      </c>
    </row>
    <row r="1424" spans="1:16">
      <c r="A1424" s="282">
        <v>44329</v>
      </c>
      <c r="B1424">
        <v>3973.3389999999999</v>
      </c>
      <c r="C1424">
        <v>783.65499999999997</v>
      </c>
      <c r="D1424">
        <v>12752.235000000001</v>
      </c>
      <c r="E1424">
        <v>1127.9259999999999</v>
      </c>
      <c r="L1424" s="282">
        <v>44329</v>
      </c>
      <c r="M1424">
        <v>17973.109</v>
      </c>
      <c r="N1424">
        <v>3834.4769999999999</v>
      </c>
      <c r="O1424">
        <v>52186.875999999997</v>
      </c>
      <c r="P1424">
        <v>2644.5729999999999</v>
      </c>
    </row>
    <row r="1425" spans="1:16">
      <c r="A1425" s="282">
        <v>44330</v>
      </c>
      <c r="B1425">
        <v>4035.5149999999999</v>
      </c>
      <c r="C1425">
        <v>792.245</v>
      </c>
      <c r="D1425">
        <v>12752.235000000001</v>
      </c>
      <c r="E1425">
        <v>1149.163</v>
      </c>
      <c r="L1425" s="282">
        <v>44330</v>
      </c>
      <c r="M1425">
        <v>18255.727999999999</v>
      </c>
      <c r="N1425">
        <v>3876.5070000000001</v>
      </c>
      <c r="O1425">
        <v>52186.875999999997</v>
      </c>
      <c r="P1425">
        <v>2694.3670000000002</v>
      </c>
    </row>
    <row r="1426" spans="1:16">
      <c r="A1426" s="282">
        <v>44333</v>
      </c>
      <c r="B1426">
        <v>4023.8319999999999</v>
      </c>
      <c r="C1426">
        <v>795.072</v>
      </c>
      <c r="D1426">
        <v>12977.619000000001</v>
      </c>
      <c r="E1426">
        <v>1146.3689999999999</v>
      </c>
      <c r="L1426" s="282">
        <v>44333</v>
      </c>
      <c r="M1426">
        <v>18202.939999999999</v>
      </c>
      <c r="N1426">
        <v>3890.3420000000001</v>
      </c>
      <c r="O1426">
        <v>53109.226999999999</v>
      </c>
      <c r="P1426">
        <v>2687.8150000000001</v>
      </c>
    </row>
    <row r="1427" spans="1:16">
      <c r="A1427" s="282">
        <v>44334</v>
      </c>
      <c r="B1427">
        <v>3992.5</v>
      </c>
      <c r="C1427">
        <v>795.322</v>
      </c>
      <c r="D1427">
        <v>13016.087</v>
      </c>
      <c r="E1427">
        <v>1164.6890000000001</v>
      </c>
      <c r="L1427" s="282">
        <v>44334</v>
      </c>
      <c r="M1427">
        <v>18063.332999999999</v>
      </c>
      <c r="N1427">
        <v>3891.567</v>
      </c>
      <c r="O1427">
        <v>53280.900999999998</v>
      </c>
      <c r="P1427">
        <v>2730.9679999999998</v>
      </c>
    </row>
    <row r="1428" spans="1:16">
      <c r="A1428" s="282">
        <v>44335</v>
      </c>
      <c r="B1428">
        <v>3981.759</v>
      </c>
      <c r="C1428">
        <v>781.53</v>
      </c>
      <c r="D1428">
        <v>12939.761</v>
      </c>
      <c r="E1428">
        <v>1157.3340000000001</v>
      </c>
      <c r="L1428" s="282">
        <v>44335</v>
      </c>
      <c r="M1428">
        <v>18017.11</v>
      </c>
      <c r="N1428">
        <v>3824.0819999999999</v>
      </c>
      <c r="O1428">
        <v>52968.463000000003</v>
      </c>
      <c r="P1428">
        <v>2714.241</v>
      </c>
    </row>
    <row r="1429" spans="1:16">
      <c r="A1429" s="282">
        <v>44336</v>
      </c>
      <c r="B1429">
        <v>4028.3829999999998</v>
      </c>
      <c r="C1429">
        <v>788.85299999999995</v>
      </c>
      <c r="D1429">
        <v>13180.534</v>
      </c>
      <c r="E1429">
        <v>1157.123</v>
      </c>
      <c r="L1429" s="282">
        <v>44336</v>
      </c>
      <c r="M1429">
        <v>18229.581999999999</v>
      </c>
      <c r="N1429">
        <v>3859.913</v>
      </c>
      <c r="O1429">
        <v>53954.059000000001</v>
      </c>
      <c r="P1429">
        <v>2714.0590000000002</v>
      </c>
    </row>
    <row r="1430" spans="1:16">
      <c r="A1430" s="282">
        <v>44337</v>
      </c>
      <c r="B1430">
        <v>4024.5529999999999</v>
      </c>
      <c r="C1430">
        <v>798.23500000000001</v>
      </c>
      <c r="D1430">
        <v>13328.494000000001</v>
      </c>
      <c r="E1430">
        <v>1163.048</v>
      </c>
      <c r="L1430" s="282">
        <v>44337</v>
      </c>
      <c r="M1430">
        <v>18212.952000000001</v>
      </c>
      <c r="N1430">
        <v>3905.819</v>
      </c>
      <c r="O1430">
        <v>54559.728999999999</v>
      </c>
      <c r="P1430">
        <v>2727.9569999999999</v>
      </c>
    </row>
    <row r="1431" spans="1:16">
      <c r="A1431" s="282">
        <v>44340</v>
      </c>
      <c r="B1431">
        <v>4065.433</v>
      </c>
      <c r="C1431">
        <v>795.21900000000005</v>
      </c>
      <c r="D1431">
        <v>13328.494000000001</v>
      </c>
      <c r="E1431">
        <v>1167.528</v>
      </c>
      <c r="L1431" s="282">
        <v>44340</v>
      </c>
      <c r="M1431">
        <v>18399.682000000001</v>
      </c>
      <c r="N1431">
        <v>3921.915</v>
      </c>
      <c r="O1431">
        <v>54559.728999999999</v>
      </c>
      <c r="P1431">
        <v>2738.4659999999999</v>
      </c>
    </row>
    <row r="1432" spans="1:16">
      <c r="A1432" s="282">
        <v>44341</v>
      </c>
      <c r="B1432">
        <v>4057.1559999999999</v>
      </c>
      <c r="C1432">
        <v>795.35400000000004</v>
      </c>
      <c r="D1432">
        <v>13328.513999999999</v>
      </c>
      <c r="E1432">
        <v>1172.8</v>
      </c>
      <c r="L1432" s="282">
        <v>44341</v>
      </c>
      <c r="M1432">
        <v>18362.48</v>
      </c>
      <c r="N1432">
        <v>3922.5819999999999</v>
      </c>
      <c r="O1432">
        <v>54559.811000000002</v>
      </c>
      <c r="P1432">
        <v>2750.83</v>
      </c>
    </row>
    <row r="1433" spans="1:16">
      <c r="A1433" s="282">
        <v>44342</v>
      </c>
      <c r="B1433">
        <v>4066.424</v>
      </c>
      <c r="C1433">
        <v>791.87599999999998</v>
      </c>
      <c r="D1433">
        <v>13313.837</v>
      </c>
      <c r="E1433">
        <v>1174.5820000000001</v>
      </c>
      <c r="L1433" s="282">
        <v>44342</v>
      </c>
      <c r="M1433">
        <v>18404.649000000001</v>
      </c>
      <c r="N1433">
        <v>3905.4270000000001</v>
      </c>
      <c r="O1433">
        <v>54499.728999999999</v>
      </c>
      <c r="P1433">
        <v>2755.011</v>
      </c>
    </row>
    <row r="1434" spans="1:16">
      <c r="A1434" s="282">
        <v>44343</v>
      </c>
      <c r="B1434">
        <v>4070.636</v>
      </c>
      <c r="C1434">
        <v>800.70299999999997</v>
      </c>
      <c r="D1434">
        <v>13156.505999999999</v>
      </c>
      <c r="E1434">
        <v>1170.8820000000001</v>
      </c>
      <c r="L1434" s="282">
        <v>44343</v>
      </c>
      <c r="M1434">
        <v>18425.384999999998</v>
      </c>
      <c r="N1434">
        <v>3948.9630000000002</v>
      </c>
      <c r="O1434">
        <v>53855.699000000001</v>
      </c>
      <c r="P1434">
        <v>2746.3319999999999</v>
      </c>
    </row>
    <row r="1435" spans="1:16">
      <c r="A1435" s="282">
        <v>44344</v>
      </c>
      <c r="B1435">
        <v>4074.9540000000002</v>
      </c>
      <c r="C1435">
        <v>803.95699999999999</v>
      </c>
      <c r="D1435">
        <v>13312.582</v>
      </c>
      <c r="E1435">
        <v>1192.4970000000001</v>
      </c>
      <c r="L1435" s="282">
        <v>44344</v>
      </c>
      <c r="M1435">
        <v>18447.106</v>
      </c>
      <c r="N1435">
        <v>3965.0129999999999</v>
      </c>
      <c r="O1435">
        <v>54494.593000000001</v>
      </c>
      <c r="P1435">
        <v>2797.192</v>
      </c>
    </row>
    <row r="1436" spans="1:16">
      <c r="A1436" s="282">
        <v>44347</v>
      </c>
      <c r="B1436">
        <v>4074.9540000000002</v>
      </c>
      <c r="C1436">
        <v>803.31200000000001</v>
      </c>
      <c r="D1436">
        <v>13227.123</v>
      </c>
      <c r="E1436">
        <v>1178.1079999999999</v>
      </c>
      <c r="L1436" s="282">
        <v>44347</v>
      </c>
      <c r="M1436">
        <v>18447.106</v>
      </c>
      <c r="N1436">
        <v>3961.828</v>
      </c>
      <c r="O1436">
        <v>54144.769</v>
      </c>
      <c r="P1436">
        <v>2763.442</v>
      </c>
    </row>
    <row r="1437" spans="1:16">
      <c r="A1437" s="282">
        <v>44348</v>
      </c>
      <c r="B1437">
        <v>4072.0770000000002</v>
      </c>
      <c r="C1437">
        <v>808.625</v>
      </c>
      <c r="D1437">
        <v>13305.706</v>
      </c>
      <c r="E1437">
        <v>1179.6949999999999</v>
      </c>
      <c r="L1437" s="282">
        <v>44348</v>
      </c>
      <c r="M1437">
        <v>18434.62</v>
      </c>
      <c r="N1437">
        <v>3988.0340000000001</v>
      </c>
      <c r="O1437">
        <v>54466.446000000004</v>
      </c>
      <c r="P1437">
        <v>2767.1640000000002</v>
      </c>
    </row>
    <row r="1438" spans="1:16">
      <c r="A1438" s="282">
        <v>44349</v>
      </c>
      <c r="B1438">
        <v>4077.56</v>
      </c>
      <c r="C1438">
        <v>809.75099999999998</v>
      </c>
      <c r="D1438">
        <v>13164.119000000001</v>
      </c>
      <c r="E1438">
        <v>1189.607</v>
      </c>
      <c r="L1438" s="282">
        <v>44349</v>
      </c>
      <c r="M1438">
        <v>18461.258000000002</v>
      </c>
      <c r="N1438">
        <v>3993.585</v>
      </c>
      <c r="O1438">
        <v>53886.862999999998</v>
      </c>
      <c r="P1438">
        <v>2790.4140000000002</v>
      </c>
    </row>
    <row r="1439" spans="1:16">
      <c r="A1439" s="282">
        <v>44350</v>
      </c>
      <c r="B1439">
        <v>4059.6610000000001</v>
      </c>
      <c r="C1439">
        <v>812.33699999999999</v>
      </c>
      <c r="D1439">
        <v>13204.485000000001</v>
      </c>
      <c r="E1439">
        <v>1199.7570000000001</v>
      </c>
      <c r="L1439" s="282">
        <v>44350</v>
      </c>
      <c r="M1439">
        <v>18383.044000000002</v>
      </c>
      <c r="N1439">
        <v>4006.34</v>
      </c>
      <c r="O1439">
        <v>54052.101999999999</v>
      </c>
      <c r="P1439">
        <v>2814.223</v>
      </c>
    </row>
    <row r="1440" spans="1:16">
      <c r="A1440" s="282">
        <v>44351</v>
      </c>
      <c r="B1440">
        <v>4097.6019999999999</v>
      </c>
      <c r="C1440">
        <v>815.68700000000001</v>
      </c>
      <c r="D1440">
        <v>13302.626</v>
      </c>
      <c r="E1440">
        <v>1199.1610000000001</v>
      </c>
      <c r="L1440" s="282">
        <v>44351</v>
      </c>
      <c r="M1440">
        <v>18555.044000000002</v>
      </c>
      <c r="N1440">
        <v>4022.8589999999999</v>
      </c>
      <c r="O1440">
        <v>54453.837</v>
      </c>
      <c r="P1440">
        <v>2812.8240000000001</v>
      </c>
    </row>
    <row r="1441" spans="1:16">
      <c r="A1441" s="282">
        <v>44354</v>
      </c>
      <c r="B1441">
        <v>4097.8890000000001</v>
      </c>
      <c r="C1441">
        <v>824.77300000000002</v>
      </c>
      <c r="D1441">
        <v>13379.714</v>
      </c>
      <c r="E1441">
        <v>1200.2439999999999</v>
      </c>
      <c r="L1441" s="282">
        <v>44354</v>
      </c>
      <c r="M1441">
        <v>18556.773000000001</v>
      </c>
      <c r="N1441">
        <v>4067.674</v>
      </c>
      <c r="O1441">
        <v>54769.394</v>
      </c>
      <c r="P1441">
        <v>2815.364</v>
      </c>
    </row>
    <row r="1442" spans="1:16">
      <c r="A1442" s="282">
        <v>44355</v>
      </c>
      <c r="B1442">
        <v>4099.1090000000004</v>
      </c>
      <c r="C1442">
        <v>824.29200000000003</v>
      </c>
      <c r="D1442">
        <v>13369.016</v>
      </c>
      <c r="E1442">
        <v>1200.6289999999999</v>
      </c>
      <c r="L1442" s="282">
        <v>44355</v>
      </c>
      <c r="M1442">
        <v>18562.635999999999</v>
      </c>
      <c r="N1442">
        <v>4065.3</v>
      </c>
      <c r="O1442">
        <v>54725.603999999999</v>
      </c>
      <c r="P1442">
        <v>2816.2689999999998</v>
      </c>
    </row>
    <row r="1443" spans="1:16">
      <c r="A1443" s="282">
        <v>44356</v>
      </c>
      <c r="B1443">
        <v>4091.194</v>
      </c>
      <c r="C1443">
        <v>821.30899999999997</v>
      </c>
      <c r="D1443">
        <v>13475.146000000001</v>
      </c>
      <c r="E1443">
        <v>1196.2650000000001</v>
      </c>
      <c r="L1443" s="282">
        <v>44356</v>
      </c>
      <c r="M1443">
        <v>18527.478999999999</v>
      </c>
      <c r="N1443">
        <v>4050.5909999999999</v>
      </c>
      <c r="O1443">
        <v>55160.042999999998</v>
      </c>
      <c r="P1443">
        <v>2806.0309999999999</v>
      </c>
    </row>
    <row r="1444" spans="1:16">
      <c r="A1444" s="282">
        <v>44357</v>
      </c>
      <c r="B1444">
        <v>4113.1009999999997</v>
      </c>
      <c r="C1444">
        <v>817.029</v>
      </c>
      <c r="D1444">
        <v>13510.994000000001</v>
      </c>
      <c r="E1444">
        <v>1196.1420000000001</v>
      </c>
      <c r="L1444" s="282">
        <v>44357</v>
      </c>
      <c r="M1444">
        <v>18627.511999999999</v>
      </c>
      <c r="N1444">
        <v>4029.48</v>
      </c>
      <c r="O1444">
        <v>55306.784</v>
      </c>
      <c r="P1444">
        <v>2805.7440000000001</v>
      </c>
    </row>
    <row r="1445" spans="1:16">
      <c r="A1445" s="282">
        <v>44358</v>
      </c>
      <c r="B1445">
        <v>4123.2560000000003</v>
      </c>
      <c r="C1445">
        <v>819.30499999999995</v>
      </c>
      <c r="D1445">
        <v>13534.089</v>
      </c>
      <c r="E1445">
        <v>1195.0889999999999</v>
      </c>
      <c r="L1445" s="282">
        <v>44358</v>
      </c>
      <c r="M1445">
        <v>18673.955999999998</v>
      </c>
      <c r="N1445">
        <v>4040.7080000000001</v>
      </c>
      <c r="O1445">
        <v>55401.322</v>
      </c>
      <c r="P1445">
        <v>2803.2739999999999</v>
      </c>
    </row>
    <row r="1446" spans="1:16">
      <c r="A1446" s="282">
        <v>44361</v>
      </c>
      <c r="B1446">
        <v>4132.5630000000001</v>
      </c>
      <c r="C1446">
        <v>820.73</v>
      </c>
      <c r="D1446">
        <v>13635.717000000001</v>
      </c>
      <c r="E1446">
        <v>1199.8130000000001</v>
      </c>
      <c r="L1446" s="282">
        <v>44361</v>
      </c>
      <c r="M1446">
        <v>18720.473000000002</v>
      </c>
      <c r="N1446">
        <v>4047.732</v>
      </c>
      <c r="O1446">
        <v>55817.334000000003</v>
      </c>
      <c r="P1446">
        <v>2814.3539999999998</v>
      </c>
    </row>
    <row r="1447" spans="1:16">
      <c r="A1447" s="282">
        <v>44362</v>
      </c>
      <c r="B1447">
        <v>4121.0969999999998</v>
      </c>
      <c r="C1447">
        <v>820.404</v>
      </c>
      <c r="D1447">
        <v>13705.947</v>
      </c>
      <c r="E1447">
        <v>1210.752</v>
      </c>
      <c r="L1447" s="282">
        <v>44362</v>
      </c>
      <c r="M1447">
        <v>18669.223999999998</v>
      </c>
      <c r="N1447">
        <v>4046.123</v>
      </c>
      <c r="O1447">
        <v>56104.82</v>
      </c>
      <c r="P1447">
        <v>2840.0129999999999</v>
      </c>
    </row>
    <row r="1448" spans="1:16">
      <c r="A1448" s="282">
        <v>44363</v>
      </c>
      <c r="B1448">
        <v>4100.2259999999997</v>
      </c>
      <c r="C1448">
        <v>821.61699999999996</v>
      </c>
      <c r="D1448">
        <v>13821.548000000001</v>
      </c>
      <c r="E1448">
        <v>1209.925</v>
      </c>
      <c r="L1448" s="282">
        <v>44363</v>
      </c>
      <c r="M1448">
        <v>18574.989000000001</v>
      </c>
      <c r="N1448">
        <v>4052.1060000000002</v>
      </c>
      <c r="O1448">
        <v>56578.027999999998</v>
      </c>
      <c r="P1448">
        <v>2838.0729999999999</v>
      </c>
    </row>
    <row r="1449" spans="1:16">
      <c r="A1449" s="282">
        <v>44364</v>
      </c>
      <c r="B1449">
        <v>4104.3</v>
      </c>
      <c r="C1449">
        <v>819.13</v>
      </c>
      <c r="D1449">
        <v>13706.852000000001</v>
      </c>
      <c r="E1449">
        <v>1202.204</v>
      </c>
      <c r="L1449" s="282">
        <v>44364</v>
      </c>
      <c r="M1449">
        <v>18593.923999999999</v>
      </c>
      <c r="N1449">
        <v>4039.8429999999998</v>
      </c>
      <c r="O1449">
        <v>56108.523000000001</v>
      </c>
      <c r="P1449">
        <v>2819.9630000000002</v>
      </c>
    </row>
    <row r="1450" spans="1:16">
      <c r="A1450" s="282">
        <v>44365</v>
      </c>
      <c r="B1450">
        <v>4053.8339999999998</v>
      </c>
      <c r="C1450">
        <v>804.58500000000004</v>
      </c>
      <c r="D1450">
        <v>13636.418</v>
      </c>
      <c r="E1450">
        <v>1192.8630000000001</v>
      </c>
      <c r="L1450" s="282">
        <v>44365</v>
      </c>
      <c r="M1450">
        <v>18366.157999999999</v>
      </c>
      <c r="N1450">
        <v>3968.11</v>
      </c>
      <c r="O1450">
        <v>55820.201999999997</v>
      </c>
      <c r="P1450">
        <v>2798.0529999999999</v>
      </c>
    </row>
    <row r="1451" spans="1:16">
      <c r="A1451" s="282">
        <v>44368</v>
      </c>
      <c r="B1451">
        <v>4107.902</v>
      </c>
      <c r="C1451">
        <v>811.07299999999998</v>
      </c>
      <c r="D1451">
        <v>13699.003000000001</v>
      </c>
      <c r="E1451">
        <v>1163.251</v>
      </c>
      <c r="L1451" s="282">
        <v>44368</v>
      </c>
      <c r="M1451">
        <v>18611.878000000001</v>
      </c>
      <c r="N1451">
        <v>4011.6610000000001</v>
      </c>
      <c r="O1451">
        <v>56076.394999999997</v>
      </c>
      <c r="P1451">
        <v>2728.5920000000001</v>
      </c>
    </row>
    <row r="1452" spans="1:16">
      <c r="A1452" s="282">
        <v>44369</v>
      </c>
      <c r="B1452">
        <v>4132.1030000000001</v>
      </c>
      <c r="C1452">
        <v>807.93899999999996</v>
      </c>
      <c r="D1452">
        <v>13702.378000000001</v>
      </c>
      <c r="E1452">
        <v>1200.2719999999999</v>
      </c>
      <c r="L1452" s="282">
        <v>44369</v>
      </c>
      <c r="M1452">
        <v>18721.525000000001</v>
      </c>
      <c r="N1452">
        <v>3996.1640000000002</v>
      </c>
      <c r="O1452">
        <v>56090.207999999999</v>
      </c>
      <c r="P1452">
        <v>2815.4340000000002</v>
      </c>
    </row>
    <row r="1453" spans="1:16">
      <c r="A1453" s="282">
        <v>44370</v>
      </c>
      <c r="B1453">
        <v>4129.2190000000001</v>
      </c>
      <c r="C1453">
        <v>800.46900000000005</v>
      </c>
      <c r="D1453">
        <v>13600.695</v>
      </c>
      <c r="E1453">
        <v>1193.8589999999999</v>
      </c>
      <c r="L1453" s="282">
        <v>44370</v>
      </c>
      <c r="M1453">
        <v>18708.594000000001</v>
      </c>
      <c r="N1453">
        <v>3959.2130000000002</v>
      </c>
      <c r="O1453">
        <v>55673.972999999998</v>
      </c>
      <c r="P1453">
        <v>2800.3890000000001</v>
      </c>
    </row>
    <row r="1454" spans="1:16">
      <c r="A1454" s="282">
        <v>44371</v>
      </c>
      <c r="B1454">
        <v>4154.0150000000003</v>
      </c>
      <c r="C1454">
        <v>811.399</v>
      </c>
      <c r="D1454">
        <v>13730.42</v>
      </c>
      <c r="E1454">
        <v>1193.038</v>
      </c>
      <c r="L1454" s="282">
        <v>44371</v>
      </c>
      <c r="M1454">
        <v>18822.835999999999</v>
      </c>
      <c r="N1454">
        <v>4013.2730000000001</v>
      </c>
      <c r="O1454">
        <v>56204.995999999999</v>
      </c>
      <c r="P1454">
        <v>2798.4650000000001</v>
      </c>
    </row>
    <row r="1455" spans="1:16">
      <c r="A1455" s="282">
        <v>44372</v>
      </c>
      <c r="B1455">
        <v>4167.5460000000003</v>
      </c>
      <c r="C1455">
        <v>813.99199999999996</v>
      </c>
      <c r="D1455">
        <v>13717.618</v>
      </c>
      <c r="E1455">
        <v>1202.3499999999999</v>
      </c>
      <c r="L1455" s="282">
        <v>44372</v>
      </c>
      <c r="M1455">
        <v>18884.441999999999</v>
      </c>
      <c r="N1455">
        <v>4026.1010000000001</v>
      </c>
      <c r="O1455">
        <v>56152.593000000001</v>
      </c>
      <c r="P1455">
        <v>2820.308</v>
      </c>
    </row>
    <row r="1456" spans="1:16">
      <c r="A1456" s="282">
        <v>44375</v>
      </c>
      <c r="B1456">
        <v>4179.7510000000002</v>
      </c>
      <c r="C1456">
        <v>804.89400000000001</v>
      </c>
      <c r="D1456">
        <v>13814.329</v>
      </c>
      <c r="E1456">
        <v>1203.2270000000001</v>
      </c>
      <c r="L1456" s="282">
        <v>44375</v>
      </c>
      <c r="M1456">
        <v>18939.746999999999</v>
      </c>
      <c r="N1456">
        <v>3981.1</v>
      </c>
      <c r="O1456">
        <v>56548.474999999999</v>
      </c>
      <c r="P1456">
        <v>2822.366</v>
      </c>
    </row>
    <row r="1457" spans="1:16">
      <c r="A1457" s="282">
        <v>44376</v>
      </c>
      <c r="B1457">
        <v>4181.7510000000002</v>
      </c>
      <c r="C1457">
        <v>808.88400000000001</v>
      </c>
      <c r="D1457">
        <v>13904.282999999999</v>
      </c>
      <c r="E1457">
        <v>1194.6389999999999</v>
      </c>
      <c r="L1457" s="282">
        <v>44376</v>
      </c>
      <c r="M1457">
        <v>18950.824000000001</v>
      </c>
      <c r="N1457">
        <v>4000.8380000000002</v>
      </c>
      <c r="O1457">
        <v>56916.701999999997</v>
      </c>
      <c r="P1457">
        <v>2805.3760000000002</v>
      </c>
    </row>
    <row r="1458" spans="1:16">
      <c r="A1458" s="282">
        <v>44377</v>
      </c>
      <c r="B1458">
        <v>4183.8019999999997</v>
      </c>
      <c r="C1458">
        <v>800.86400000000003</v>
      </c>
      <c r="D1458">
        <v>13864.994000000001</v>
      </c>
      <c r="E1458">
        <v>1190.6949999999999</v>
      </c>
      <c r="L1458" s="282">
        <v>44377</v>
      </c>
      <c r="M1458">
        <v>18960.703000000001</v>
      </c>
      <c r="N1458">
        <v>3961.1689999999999</v>
      </c>
      <c r="O1458">
        <v>56755.872000000003</v>
      </c>
      <c r="P1458">
        <v>2796.114</v>
      </c>
    </row>
    <row r="1459" spans="1:16">
      <c r="A1459" s="282">
        <v>44378</v>
      </c>
      <c r="B1459">
        <v>4203.0820000000003</v>
      </c>
      <c r="C1459">
        <v>806.96400000000006</v>
      </c>
      <c r="D1459">
        <v>14051.463</v>
      </c>
      <c r="E1459">
        <v>1188.348</v>
      </c>
      <c r="L1459" s="282">
        <v>44378</v>
      </c>
      <c r="M1459">
        <v>19049.281999999999</v>
      </c>
      <c r="N1459">
        <v>3991.3409999999999</v>
      </c>
      <c r="O1459">
        <v>57519.175999999999</v>
      </c>
      <c r="P1459">
        <v>2790.6030000000001</v>
      </c>
    </row>
    <row r="1460" spans="1:16">
      <c r="A1460" s="282">
        <v>44379</v>
      </c>
      <c r="B1460">
        <v>4234.027</v>
      </c>
      <c r="C1460">
        <v>806.02700000000004</v>
      </c>
      <c r="D1460">
        <v>14026.764999999999</v>
      </c>
      <c r="E1460">
        <v>1198.306</v>
      </c>
      <c r="L1460" s="282">
        <v>44379</v>
      </c>
      <c r="M1460">
        <v>19191.84</v>
      </c>
      <c r="N1460">
        <v>3986.7049999999999</v>
      </c>
      <c r="O1460">
        <v>57418.076000000001</v>
      </c>
      <c r="P1460">
        <v>2813.9879999999998</v>
      </c>
    </row>
    <row r="1461" spans="1:16">
      <c r="A1461" s="282">
        <v>44382</v>
      </c>
      <c r="B1461">
        <v>4234.027</v>
      </c>
      <c r="C1461">
        <v>811.05499999999995</v>
      </c>
      <c r="D1461">
        <v>14030.133</v>
      </c>
      <c r="E1461">
        <v>1193.9469999999999</v>
      </c>
      <c r="L1461" s="282">
        <v>44382</v>
      </c>
      <c r="M1461">
        <v>19191.84</v>
      </c>
      <c r="N1461">
        <v>4011.5720000000001</v>
      </c>
      <c r="O1461">
        <v>57431.860999999997</v>
      </c>
      <c r="P1461">
        <v>2803.7510000000002</v>
      </c>
    </row>
    <row r="1462" spans="1:16">
      <c r="A1462" s="282">
        <v>44383</v>
      </c>
      <c r="B1462">
        <v>4229.107</v>
      </c>
      <c r="C1462">
        <v>804.46400000000006</v>
      </c>
      <c r="D1462">
        <v>14158.242</v>
      </c>
      <c r="E1462">
        <v>1197.3800000000001</v>
      </c>
      <c r="L1462" s="282">
        <v>44383</v>
      </c>
      <c r="M1462">
        <v>19170.329000000002</v>
      </c>
      <c r="N1462">
        <v>3978.9720000000002</v>
      </c>
      <c r="O1462">
        <v>57956.271000000001</v>
      </c>
      <c r="P1462">
        <v>2811.8119999999999</v>
      </c>
    </row>
    <row r="1463" spans="1:16">
      <c r="A1463" s="282">
        <v>44384</v>
      </c>
      <c r="B1463">
        <v>4240.8649999999998</v>
      </c>
      <c r="C1463">
        <v>805.78599999999994</v>
      </c>
      <c r="D1463">
        <v>14339.962</v>
      </c>
      <c r="E1463">
        <v>1187.74</v>
      </c>
      <c r="L1463" s="282">
        <v>44384</v>
      </c>
      <c r="M1463">
        <v>19223.657999999999</v>
      </c>
      <c r="N1463">
        <v>3985.5120000000002</v>
      </c>
      <c r="O1463">
        <v>58700.137000000002</v>
      </c>
      <c r="P1463">
        <v>2789.1759999999999</v>
      </c>
    </row>
    <row r="1464" spans="1:16">
      <c r="A1464" s="282">
        <v>44385</v>
      </c>
      <c r="B1464">
        <v>4203.9359999999997</v>
      </c>
      <c r="C1464">
        <v>785.40499999999997</v>
      </c>
      <c r="D1464">
        <v>14205.68</v>
      </c>
      <c r="E1464">
        <v>1177.674</v>
      </c>
      <c r="L1464" s="282">
        <v>44385</v>
      </c>
      <c r="M1464">
        <v>19059.812999999998</v>
      </c>
      <c r="N1464">
        <v>3884.7049999999999</v>
      </c>
      <c r="O1464">
        <v>58150.457999999999</v>
      </c>
      <c r="P1464">
        <v>2765.5360000000001</v>
      </c>
    </row>
    <row r="1465" spans="1:16">
      <c r="A1465" s="282">
        <v>44386</v>
      </c>
      <c r="B1465">
        <v>4251.6559999999999</v>
      </c>
      <c r="C1465">
        <v>797.29600000000005</v>
      </c>
      <c r="D1465">
        <v>14180.143</v>
      </c>
      <c r="E1465">
        <v>1172.297</v>
      </c>
      <c r="L1465" s="282">
        <v>44386</v>
      </c>
      <c r="M1465">
        <v>19276.409</v>
      </c>
      <c r="N1465">
        <v>3943.5210000000002</v>
      </c>
      <c r="O1465">
        <v>58045.921999999999</v>
      </c>
      <c r="P1465">
        <v>2752.9110000000001</v>
      </c>
    </row>
    <row r="1466" spans="1:16">
      <c r="A1466" s="282">
        <v>44389</v>
      </c>
      <c r="B1466">
        <v>4263.8149999999996</v>
      </c>
      <c r="C1466">
        <v>804.84100000000001</v>
      </c>
      <c r="D1466">
        <v>14341.725</v>
      </c>
      <c r="E1466">
        <v>1197.2349999999999</v>
      </c>
      <c r="L1466" s="282">
        <v>44389</v>
      </c>
      <c r="M1466">
        <v>19331.539000000001</v>
      </c>
      <c r="N1466">
        <v>3980.837</v>
      </c>
      <c r="O1466">
        <v>58715.313000000002</v>
      </c>
      <c r="P1466">
        <v>2811.4720000000002</v>
      </c>
    </row>
    <row r="1467" spans="1:16">
      <c r="A1467" s="282">
        <v>44390</v>
      </c>
      <c r="B1467">
        <v>4247.0619999999999</v>
      </c>
      <c r="C1467">
        <v>800.54200000000003</v>
      </c>
      <c r="D1467">
        <v>14342.473</v>
      </c>
      <c r="E1467">
        <v>1204.933</v>
      </c>
      <c r="L1467" s="282">
        <v>44390</v>
      </c>
      <c r="M1467">
        <v>19255.617999999999</v>
      </c>
      <c r="N1467">
        <v>3959.5729999999999</v>
      </c>
      <c r="O1467">
        <v>58718.377</v>
      </c>
      <c r="P1467">
        <v>2829.5639999999999</v>
      </c>
    </row>
    <row r="1468" spans="1:16">
      <c r="A1468" s="282">
        <v>44391</v>
      </c>
      <c r="B1468">
        <v>4248.3109999999997</v>
      </c>
      <c r="C1468">
        <v>800.94299999999998</v>
      </c>
      <c r="D1468">
        <v>14325.205</v>
      </c>
      <c r="E1468">
        <v>1202.1099999999999</v>
      </c>
      <c r="L1468" s="282">
        <v>44391</v>
      </c>
      <c r="M1468">
        <v>19263.526000000002</v>
      </c>
      <c r="N1468">
        <v>3961.5569999999998</v>
      </c>
      <c r="O1468">
        <v>58647.682000000001</v>
      </c>
      <c r="P1468">
        <v>2822.9349999999999</v>
      </c>
    </row>
    <row r="1469" spans="1:16">
      <c r="A1469" s="282">
        <v>44392</v>
      </c>
      <c r="B1469">
        <v>4234.7830000000004</v>
      </c>
      <c r="C1469">
        <v>790.95699999999999</v>
      </c>
      <c r="D1469">
        <v>14198.486000000001</v>
      </c>
      <c r="E1469">
        <v>1187.9659999999999</v>
      </c>
      <c r="L1469" s="282">
        <v>44392</v>
      </c>
      <c r="M1469">
        <v>19202.858</v>
      </c>
      <c r="N1469">
        <v>3912.1680000000001</v>
      </c>
      <c r="O1469">
        <v>58128.891000000003</v>
      </c>
      <c r="P1469">
        <v>2789.7220000000002</v>
      </c>
    </row>
    <row r="1470" spans="1:16">
      <c r="A1470" s="282">
        <v>44393</v>
      </c>
      <c r="B1470">
        <v>4206.0039999999999</v>
      </c>
      <c r="C1470">
        <v>788.85599999999999</v>
      </c>
      <c r="D1470">
        <v>14214.83</v>
      </c>
      <c r="E1470">
        <v>1182.1479999999999</v>
      </c>
      <c r="L1470" s="282">
        <v>44393</v>
      </c>
      <c r="M1470">
        <v>19072.361000000001</v>
      </c>
      <c r="N1470">
        <v>3901.7730000000001</v>
      </c>
      <c r="O1470">
        <v>58195.802000000003</v>
      </c>
      <c r="P1470">
        <v>2776.06</v>
      </c>
    </row>
    <row r="1471" spans="1:16">
      <c r="A1471" s="282">
        <v>44396</v>
      </c>
      <c r="B1471">
        <v>4143.5990000000002</v>
      </c>
      <c r="C1471">
        <v>762.08299999999997</v>
      </c>
      <c r="D1471">
        <v>14112.955</v>
      </c>
      <c r="E1471">
        <v>1167.569</v>
      </c>
      <c r="L1471" s="282">
        <v>44396</v>
      </c>
      <c r="M1471">
        <v>18789.675999999999</v>
      </c>
      <c r="N1471">
        <v>3786.027</v>
      </c>
      <c r="O1471">
        <v>57778.722999999998</v>
      </c>
      <c r="P1471">
        <v>2741.8249999999998</v>
      </c>
    </row>
    <row r="1472" spans="1:16">
      <c r="A1472" s="282">
        <v>44397</v>
      </c>
      <c r="B1472">
        <v>4208.7309999999998</v>
      </c>
      <c r="C1472">
        <v>766.53300000000002</v>
      </c>
      <c r="D1472">
        <v>14086.543</v>
      </c>
      <c r="E1472">
        <v>1156.3920000000001</v>
      </c>
      <c r="L1472" s="282">
        <v>44397</v>
      </c>
      <c r="M1472">
        <v>19085.55</v>
      </c>
      <c r="N1472">
        <v>3808.1379999999999</v>
      </c>
      <c r="O1472">
        <v>57670.595999999998</v>
      </c>
      <c r="P1472">
        <v>2715.578</v>
      </c>
    </row>
    <row r="1473" spans="1:16">
      <c r="A1473" s="282">
        <v>44398</v>
      </c>
      <c r="B1473">
        <v>4242.9979999999996</v>
      </c>
      <c r="C1473">
        <v>783.97699999999998</v>
      </c>
      <c r="D1473">
        <v>14317.806</v>
      </c>
      <c r="E1473">
        <v>1165.1949999999999</v>
      </c>
      <c r="L1473" s="282">
        <v>44398</v>
      </c>
      <c r="M1473">
        <v>19240.944</v>
      </c>
      <c r="N1473">
        <v>3894.7959999999998</v>
      </c>
      <c r="O1473">
        <v>58617.389000000003</v>
      </c>
      <c r="P1473">
        <v>2736.2489999999998</v>
      </c>
    </row>
    <row r="1474" spans="1:16">
      <c r="A1474" s="282">
        <v>44399</v>
      </c>
      <c r="B1474">
        <v>4253.05</v>
      </c>
      <c r="C1474">
        <v>788.48099999999999</v>
      </c>
      <c r="D1474">
        <v>14440.12</v>
      </c>
      <c r="E1474">
        <v>1165.1949999999999</v>
      </c>
      <c r="L1474" s="282">
        <v>44399</v>
      </c>
      <c r="M1474">
        <v>19287.901000000002</v>
      </c>
      <c r="N1474">
        <v>3917.172</v>
      </c>
      <c r="O1474">
        <v>59118.144999999997</v>
      </c>
      <c r="P1474">
        <v>2736.2489999999998</v>
      </c>
    </row>
    <row r="1475" spans="1:16">
      <c r="A1475" s="282">
        <v>44400</v>
      </c>
      <c r="B1475">
        <v>4298.4449999999997</v>
      </c>
      <c r="C1475">
        <v>797.79</v>
      </c>
      <c r="D1475">
        <v>14478.484</v>
      </c>
      <c r="E1475">
        <v>1165.1949999999999</v>
      </c>
      <c r="L1475" s="282">
        <v>44400</v>
      </c>
      <c r="M1475">
        <v>19494.621999999999</v>
      </c>
      <c r="N1475">
        <v>3963.42</v>
      </c>
      <c r="O1475">
        <v>59275.209000000003</v>
      </c>
      <c r="P1475">
        <v>2736.2489999999998</v>
      </c>
    </row>
    <row r="1476" spans="1:16">
      <c r="A1476" s="282">
        <v>44403</v>
      </c>
      <c r="B1476">
        <v>4306.0770000000002</v>
      </c>
      <c r="C1476">
        <v>803.197</v>
      </c>
      <c r="D1476">
        <v>14373.666999999999</v>
      </c>
      <c r="E1476">
        <v>1177.433</v>
      </c>
      <c r="L1476" s="282">
        <v>44403</v>
      </c>
      <c r="M1476">
        <v>19529.455000000002</v>
      </c>
      <c r="N1476">
        <v>3990.2820000000002</v>
      </c>
      <c r="O1476">
        <v>58846.086000000003</v>
      </c>
      <c r="P1476">
        <v>2765.0369999999998</v>
      </c>
    </row>
    <row r="1477" spans="1:16">
      <c r="A1477" s="282">
        <v>44404</v>
      </c>
      <c r="B1477">
        <v>4284.335</v>
      </c>
      <c r="C1477">
        <v>796.99900000000002</v>
      </c>
      <c r="D1477">
        <v>14302.04</v>
      </c>
      <c r="E1477">
        <v>1184.123</v>
      </c>
      <c r="L1477" s="282">
        <v>44404</v>
      </c>
      <c r="M1477">
        <v>19430.919000000002</v>
      </c>
      <c r="N1477">
        <v>3959.4920000000002</v>
      </c>
      <c r="O1477">
        <v>58552.843999999997</v>
      </c>
      <c r="P1477">
        <v>2780.7460000000001</v>
      </c>
    </row>
    <row r="1478" spans="1:16">
      <c r="A1478" s="282">
        <v>44405</v>
      </c>
      <c r="B1478">
        <v>4286.6059999999998</v>
      </c>
      <c r="C1478">
        <v>801.99800000000005</v>
      </c>
      <c r="D1478">
        <v>14500.155000000001</v>
      </c>
      <c r="E1478">
        <v>1173.068</v>
      </c>
      <c r="L1478" s="282">
        <v>44405</v>
      </c>
      <c r="M1478">
        <v>19441.367999999999</v>
      </c>
      <c r="N1478">
        <v>3984.3249999999998</v>
      </c>
      <c r="O1478">
        <v>59363.93</v>
      </c>
      <c r="P1478">
        <v>2754.7869999999998</v>
      </c>
    </row>
    <row r="1479" spans="1:16">
      <c r="A1479" s="282">
        <v>44406</v>
      </c>
      <c r="B1479">
        <v>4303.5839999999998</v>
      </c>
      <c r="C1479">
        <v>808.44899999999996</v>
      </c>
      <c r="D1479">
        <v>14430.868</v>
      </c>
      <c r="E1479">
        <v>1178.6959999999999</v>
      </c>
      <c r="L1479" s="282">
        <v>44406</v>
      </c>
      <c r="M1479">
        <v>19520.428</v>
      </c>
      <c r="N1479">
        <v>4016.377</v>
      </c>
      <c r="O1479">
        <v>59080.267</v>
      </c>
      <c r="P1479">
        <v>2768.192</v>
      </c>
    </row>
    <row r="1480" spans="1:16">
      <c r="A1480" s="282">
        <v>44407</v>
      </c>
      <c r="B1480">
        <v>4278.6350000000002</v>
      </c>
      <c r="C1480">
        <v>803.98</v>
      </c>
      <c r="D1480">
        <v>14540.267</v>
      </c>
      <c r="E1480">
        <v>1162.394</v>
      </c>
      <c r="L1480" s="282">
        <v>44407</v>
      </c>
      <c r="M1480">
        <v>19409.048999999999</v>
      </c>
      <c r="N1480">
        <v>3994.1709999999998</v>
      </c>
      <c r="O1480">
        <v>59528.148000000001</v>
      </c>
      <c r="P1480">
        <v>2729.9059999999999</v>
      </c>
    </row>
    <row r="1481" spans="1:16">
      <c r="A1481" s="282">
        <v>44410</v>
      </c>
      <c r="B1481">
        <v>4272.4840000000004</v>
      </c>
      <c r="C1481">
        <v>802.31200000000001</v>
      </c>
      <c r="D1481">
        <v>14588.72</v>
      </c>
      <c r="E1481">
        <v>1185.6130000000001</v>
      </c>
      <c r="L1481" s="282">
        <v>44410</v>
      </c>
      <c r="M1481">
        <v>19381.22</v>
      </c>
      <c r="N1481">
        <v>3985.884</v>
      </c>
      <c r="O1481">
        <v>59726.517999999996</v>
      </c>
      <c r="P1481">
        <v>2784.4360000000001</v>
      </c>
    </row>
    <row r="1482" spans="1:16">
      <c r="A1482" s="282">
        <v>44411</v>
      </c>
      <c r="B1482">
        <v>4305.3819999999996</v>
      </c>
      <c r="C1482">
        <v>803.01099999999997</v>
      </c>
      <c r="D1482">
        <v>14625.531000000001</v>
      </c>
      <c r="E1482">
        <v>1180.577</v>
      </c>
      <c r="L1482" s="282">
        <v>44411</v>
      </c>
      <c r="M1482">
        <v>19530.47</v>
      </c>
      <c r="N1482">
        <v>3989.3580000000002</v>
      </c>
      <c r="O1482">
        <v>59877.222999999998</v>
      </c>
      <c r="P1482">
        <v>2772.6089999999999</v>
      </c>
    </row>
    <row r="1483" spans="1:16">
      <c r="A1483" s="282">
        <v>44412</v>
      </c>
      <c r="B1483">
        <v>4288.9849999999997</v>
      </c>
      <c r="C1483">
        <v>807.17600000000004</v>
      </c>
      <c r="D1483">
        <v>14960.949000000001</v>
      </c>
      <c r="E1483">
        <v>1175.8209999999999</v>
      </c>
      <c r="L1483" s="282">
        <v>44412</v>
      </c>
      <c r="M1483">
        <v>19456.295999999998</v>
      </c>
      <c r="N1483">
        <v>4010.0520000000001</v>
      </c>
      <c r="O1483">
        <v>61250.432000000001</v>
      </c>
      <c r="P1483">
        <v>2761.453</v>
      </c>
    </row>
    <row r="1484" spans="1:16">
      <c r="A1484" s="282">
        <v>44413</v>
      </c>
      <c r="B1484">
        <v>4315.674</v>
      </c>
      <c r="C1484">
        <v>813.12699999999995</v>
      </c>
      <c r="D1484">
        <v>15220.547</v>
      </c>
      <c r="E1484">
        <v>1182.116</v>
      </c>
      <c r="L1484" s="282">
        <v>44413</v>
      </c>
      <c r="M1484">
        <v>19578.662</v>
      </c>
      <c r="N1484">
        <v>4039.6129999999998</v>
      </c>
      <c r="O1484">
        <v>62313.231</v>
      </c>
      <c r="P1484">
        <v>2776.2370000000001</v>
      </c>
    </row>
    <row r="1485" spans="1:16">
      <c r="A1485" s="282">
        <v>44414</v>
      </c>
      <c r="B1485">
        <v>4318.4430000000002</v>
      </c>
      <c r="C1485">
        <v>823.10400000000004</v>
      </c>
      <c r="D1485">
        <v>14996.973</v>
      </c>
      <c r="E1485">
        <v>1182.0519999999999</v>
      </c>
      <c r="L1485" s="282">
        <v>44414</v>
      </c>
      <c r="M1485">
        <v>19593.645</v>
      </c>
      <c r="N1485">
        <v>4089.1819999999998</v>
      </c>
      <c r="O1485">
        <v>61397.915000000001</v>
      </c>
      <c r="P1485">
        <v>2776.0859999999998</v>
      </c>
    </row>
    <row r="1486" spans="1:16">
      <c r="A1486" s="282">
        <v>44417</v>
      </c>
      <c r="B1486">
        <v>4316.0190000000002</v>
      </c>
      <c r="C1486">
        <v>826.90800000000002</v>
      </c>
      <c r="D1486">
        <v>15162.419</v>
      </c>
      <c r="E1486">
        <v>1182.0519999999999</v>
      </c>
      <c r="L1486" s="282">
        <v>44417</v>
      </c>
      <c r="M1486">
        <v>19584.075000000001</v>
      </c>
      <c r="N1486">
        <v>4108.0770000000002</v>
      </c>
      <c r="O1486">
        <v>62075.252</v>
      </c>
      <c r="P1486">
        <v>2776.0859999999998</v>
      </c>
    </row>
    <row r="1487" spans="1:16">
      <c r="A1487" s="282">
        <v>44418</v>
      </c>
      <c r="B1487">
        <v>4317.3379999999997</v>
      </c>
      <c r="C1487">
        <v>829.22900000000004</v>
      </c>
      <c r="D1487">
        <v>15134.121999999999</v>
      </c>
      <c r="E1487">
        <v>1185.1769999999999</v>
      </c>
      <c r="L1487" s="282">
        <v>44418</v>
      </c>
      <c r="M1487">
        <v>19590.067999999999</v>
      </c>
      <c r="N1487">
        <v>4119.6080000000002</v>
      </c>
      <c r="O1487">
        <v>61959.404000000002</v>
      </c>
      <c r="P1487">
        <v>2783.4789999999998</v>
      </c>
    </row>
    <row r="1488" spans="1:16">
      <c r="A1488" s="282">
        <v>44419</v>
      </c>
      <c r="B1488">
        <v>4325.915</v>
      </c>
      <c r="C1488">
        <v>837.41499999999996</v>
      </c>
      <c r="D1488">
        <v>15122.977000000001</v>
      </c>
      <c r="E1488">
        <v>1196.5820000000001</v>
      </c>
      <c r="L1488" s="282">
        <v>44419</v>
      </c>
      <c r="M1488">
        <v>19629.632000000001</v>
      </c>
      <c r="N1488">
        <v>4160.277</v>
      </c>
      <c r="O1488">
        <v>61913.775999999998</v>
      </c>
      <c r="P1488">
        <v>2810.2649999999999</v>
      </c>
    </row>
    <row r="1489" spans="1:16">
      <c r="A1489" s="282">
        <v>44420</v>
      </c>
      <c r="B1489">
        <v>4339.152</v>
      </c>
      <c r="C1489">
        <v>840.40099999999995</v>
      </c>
      <c r="D1489">
        <v>15141.861999999999</v>
      </c>
      <c r="E1489">
        <v>1195.5909999999999</v>
      </c>
      <c r="L1489" s="282">
        <v>44420</v>
      </c>
      <c r="M1489">
        <v>19694.650000000001</v>
      </c>
      <c r="N1489">
        <v>4175.1120000000001</v>
      </c>
      <c r="O1489">
        <v>61991.091</v>
      </c>
      <c r="P1489">
        <v>2808.0529999999999</v>
      </c>
    </row>
    <row r="1490" spans="1:16">
      <c r="A1490" s="282">
        <v>44421</v>
      </c>
      <c r="B1490">
        <v>4345.6030000000001</v>
      </c>
      <c r="C1490">
        <v>843.57799999999997</v>
      </c>
      <c r="D1490">
        <v>15254.94</v>
      </c>
      <c r="E1490">
        <v>1197.385</v>
      </c>
      <c r="L1490" s="282">
        <v>44421</v>
      </c>
      <c r="M1490">
        <v>19724.717000000001</v>
      </c>
      <c r="N1490">
        <v>4190.8959999999997</v>
      </c>
      <c r="O1490">
        <v>62454.035000000003</v>
      </c>
      <c r="P1490">
        <v>2812.2660000000001</v>
      </c>
    </row>
    <row r="1491" spans="1:16">
      <c r="A1491" s="282">
        <v>44424</v>
      </c>
      <c r="B1491">
        <v>4353.4570000000003</v>
      </c>
      <c r="C1491">
        <v>836.38900000000001</v>
      </c>
      <c r="D1491">
        <v>15255.575000000001</v>
      </c>
      <c r="E1491">
        <v>1178.46</v>
      </c>
      <c r="L1491" s="282">
        <v>44424</v>
      </c>
      <c r="M1491">
        <v>19760.933000000001</v>
      </c>
      <c r="N1491">
        <v>4155.1779999999999</v>
      </c>
      <c r="O1491">
        <v>62581.180999999997</v>
      </c>
      <c r="P1491">
        <v>2767.8249999999998</v>
      </c>
    </row>
    <row r="1492" spans="1:16">
      <c r="A1492" s="282">
        <v>44425</v>
      </c>
      <c r="B1492">
        <v>4323.3180000000002</v>
      </c>
      <c r="C1492">
        <v>829.23099999999999</v>
      </c>
      <c r="D1492">
        <v>15447.852999999999</v>
      </c>
      <c r="E1492">
        <v>1173.643</v>
      </c>
      <c r="L1492" s="282">
        <v>44425</v>
      </c>
      <c r="M1492">
        <v>19625.3</v>
      </c>
      <c r="N1492">
        <v>4119.62</v>
      </c>
      <c r="O1492">
        <v>63369.938000000002</v>
      </c>
      <c r="P1492">
        <v>2756.5120000000002</v>
      </c>
    </row>
    <row r="1493" spans="1:16">
      <c r="A1493" s="282">
        <v>44426</v>
      </c>
      <c r="B1493">
        <v>4277.6419999999998</v>
      </c>
      <c r="C1493">
        <v>832.65599999999995</v>
      </c>
      <c r="D1493">
        <v>15568.084999999999</v>
      </c>
      <c r="E1493">
        <v>1178.3820000000001</v>
      </c>
      <c r="L1493" s="282">
        <v>44426</v>
      </c>
      <c r="M1493">
        <v>19421.398000000001</v>
      </c>
      <c r="N1493">
        <v>4136.634</v>
      </c>
      <c r="O1493">
        <v>63863.152999999998</v>
      </c>
      <c r="P1493">
        <v>2767.6410000000001</v>
      </c>
    </row>
    <row r="1494" spans="1:16">
      <c r="A1494" s="282">
        <v>44427</v>
      </c>
      <c r="B1494">
        <v>4281.33</v>
      </c>
      <c r="C1494">
        <v>818.98099999999999</v>
      </c>
      <c r="D1494">
        <v>15481.799000000001</v>
      </c>
      <c r="E1494">
        <v>1161.7619999999999</v>
      </c>
      <c r="L1494" s="282">
        <v>44427</v>
      </c>
      <c r="M1494">
        <v>19439.358</v>
      </c>
      <c r="N1494">
        <v>4068.6970000000001</v>
      </c>
      <c r="O1494">
        <v>63509.192999999999</v>
      </c>
      <c r="P1494">
        <v>2728.6439999999998</v>
      </c>
    </row>
    <row r="1495" spans="1:16">
      <c r="A1495" s="282">
        <v>44428</v>
      </c>
      <c r="B1495">
        <v>4317.0919999999996</v>
      </c>
      <c r="C1495">
        <v>818.25699999999995</v>
      </c>
      <c r="D1495">
        <v>15620.86</v>
      </c>
      <c r="E1495">
        <v>1151.7339999999999</v>
      </c>
      <c r="L1495" s="282">
        <v>44428</v>
      </c>
      <c r="M1495">
        <v>19602.614000000001</v>
      </c>
      <c r="N1495">
        <v>4065.0990000000002</v>
      </c>
      <c r="O1495">
        <v>64079.644</v>
      </c>
      <c r="P1495">
        <v>2705.0889999999999</v>
      </c>
    </row>
    <row r="1496" spans="1:16">
      <c r="A1496" s="282">
        <v>44431</v>
      </c>
      <c r="B1496">
        <v>4355.3879999999999</v>
      </c>
      <c r="C1496">
        <v>821.71100000000001</v>
      </c>
      <c r="D1496">
        <v>15641.098</v>
      </c>
      <c r="E1496">
        <v>1173.271</v>
      </c>
      <c r="L1496" s="282">
        <v>44431</v>
      </c>
      <c r="M1496">
        <v>19778.167000000001</v>
      </c>
      <c r="N1496">
        <v>4082.2629999999999</v>
      </c>
      <c r="O1496">
        <v>64162.665999999997</v>
      </c>
      <c r="P1496">
        <v>2755.6770000000001</v>
      </c>
    </row>
    <row r="1497" spans="1:16">
      <c r="A1497" s="282">
        <v>44432</v>
      </c>
      <c r="B1497">
        <v>4364.4139999999998</v>
      </c>
      <c r="C1497">
        <v>820.995</v>
      </c>
      <c r="D1497">
        <v>15446.602000000001</v>
      </c>
      <c r="E1497">
        <v>1183.9870000000001</v>
      </c>
      <c r="L1497" s="282">
        <v>44432</v>
      </c>
      <c r="M1497">
        <v>19819.253000000001</v>
      </c>
      <c r="N1497">
        <v>4078.701</v>
      </c>
      <c r="O1497">
        <v>63364.807999999997</v>
      </c>
      <c r="P1497">
        <v>2780.846</v>
      </c>
    </row>
    <row r="1498" spans="1:16">
      <c r="A1498" s="282">
        <v>44433</v>
      </c>
      <c r="B1498">
        <v>4374.7150000000001</v>
      </c>
      <c r="C1498">
        <v>821.68100000000004</v>
      </c>
      <c r="D1498">
        <v>15339.766</v>
      </c>
      <c r="E1498">
        <v>1184.761</v>
      </c>
      <c r="L1498" s="282">
        <v>44433</v>
      </c>
      <c r="M1498">
        <v>19866.294999999998</v>
      </c>
      <c r="N1498">
        <v>4082.1129999999998</v>
      </c>
      <c r="O1498">
        <v>62926.546000000002</v>
      </c>
      <c r="P1498">
        <v>2782.6640000000002</v>
      </c>
    </row>
    <row r="1499" spans="1:16">
      <c r="A1499" s="282">
        <v>44434</v>
      </c>
      <c r="B1499">
        <v>4349.2060000000001</v>
      </c>
      <c r="C1499">
        <v>815.21</v>
      </c>
      <c r="D1499">
        <v>15367.218000000001</v>
      </c>
      <c r="E1499">
        <v>1184.0450000000001</v>
      </c>
      <c r="L1499" s="282">
        <v>44434</v>
      </c>
      <c r="M1499">
        <v>19751.168000000001</v>
      </c>
      <c r="N1499">
        <v>4049.9609999999998</v>
      </c>
      <c r="O1499">
        <v>63039.161</v>
      </c>
      <c r="P1499">
        <v>2780.9830000000002</v>
      </c>
    </row>
    <row r="1500" spans="1:16">
      <c r="A1500" s="282">
        <v>44435</v>
      </c>
      <c r="B1500">
        <v>4387.7610000000004</v>
      </c>
      <c r="C1500">
        <v>818.79399999999998</v>
      </c>
      <c r="D1500">
        <v>15266.276</v>
      </c>
      <c r="E1500">
        <v>1180.0050000000001</v>
      </c>
      <c r="L1500" s="282">
        <v>44435</v>
      </c>
      <c r="M1500">
        <v>19926.862000000001</v>
      </c>
      <c r="N1500">
        <v>4067.7669999999998</v>
      </c>
      <c r="O1500">
        <v>62635.428999999996</v>
      </c>
      <c r="P1500">
        <v>2771.4929999999999</v>
      </c>
    </row>
    <row r="1501" spans="1:16">
      <c r="A1501" s="282">
        <v>44438</v>
      </c>
      <c r="B1501">
        <v>4407.3710000000001</v>
      </c>
      <c r="C1501">
        <v>818.65099999999995</v>
      </c>
      <c r="D1501">
        <v>15322.163</v>
      </c>
      <c r="E1501">
        <v>1191.326</v>
      </c>
      <c r="L1501" s="282">
        <v>44438</v>
      </c>
      <c r="M1501">
        <v>20017.144</v>
      </c>
      <c r="N1501">
        <v>4067.06</v>
      </c>
      <c r="O1501">
        <v>62864.726000000002</v>
      </c>
      <c r="P1501">
        <v>2799.0360000000001</v>
      </c>
    </row>
    <row r="1502" spans="1:16">
      <c r="A1502" s="282">
        <v>44439</v>
      </c>
      <c r="B1502">
        <v>4399.1099999999997</v>
      </c>
      <c r="C1502">
        <v>818.21600000000001</v>
      </c>
      <c r="D1502">
        <v>15115.083000000001</v>
      </c>
      <c r="E1502">
        <v>1198.8510000000001</v>
      </c>
      <c r="L1502" s="282">
        <v>44439</v>
      </c>
      <c r="M1502">
        <v>19981.838</v>
      </c>
      <c r="N1502">
        <v>4064.895</v>
      </c>
      <c r="O1502">
        <v>62015.107000000004</v>
      </c>
      <c r="P1502">
        <v>2816.7150000000001</v>
      </c>
    </row>
    <row r="1503" spans="1:16">
      <c r="A1503" s="282">
        <v>44440</v>
      </c>
      <c r="B1503">
        <v>4402.0950000000003</v>
      </c>
      <c r="C1503">
        <v>823.93399999999997</v>
      </c>
      <c r="D1503">
        <v>15208.057000000001</v>
      </c>
      <c r="E1503">
        <v>1211.8820000000001</v>
      </c>
      <c r="L1503" s="282">
        <v>44440</v>
      </c>
      <c r="M1503">
        <v>19996.646000000001</v>
      </c>
      <c r="N1503">
        <v>4093.3049999999998</v>
      </c>
      <c r="O1503">
        <v>62396.567000000003</v>
      </c>
      <c r="P1503">
        <v>2847.3330000000001</v>
      </c>
    </row>
    <row r="1504" spans="1:16">
      <c r="A1504" s="282">
        <v>44441</v>
      </c>
      <c r="B1504">
        <v>4414.6360000000004</v>
      </c>
      <c r="C1504">
        <v>825.69399999999996</v>
      </c>
      <c r="D1504">
        <v>15371.093999999999</v>
      </c>
      <c r="E1504">
        <v>1214.403</v>
      </c>
      <c r="L1504" s="282">
        <v>44441</v>
      </c>
      <c r="M1504">
        <v>20056.605</v>
      </c>
      <c r="N1504">
        <v>4102.0469999999996</v>
      </c>
      <c r="O1504">
        <v>63065.485000000001</v>
      </c>
      <c r="P1504">
        <v>2853.2550000000001</v>
      </c>
    </row>
    <row r="1505" spans="1:16">
      <c r="A1505" s="282">
        <v>44442</v>
      </c>
      <c r="B1505">
        <v>4415.2439999999997</v>
      </c>
      <c r="C1505">
        <v>820.29499999999996</v>
      </c>
      <c r="D1505">
        <v>15290.621999999999</v>
      </c>
      <c r="E1505">
        <v>1234.575</v>
      </c>
      <c r="L1505" s="282">
        <v>44442</v>
      </c>
      <c r="M1505">
        <v>20059.808000000001</v>
      </c>
      <c r="N1505">
        <v>4075.2269999999999</v>
      </c>
      <c r="O1505">
        <v>62735.317999999999</v>
      </c>
      <c r="P1505">
        <v>2900.6509999999998</v>
      </c>
    </row>
    <row r="1506" spans="1:16">
      <c r="A1506" s="282">
        <v>44445</v>
      </c>
      <c r="B1506">
        <v>4415.2439999999997</v>
      </c>
      <c r="C1506">
        <v>826.31</v>
      </c>
      <c r="D1506">
        <v>15410.388000000001</v>
      </c>
      <c r="E1506">
        <v>1251.5160000000001</v>
      </c>
      <c r="L1506" s="282">
        <v>44445</v>
      </c>
      <c r="M1506">
        <v>20059.808000000001</v>
      </c>
      <c r="N1506">
        <v>4105.1080000000002</v>
      </c>
      <c r="O1506">
        <v>63226.703000000001</v>
      </c>
      <c r="P1506">
        <v>2940.453</v>
      </c>
    </row>
    <row r="1507" spans="1:16">
      <c r="A1507" s="282">
        <v>44446</v>
      </c>
      <c r="B1507">
        <v>4399.6620000000003</v>
      </c>
      <c r="C1507">
        <v>820</v>
      </c>
      <c r="D1507">
        <v>15368.596</v>
      </c>
      <c r="E1507">
        <v>1264.5619999999999</v>
      </c>
      <c r="L1507" s="282">
        <v>44446</v>
      </c>
      <c r="M1507">
        <v>19989.581999999999</v>
      </c>
      <c r="N1507">
        <v>4073.76</v>
      </c>
      <c r="O1507">
        <v>63055.233999999997</v>
      </c>
      <c r="P1507">
        <v>2971.1039999999998</v>
      </c>
    </row>
    <row r="1508" spans="1:16">
      <c r="A1508" s="282">
        <v>44447</v>
      </c>
      <c r="B1508">
        <v>4391.7110000000002</v>
      </c>
      <c r="C1508">
        <v>814.221</v>
      </c>
      <c r="D1508">
        <v>15177.565000000001</v>
      </c>
      <c r="E1508">
        <v>1273.711</v>
      </c>
      <c r="L1508" s="282">
        <v>44447</v>
      </c>
      <c r="M1508">
        <v>19954.069</v>
      </c>
      <c r="N1508">
        <v>4045.0509999999999</v>
      </c>
      <c r="O1508">
        <v>62271.463000000003</v>
      </c>
      <c r="P1508">
        <v>2992.5990000000002</v>
      </c>
    </row>
    <row r="1509" spans="1:16">
      <c r="A1509" s="282">
        <v>44448</v>
      </c>
      <c r="B1509">
        <v>4372.9939999999997</v>
      </c>
      <c r="C1509">
        <v>814.96799999999996</v>
      </c>
      <c r="D1509">
        <v>15131.942999999999</v>
      </c>
      <c r="E1509">
        <v>1264.23</v>
      </c>
      <c r="L1509" s="282">
        <v>44448</v>
      </c>
      <c r="M1509">
        <v>19870.567999999999</v>
      </c>
      <c r="N1509">
        <v>4048.7620000000002</v>
      </c>
      <c r="O1509">
        <v>62084.279000000002</v>
      </c>
      <c r="P1509">
        <v>2970.3249999999998</v>
      </c>
    </row>
    <row r="1510" spans="1:16">
      <c r="A1510" s="282">
        <v>44449</v>
      </c>
      <c r="B1510">
        <v>4339.1869999999999</v>
      </c>
      <c r="C1510">
        <v>806.81500000000005</v>
      </c>
      <c r="D1510">
        <v>15012.814</v>
      </c>
      <c r="E1510">
        <v>1279.729</v>
      </c>
      <c r="L1510" s="282">
        <v>44449</v>
      </c>
      <c r="M1510">
        <v>19717.87</v>
      </c>
      <c r="N1510">
        <v>4008.2559999999999</v>
      </c>
      <c r="O1510">
        <v>61595.51</v>
      </c>
      <c r="P1510">
        <v>3006.74</v>
      </c>
    </row>
    <row r="1511" spans="1:16">
      <c r="A1511" s="282">
        <v>44452</v>
      </c>
      <c r="B1511">
        <v>4346.4170000000004</v>
      </c>
      <c r="C1511">
        <v>814.55399999999997</v>
      </c>
      <c r="D1511">
        <v>15084.61</v>
      </c>
      <c r="E1511">
        <v>1282.502</v>
      </c>
      <c r="L1511" s="282">
        <v>44452</v>
      </c>
      <c r="M1511">
        <v>19750.885999999999</v>
      </c>
      <c r="N1511">
        <v>4046.7049999999999</v>
      </c>
      <c r="O1511">
        <v>61890.078999999998</v>
      </c>
      <c r="P1511">
        <v>3013.2539999999999</v>
      </c>
    </row>
    <row r="1512" spans="1:16">
      <c r="A1512" s="282">
        <v>44453</v>
      </c>
      <c r="B1512">
        <v>4321.7299999999996</v>
      </c>
      <c r="C1512">
        <v>816.17600000000004</v>
      </c>
      <c r="D1512">
        <v>15135.869000000001</v>
      </c>
      <c r="E1512">
        <v>1294.8489999999999</v>
      </c>
      <c r="L1512" s="282">
        <v>44453</v>
      </c>
      <c r="M1512">
        <v>19643.22</v>
      </c>
      <c r="N1512">
        <v>4054.7620000000002</v>
      </c>
      <c r="O1512">
        <v>62100.387000000002</v>
      </c>
      <c r="P1512">
        <v>3042.2649999999999</v>
      </c>
    </row>
    <row r="1513" spans="1:16">
      <c r="A1513" s="282">
        <v>44454</v>
      </c>
      <c r="B1513">
        <v>4357.8779999999997</v>
      </c>
      <c r="C1513">
        <v>806.91</v>
      </c>
      <c r="D1513">
        <v>15037.83</v>
      </c>
      <c r="E1513">
        <v>1283.1769999999999</v>
      </c>
      <c r="L1513" s="282">
        <v>44454</v>
      </c>
      <c r="M1513">
        <v>19808.181</v>
      </c>
      <c r="N1513">
        <v>4008.7289999999998</v>
      </c>
      <c r="O1513">
        <v>61698.148000000001</v>
      </c>
      <c r="P1513">
        <v>3014.84</v>
      </c>
    </row>
    <row r="1514" spans="1:16">
      <c r="A1514" s="282">
        <v>44455</v>
      </c>
      <c r="B1514">
        <v>4353.8370000000004</v>
      </c>
      <c r="C1514">
        <v>813.05600000000004</v>
      </c>
      <c r="D1514">
        <v>15182.834999999999</v>
      </c>
      <c r="E1514">
        <v>1278.8989999999999</v>
      </c>
      <c r="L1514" s="282">
        <v>44455</v>
      </c>
      <c r="M1514">
        <v>19790.377</v>
      </c>
      <c r="N1514">
        <v>4039.2620000000002</v>
      </c>
      <c r="O1514">
        <v>62293.080999999998</v>
      </c>
      <c r="P1514">
        <v>3004.9140000000002</v>
      </c>
    </row>
    <row r="1515" spans="1:16">
      <c r="A1515" s="282">
        <v>44456</v>
      </c>
      <c r="B1515">
        <v>4316.415</v>
      </c>
      <c r="C1515">
        <v>805.80200000000002</v>
      </c>
      <c r="D1515">
        <v>15089.316999999999</v>
      </c>
      <c r="E1515">
        <v>1284.877</v>
      </c>
      <c r="L1515" s="282">
        <v>44456</v>
      </c>
      <c r="M1515">
        <v>19620.37</v>
      </c>
      <c r="N1515">
        <v>4003.223</v>
      </c>
      <c r="O1515">
        <v>61909.391000000003</v>
      </c>
      <c r="P1515">
        <v>3018.96</v>
      </c>
    </row>
    <row r="1516" spans="1:16">
      <c r="A1516" s="282">
        <v>44459</v>
      </c>
      <c r="B1516">
        <v>4240.9780000000001</v>
      </c>
      <c r="C1516">
        <v>784.51499999999999</v>
      </c>
      <c r="D1516">
        <v>14877.419</v>
      </c>
      <c r="E1516">
        <v>1284.877</v>
      </c>
      <c r="L1516" s="282">
        <v>44459</v>
      </c>
      <c r="M1516">
        <v>19277.583999999999</v>
      </c>
      <c r="N1516">
        <v>3909.6559999999999</v>
      </c>
      <c r="O1516">
        <v>61040.002</v>
      </c>
      <c r="P1516">
        <v>3018.96</v>
      </c>
    </row>
    <row r="1517" spans="1:16">
      <c r="A1517" s="282">
        <v>44460</v>
      </c>
      <c r="B1517">
        <v>4240.308</v>
      </c>
      <c r="C1517">
        <v>793.74099999999999</v>
      </c>
      <c r="D1517">
        <v>15179.263999999999</v>
      </c>
      <c r="E1517">
        <v>1263.3209999999999</v>
      </c>
      <c r="L1517" s="282">
        <v>44460</v>
      </c>
      <c r="M1517">
        <v>19275.32</v>
      </c>
      <c r="N1517">
        <v>3955.634</v>
      </c>
      <c r="O1517">
        <v>62278.432999999997</v>
      </c>
      <c r="P1517">
        <v>2968.3130000000001</v>
      </c>
    </row>
    <row r="1518" spans="1:16">
      <c r="A1518" s="282">
        <v>44461</v>
      </c>
      <c r="B1518">
        <v>4280.9520000000002</v>
      </c>
      <c r="C1518">
        <v>805.86300000000006</v>
      </c>
      <c r="D1518">
        <v>15162.982</v>
      </c>
      <c r="E1518">
        <v>1251.3320000000001</v>
      </c>
      <c r="L1518" s="282">
        <v>44461</v>
      </c>
      <c r="M1518">
        <v>19460.076000000001</v>
      </c>
      <c r="N1518">
        <v>4016.0439999999999</v>
      </c>
      <c r="O1518">
        <v>62211.627999999997</v>
      </c>
      <c r="P1518">
        <v>2940.1439999999998</v>
      </c>
    </row>
    <row r="1519" spans="1:16">
      <c r="A1519" s="282">
        <v>44462</v>
      </c>
      <c r="B1519">
        <v>4331.366</v>
      </c>
      <c r="C1519">
        <v>817.26099999999997</v>
      </c>
      <c r="D1519">
        <v>15357.055</v>
      </c>
      <c r="E1519">
        <v>1251.3320000000001</v>
      </c>
      <c r="L1519" s="282">
        <v>44462</v>
      </c>
      <c r="M1519">
        <v>19690.072</v>
      </c>
      <c r="N1519">
        <v>4072.85</v>
      </c>
      <c r="O1519">
        <v>63007.883000000002</v>
      </c>
      <c r="P1519">
        <v>2940.1439999999998</v>
      </c>
    </row>
    <row r="1520" spans="1:16">
      <c r="A1520" s="282">
        <v>44463</v>
      </c>
      <c r="B1520">
        <v>4335.9589999999998</v>
      </c>
      <c r="C1520">
        <v>813.82100000000003</v>
      </c>
      <c r="D1520">
        <v>15125.518</v>
      </c>
      <c r="E1520">
        <v>1279.2360000000001</v>
      </c>
      <c r="L1520" s="282">
        <v>44463</v>
      </c>
      <c r="M1520">
        <v>19711.223999999998</v>
      </c>
      <c r="N1520">
        <v>4055.7060000000001</v>
      </c>
      <c r="O1520">
        <v>62057.919000000002</v>
      </c>
      <c r="P1520">
        <v>3005.7069999999999</v>
      </c>
    </row>
    <row r="1521" spans="1:16">
      <c r="A1521" s="282">
        <v>44466</v>
      </c>
      <c r="B1521">
        <v>4320.5619999999999</v>
      </c>
      <c r="C1521">
        <v>819.06700000000001</v>
      </c>
      <c r="D1521">
        <v>14878.758</v>
      </c>
      <c r="E1521">
        <v>1278.788</v>
      </c>
      <c r="L1521" s="282">
        <v>44466</v>
      </c>
      <c r="M1521">
        <v>19641.764999999999</v>
      </c>
      <c r="N1521">
        <v>4081.8490000000002</v>
      </c>
      <c r="O1521">
        <v>61045.498</v>
      </c>
      <c r="P1521">
        <v>3004.654</v>
      </c>
    </row>
    <row r="1522" spans="1:16">
      <c r="A1522" s="282">
        <v>44467</v>
      </c>
      <c r="B1522">
        <v>4228.3819999999996</v>
      </c>
      <c r="C1522">
        <v>803.28499999999997</v>
      </c>
      <c r="D1522">
        <v>14460.084000000001</v>
      </c>
      <c r="E1522">
        <v>1275.306</v>
      </c>
      <c r="L1522" s="282">
        <v>44467</v>
      </c>
      <c r="M1522">
        <v>19223.649000000001</v>
      </c>
      <c r="N1522">
        <v>4003.1959999999999</v>
      </c>
      <c r="O1522">
        <v>59327.735000000001</v>
      </c>
      <c r="P1522">
        <v>2996.4720000000002</v>
      </c>
    </row>
    <row r="1523" spans="1:16">
      <c r="A1523" s="282">
        <v>44468</v>
      </c>
      <c r="B1523">
        <v>4232.4489999999996</v>
      </c>
      <c r="C1523">
        <v>808.54200000000003</v>
      </c>
      <c r="D1523">
        <v>14563.767</v>
      </c>
      <c r="E1523">
        <v>1247.4680000000001</v>
      </c>
      <c r="L1523" s="282">
        <v>44468</v>
      </c>
      <c r="M1523">
        <v>19244.412</v>
      </c>
      <c r="N1523">
        <v>4029.395</v>
      </c>
      <c r="O1523">
        <v>59753.133999999998</v>
      </c>
      <c r="P1523">
        <v>2954.3850000000002</v>
      </c>
    </row>
    <row r="1524" spans="1:16">
      <c r="A1524" s="282">
        <v>44469</v>
      </c>
      <c r="B1524">
        <v>4186.8490000000002</v>
      </c>
      <c r="C1524">
        <v>806.15099999999995</v>
      </c>
      <c r="D1524">
        <v>14536.337</v>
      </c>
      <c r="E1524">
        <v>1242.6420000000001</v>
      </c>
      <c r="L1524" s="282">
        <v>44469</v>
      </c>
      <c r="M1524">
        <v>19038.379000000001</v>
      </c>
      <c r="N1524">
        <v>4017.4810000000002</v>
      </c>
      <c r="O1524">
        <v>59640.593000000001</v>
      </c>
      <c r="P1524">
        <v>2942.9549999999999</v>
      </c>
    </row>
    <row r="1525" spans="1:16">
      <c r="A1525" s="282">
        <v>44470</v>
      </c>
      <c r="B1525">
        <v>4233.1869999999999</v>
      </c>
      <c r="C1525">
        <v>804.06299999999999</v>
      </c>
      <c r="D1525">
        <v>14347.808000000001</v>
      </c>
      <c r="E1525">
        <v>1215.5329999999999</v>
      </c>
      <c r="L1525" s="282">
        <v>44470</v>
      </c>
      <c r="M1525">
        <v>19249.203000000001</v>
      </c>
      <c r="N1525">
        <v>4007.0740000000001</v>
      </c>
      <c r="O1525">
        <v>58867.082999999999</v>
      </c>
      <c r="P1525">
        <v>2878.7550000000001</v>
      </c>
    </row>
    <row r="1526" spans="1:16">
      <c r="A1526" s="282">
        <v>44473</v>
      </c>
      <c r="B1526">
        <v>4173.8289999999997</v>
      </c>
      <c r="C1526">
        <v>800.755</v>
      </c>
      <c r="D1526">
        <v>14179.8</v>
      </c>
      <c r="E1526">
        <v>1206.518</v>
      </c>
      <c r="L1526" s="282">
        <v>44473</v>
      </c>
      <c r="M1526">
        <v>18980.375</v>
      </c>
      <c r="N1526">
        <v>3990.5889999999999</v>
      </c>
      <c r="O1526">
        <v>58177.767999999996</v>
      </c>
      <c r="P1526">
        <v>2857.404</v>
      </c>
    </row>
    <row r="1527" spans="1:16">
      <c r="A1527" s="282">
        <v>44474</v>
      </c>
      <c r="B1527">
        <v>4218.6440000000002</v>
      </c>
      <c r="C1527">
        <v>816.17600000000004</v>
      </c>
      <c r="D1527">
        <v>14324.686</v>
      </c>
      <c r="E1527">
        <v>1190.269</v>
      </c>
      <c r="L1527" s="282">
        <v>44474</v>
      </c>
      <c r="M1527">
        <v>19186.226999999999</v>
      </c>
      <c r="N1527">
        <v>4067.4409999999998</v>
      </c>
      <c r="O1527">
        <v>58772.216</v>
      </c>
      <c r="P1527">
        <v>2818.922</v>
      </c>
    </row>
    <row r="1528" spans="1:16">
      <c r="A1528" s="282">
        <v>44475</v>
      </c>
      <c r="B1528">
        <v>4237.5280000000002</v>
      </c>
      <c r="C1528">
        <v>805.09299999999996</v>
      </c>
      <c r="D1528">
        <v>14305.192999999999</v>
      </c>
      <c r="E1528">
        <v>1185.364</v>
      </c>
      <c r="L1528" s="282">
        <v>44475</v>
      </c>
      <c r="M1528">
        <v>19272.171999999999</v>
      </c>
      <c r="N1528">
        <v>4012.2069999999999</v>
      </c>
      <c r="O1528">
        <v>58692.237999999998</v>
      </c>
      <c r="P1528">
        <v>2807.3040000000001</v>
      </c>
    </row>
    <row r="1529" spans="1:16">
      <c r="A1529" s="282">
        <v>44476</v>
      </c>
      <c r="B1529">
        <v>4275.1329999999998</v>
      </c>
      <c r="C1529">
        <v>817.61500000000001</v>
      </c>
      <c r="D1529">
        <v>14505.893</v>
      </c>
      <c r="E1529">
        <v>1185.538</v>
      </c>
      <c r="L1529" s="282">
        <v>44476</v>
      </c>
      <c r="M1529">
        <v>19447.371999999999</v>
      </c>
      <c r="N1529">
        <v>4074.6089999999999</v>
      </c>
      <c r="O1529">
        <v>59515.682000000001</v>
      </c>
      <c r="P1529">
        <v>2807.7170000000001</v>
      </c>
    </row>
    <row r="1530" spans="1:16">
      <c r="A1530" s="282">
        <v>44477</v>
      </c>
      <c r="B1530">
        <v>4265.0280000000002</v>
      </c>
      <c r="C1530">
        <v>821.18399999999997</v>
      </c>
      <c r="D1530">
        <v>14345.23</v>
      </c>
      <c r="E1530">
        <v>1199.1400000000001</v>
      </c>
      <c r="L1530" s="282">
        <v>44477</v>
      </c>
      <c r="M1530">
        <v>19401.738000000001</v>
      </c>
      <c r="N1530">
        <v>4092.3989999999999</v>
      </c>
      <c r="O1530">
        <v>58856.502999999997</v>
      </c>
      <c r="P1530">
        <v>2839.9290000000001</v>
      </c>
    </row>
    <row r="1531" spans="1:16">
      <c r="A1531" s="282">
        <v>44480</v>
      </c>
      <c r="B1531">
        <v>4235.8130000000001</v>
      </c>
      <c r="C1531">
        <v>817.34199999999998</v>
      </c>
      <c r="D1531">
        <v>14281.165999999999</v>
      </c>
      <c r="E1531">
        <v>1221.067</v>
      </c>
      <c r="L1531" s="282">
        <v>44480</v>
      </c>
      <c r="M1531">
        <v>19268.834999999999</v>
      </c>
      <c r="N1531">
        <v>4073.2539999999999</v>
      </c>
      <c r="O1531">
        <v>58593.66</v>
      </c>
      <c r="P1531">
        <v>2891.8589999999999</v>
      </c>
    </row>
    <row r="1532" spans="1:16">
      <c r="A1532" s="282">
        <v>44481</v>
      </c>
      <c r="B1532">
        <v>4229.2460000000001</v>
      </c>
      <c r="C1532">
        <v>820.03</v>
      </c>
      <c r="D1532">
        <v>14348.254000000001</v>
      </c>
      <c r="E1532">
        <v>1213.5440000000001</v>
      </c>
      <c r="L1532" s="282">
        <v>44481</v>
      </c>
      <c r="M1532">
        <v>19238.964</v>
      </c>
      <c r="N1532">
        <v>4086.6460000000002</v>
      </c>
      <c r="O1532">
        <v>58868.913</v>
      </c>
      <c r="P1532">
        <v>2874.0439999999999</v>
      </c>
    </row>
    <row r="1533" spans="1:16">
      <c r="A1533" s="282">
        <v>44482</v>
      </c>
      <c r="B1533">
        <v>4247.0940000000001</v>
      </c>
      <c r="C1533">
        <v>818.53499999999997</v>
      </c>
      <c r="D1533">
        <v>14710.084999999999</v>
      </c>
      <c r="E1533">
        <v>1208.3699999999999</v>
      </c>
      <c r="L1533" s="282">
        <v>44482</v>
      </c>
      <c r="M1533">
        <v>19320.675999999999</v>
      </c>
      <c r="N1533">
        <v>4079.1970000000001</v>
      </c>
      <c r="O1533">
        <v>60361.56</v>
      </c>
      <c r="P1533">
        <v>2861.7890000000002</v>
      </c>
    </row>
    <row r="1534" spans="1:16">
      <c r="A1534" s="282">
        <v>44483</v>
      </c>
      <c r="B1534">
        <v>4318.9139999999998</v>
      </c>
      <c r="C1534">
        <v>828.62300000000005</v>
      </c>
      <c r="D1534">
        <v>14628.13</v>
      </c>
      <c r="E1534">
        <v>1217.809</v>
      </c>
      <c r="L1534" s="282">
        <v>44483</v>
      </c>
      <c r="M1534">
        <v>19649.436000000002</v>
      </c>
      <c r="N1534">
        <v>4129.4719999999998</v>
      </c>
      <c r="O1534">
        <v>60025.262999999999</v>
      </c>
      <c r="P1534">
        <v>2884.143</v>
      </c>
    </row>
    <row r="1535" spans="1:16">
      <c r="A1535" s="282">
        <v>44484</v>
      </c>
      <c r="B1535">
        <v>4349.9709999999995</v>
      </c>
      <c r="C1535">
        <v>835.85699999999997</v>
      </c>
      <c r="D1535">
        <v>14841.925999999999</v>
      </c>
      <c r="E1535">
        <v>1240.2929999999999</v>
      </c>
      <c r="L1535" s="282">
        <v>44484</v>
      </c>
      <c r="M1535">
        <v>19790.796999999999</v>
      </c>
      <c r="N1535">
        <v>4165.5209999999997</v>
      </c>
      <c r="O1535">
        <v>60902.553999999996</v>
      </c>
      <c r="P1535">
        <v>2937.3939999999998</v>
      </c>
    </row>
    <row r="1536" spans="1:16">
      <c r="A1536" s="282">
        <v>44487</v>
      </c>
      <c r="B1536">
        <v>4366.7049999999999</v>
      </c>
      <c r="C1536">
        <v>828.08199999999999</v>
      </c>
      <c r="D1536">
        <v>14894.052</v>
      </c>
      <c r="E1536">
        <v>1237.5219999999999</v>
      </c>
      <c r="L1536" s="282">
        <v>44487</v>
      </c>
      <c r="M1536">
        <v>19866.934000000001</v>
      </c>
      <c r="N1536">
        <v>4151.0370000000003</v>
      </c>
      <c r="O1536">
        <v>61116.451000000001</v>
      </c>
      <c r="P1536">
        <v>2930.8310000000001</v>
      </c>
    </row>
    <row r="1537" spans="1:16">
      <c r="A1537" s="282">
        <v>44488</v>
      </c>
      <c r="B1537">
        <v>4399.1840000000002</v>
      </c>
      <c r="C1537">
        <v>830.029</v>
      </c>
      <c r="D1537">
        <v>15053.187</v>
      </c>
      <c r="E1537">
        <v>1242.27</v>
      </c>
      <c r="L1537" s="282">
        <v>44488</v>
      </c>
      <c r="M1537">
        <v>20014.975999999999</v>
      </c>
      <c r="N1537">
        <v>4160.7969999999996</v>
      </c>
      <c r="O1537">
        <v>61769.447</v>
      </c>
      <c r="P1537">
        <v>2942.076</v>
      </c>
    </row>
    <row r="1538" spans="1:16">
      <c r="A1538" s="282">
        <v>44489</v>
      </c>
      <c r="B1538">
        <v>4414.93</v>
      </c>
      <c r="C1538">
        <v>838.40599999999995</v>
      </c>
      <c r="D1538">
        <v>15131.379000000001</v>
      </c>
      <c r="E1538">
        <v>1243.346</v>
      </c>
      <c r="L1538" s="282">
        <v>44489</v>
      </c>
      <c r="M1538">
        <v>20086.789000000001</v>
      </c>
      <c r="N1538">
        <v>4202.7879999999996</v>
      </c>
      <c r="O1538">
        <v>62090.300999999999</v>
      </c>
      <c r="P1538">
        <v>2944.623</v>
      </c>
    </row>
    <row r="1539" spans="1:16">
      <c r="A1539" s="282">
        <v>44490</v>
      </c>
      <c r="B1539">
        <v>4430.402</v>
      </c>
      <c r="C1539">
        <v>835.75599999999997</v>
      </c>
      <c r="D1539">
        <v>15192.778</v>
      </c>
      <c r="E1539">
        <v>1225.902</v>
      </c>
      <c r="L1539" s="282">
        <v>44490</v>
      </c>
      <c r="M1539">
        <v>20158.571</v>
      </c>
      <c r="N1539">
        <v>4189.5069999999996</v>
      </c>
      <c r="O1539">
        <v>62342.245999999999</v>
      </c>
      <c r="P1539">
        <v>2903.3110000000001</v>
      </c>
    </row>
    <row r="1540" spans="1:16">
      <c r="A1540" s="282">
        <v>44491</v>
      </c>
      <c r="B1540">
        <v>4421.5690000000004</v>
      </c>
      <c r="C1540">
        <v>836.1</v>
      </c>
      <c r="D1540">
        <v>15369.087</v>
      </c>
      <c r="E1540">
        <v>1227.3820000000001</v>
      </c>
      <c r="L1540" s="282">
        <v>44491</v>
      </c>
      <c r="M1540">
        <v>20118.677</v>
      </c>
      <c r="N1540">
        <v>4191.2290000000003</v>
      </c>
      <c r="O1540">
        <v>63065.716</v>
      </c>
      <c r="P1540">
        <v>2906.817</v>
      </c>
    </row>
    <row r="1541" spans="1:16">
      <c r="A1541" s="282">
        <v>44494</v>
      </c>
      <c r="B1541">
        <v>4442.5919999999996</v>
      </c>
      <c r="C1541">
        <v>844.5</v>
      </c>
      <c r="D1541">
        <v>15402.204</v>
      </c>
      <c r="E1541">
        <v>1222.865</v>
      </c>
      <c r="L1541" s="282">
        <v>44494</v>
      </c>
      <c r="M1541">
        <v>20214.411</v>
      </c>
      <c r="N1541">
        <v>4233.3389999999999</v>
      </c>
      <c r="O1541">
        <v>63201.607000000004</v>
      </c>
      <c r="P1541">
        <v>2896.1239999999998</v>
      </c>
    </row>
    <row r="1542" spans="1:16">
      <c r="A1542" s="282">
        <v>44495</v>
      </c>
      <c r="B1542">
        <v>4449.576</v>
      </c>
      <c r="C1542">
        <v>848.5</v>
      </c>
      <c r="D1542">
        <v>15451.253000000001</v>
      </c>
      <c r="E1542">
        <v>1237.588</v>
      </c>
      <c r="L1542" s="282">
        <v>44495</v>
      </c>
      <c r="M1542">
        <v>20246.258000000002</v>
      </c>
      <c r="N1542">
        <v>4253.3900000000003</v>
      </c>
      <c r="O1542">
        <v>63402.877</v>
      </c>
      <c r="P1542">
        <v>2930.9929999999999</v>
      </c>
    </row>
    <row r="1543" spans="1:16">
      <c r="A1543" s="282">
        <v>44496</v>
      </c>
      <c r="B1543">
        <v>4423.0389999999998</v>
      </c>
      <c r="C1543">
        <v>843.54600000000005</v>
      </c>
      <c r="D1543">
        <v>15378.071</v>
      </c>
      <c r="E1543">
        <v>1235.9079999999999</v>
      </c>
      <c r="L1543" s="282">
        <v>44496</v>
      </c>
      <c r="M1543">
        <v>20125.830999999998</v>
      </c>
      <c r="N1543">
        <v>4228.5550000000003</v>
      </c>
      <c r="O1543">
        <v>63102.580999999998</v>
      </c>
      <c r="P1543">
        <v>2927.0149999999999</v>
      </c>
    </row>
    <row r="1544" spans="1:16">
      <c r="A1544" s="282">
        <v>44497</v>
      </c>
      <c r="B1544">
        <v>4467.085</v>
      </c>
      <c r="C1544">
        <v>843.95899999999995</v>
      </c>
      <c r="D1544">
        <v>15512.814</v>
      </c>
      <c r="E1544">
        <v>1225.614</v>
      </c>
      <c r="L1544" s="282">
        <v>44497</v>
      </c>
      <c r="M1544">
        <v>20327.21</v>
      </c>
      <c r="N1544">
        <v>4230.6270000000004</v>
      </c>
      <c r="O1544">
        <v>63655.485999999997</v>
      </c>
      <c r="P1544">
        <v>2902.6590000000001</v>
      </c>
    </row>
    <row r="1545" spans="1:16">
      <c r="A1545" s="282">
        <v>44498</v>
      </c>
      <c r="B1545">
        <v>4475.1210000000001</v>
      </c>
      <c r="C1545">
        <v>845.41600000000005</v>
      </c>
      <c r="D1545">
        <v>15544.829</v>
      </c>
      <c r="E1545">
        <v>1227.107</v>
      </c>
      <c r="L1545" s="282">
        <v>44498</v>
      </c>
      <c r="M1545">
        <v>20366.286</v>
      </c>
      <c r="N1545">
        <v>4237.93</v>
      </c>
      <c r="O1545">
        <v>63786.858</v>
      </c>
      <c r="P1545">
        <v>2906.4520000000002</v>
      </c>
    </row>
    <row r="1546" spans="1:16">
      <c r="A1546" s="282">
        <v>44501</v>
      </c>
      <c r="B1546">
        <v>4483.8710000000001</v>
      </c>
      <c r="C1546">
        <v>856.577</v>
      </c>
      <c r="D1546">
        <v>15588.847</v>
      </c>
      <c r="E1546">
        <v>1254.4159999999999</v>
      </c>
      <c r="L1546" s="282">
        <v>44501</v>
      </c>
      <c r="M1546">
        <v>20406.284</v>
      </c>
      <c r="N1546">
        <v>4293.8760000000002</v>
      </c>
      <c r="O1546">
        <v>63967.48</v>
      </c>
      <c r="P1546">
        <v>2971.2759999999998</v>
      </c>
    </row>
    <row r="1547" spans="1:16">
      <c r="A1547" s="282">
        <v>44502</v>
      </c>
      <c r="B1547">
        <v>4499.4290000000001</v>
      </c>
      <c r="C1547">
        <v>854.91</v>
      </c>
      <c r="D1547">
        <v>15690.189</v>
      </c>
      <c r="E1547">
        <v>1247.26</v>
      </c>
      <c r="L1547" s="282">
        <v>44502</v>
      </c>
      <c r="M1547">
        <v>20477.150000000001</v>
      </c>
      <c r="N1547">
        <v>4285.5230000000001</v>
      </c>
      <c r="O1547">
        <v>64383.330999999998</v>
      </c>
      <c r="P1547">
        <v>2954.326</v>
      </c>
    </row>
    <row r="1548" spans="1:16">
      <c r="A1548" s="282">
        <v>44503</v>
      </c>
      <c r="B1548">
        <v>4528.2539999999999</v>
      </c>
      <c r="C1548">
        <v>860.13</v>
      </c>
      <c r="D1548">
        <v>15681.987999999999</v>
      </c>
      <c r="E1548">
        <v>1247.26</v>
      </c>
      <c r="L1548" s="282">
        <v>44503</v>
      </c>
      <c r="M1548">
        <v>20608.334999999999</v>
      </c>
      <c r="N1548">
        <v>4311.6869999999999</v>
      </c>
      <c r="O1548">
        <v>64349.677000000003</v>
      </c>
      <c r="P1548">
        <v>2954.326</v>
      </c>
    </row>
    <row r="1549" spans="1:16">
      <c r="A1549" s="282">
        <v>44504</v>
      </c>
      <c r="B1549">
        <v>4546.8</v>
      </c>
      <c r="C1549">
        <v>863.50699999999995</v>
      </c>
      <c r="D1549">
        <v>15851.762000000001</v>
      </c>
      <c r="E1549">
        <v>1261.789</v>
      </c>
      <c r="L1549" s="282">
        <v>44504</v>
      </c>
      <c r="M1549">
        <v>20695.366000000002</v>
      </c>
      <c r="N1549">
        <v>4328.6149999999998</v>
      </c>
      <c r="O1549">
        <v>65046.328999999998</v>
      </c>
      <c r="P1549">
        <v>2988.8560000000002</v>
      </c>
    </row>
    <row r="1550" spans="1:16">
      <c r="A1550" s="282">
        <v>44505</v>
      </c>
      <c r="B1550">
        <v>4560.3919999999998</v>
      </c>
      <c r="C1550">
        <v>871.73400000000004</v>
      </c>
      <c r="D1550">
        <v>15527.807000000001</v>
      </c>
      <c r="E1550">
        <v>1253.779</v>
      </c>
      <c r="L1550" s="282">
        <v>44505</v>
      </c>
      <c r="M1550">
        <v>20759.276999999998</v>
      </c>
      <c r="N1550">
        <v>4369.8590000000004</v>
      </c>
      <c r="O1550">
        <v>63717.008999999998</v>
      </c>
      <c r="P1550">
        <v>2969.8820000000001</v>
      </c>
    </row>
    <row r="1551" spans="1:16">
      <c r="A1551" s="282">
        <v>44508</v>
      </c>
      <c r="B1551">
        <v>4567.1850000000004</v>
      </c>
      <c r="C1551">
        <v>867.84400000000005</v>
      </c>
      <c r="D1551">
        <v>15782.697</v>
      </c>
      <c r="E1551">
        <v>1249.252</v>
      </c>
      <c r="L1551" s="282">
        <v>44508</v>
      </c>
      <c r="M1551">
        <v>20790.469000000001</v>
      </c>
      <c r="N1551">
        <v>4350.3559999999998</v>
      </c>
      <c r="O1551">
        <v>64762.928999999996</v>
      </c>
      <c r="P1551">
        <v>2959.3</v>
      </c>
    </row>
    <row r="1552" spans="1:16">
      <c r="A1552" s="282">
        <v>44509</v>
      </c>
      <c r="B1552">
        <v>4553.2349999999997</v>
      </c>
      <c r="C1552">
        <v>858.94299999999998</v>
      </c>
      <c r="D1552">
        <v>15794.575000000001</v>
      </c>
      <c r="E1552">
        <v>1239.8119999999999</v>
      </c>
      <c r="L1552" s="282">
        <v>44509</v>
      </c>
      <c r="M1552">
        <v>20728.286</v>
      </c>
      <c r="N1552">
        <v>4305.74</v>
      </c>
      <c r="O1552">
        <v>64811.667000000001</v>
      </c>
      <c r="P1552">
        <v>2936.9389999999999</v>
      </c>
    </row>
    <row r="1553" spans="1:16">
      <c r="A1553" s="282">
        <v>44510</v>
      </c>
      <c r="B1553">
        <v>4510.9139999999998</v>
      </c>
      <c r="C1553">
        <v>864.56700000000001</v>
      </c>
      <c r="D1553">
        <v>15665.137000000001</v>
      </c>
      <c r="E1553">
        <v>1233.9590000000001</v>
      </c>
      <c r="L1553" s="282">
        <v>44510</v>
      </c>
      <c r="M1553">
        <v>20539.976999999999</v>
      </c>
      <c r="N1553">
        <v>4333.9290000000001</v>
      </c>
      <c r="O1553">
        <v>64280.531999999999</v>
      </c>
      <c r="P1553">
        <v>2923.2840000000001</v>
      </c>
    </row>
    <row r="1554" spans="1:16">
      <c r="A1554" s="282">
        <v>44511</v>
      </c>
      <c r="B1554">
        <v>4514.2089999999998</v>
      </c>
      <c r="C1554">
        <v>866.53800000000001</v>
      </c>
      <c r="D1554">
        <v>15858.859</v>
      </c>
      <c r="E1554">
        <v>1238.566</v>
      </c>
      <c r="L1554" s="282">
        <v>44511</v>
      </c>
      <c r="M1554">
        <v>20554.981</v>
      </c>
      <c r="N1554">
        <v>4343.8130000000001</v>
      </c>
      <c r="O1554">
        <v>65075.451000000001</v>
      </c>
      <c r="P1554">
        <v>2934.1979999999999</v>
      </c>
    </row>
    <row r="1555" spans="1:16">
      <c r="A1555" s="282">
        <v>44512</v>
      </c>
      <c r="B1555">
        <v>4549.3230000000003</v>
      </c>
      <c r="C1555">
        <v>868.67600000000004</v>
      </c>
      <c r="D1555">
        <v>15955.512000000001</v>
      </c>
      <c r="E1555">
        <v>1254.7339999999999</v>
      </c>
      <c r="L1555" s="282">
        <v>44512</v>
      </c>
      <c r="M1555">
        <v>20716.898000000001</v>
      </c>
      <c r="N1555">
        <v>4354.5280000000002</v>
      </c>
      <c r="O1555">
        <v>65472.057000000001</v>
      </c>
      <c r="P1555">
        <v>2972.529</v>
      </c>
    </row>
    <row r="1556" spans="1:16">
      <c r="A1556" s="282">
        <v>44515</v>
      </c>
      <c r="B1556">
        <v>4549.2250000000004</v>
      </c>
      <c r="C1556">
        <v>873.35199999999998</v>
      </c>
      <c r="D1556">
        <v>15940.662</v>
      </c>
      <c r="E1556">
        <v>1260.9190000000001</v>
      </c>
      <c r="L1556" s="282">
        <v>44515</v>
      </c>
      <c r="M1556">
        <v>20717.245999999999</v>
      </c>
      <c r="N1556">
        <v>4377.9660000000003</v>
      </c>
      <c r="O1556">
        <v>65421.639000000003</v>
      </c>
      <c r="P1556">
        <v>2987.348</v>
      </c>
    </row>
    <row r="1557" spans="1:16">
      <c r="A1557" s="282">
        <v>44516</v>
      </c>
      <c r="B1557">
        <v>4568.6589999999997</v>
      </c>
      <c r="C1557">
        <v>871.024</v>
      </c>
      <c r="D1557">
        <v>15949.04</v>
      </c>
      <c r="E1557">
        <v>1263.605</v>
      </c>
      <c r="L1557" s="282">
        <v>44516</v>
      </c>
      <c r="M1557">
        <v>20806.805</v>
      </c>
      <c r="N1557">
        <v>4366.299</v>
      </c>
      <c r="O1557">
        <v>65456.023999999998</v>
      </c>
      <c r="P1557">
        <v>2993.7130000000002</v>
      </c>
    </row>
    <row r="1558" spans="1:16">
      <c r="A1558" s="282">
        <v>44517</v>
      </c>
      <c r="B1558">
        <v>4554.8339999999998</v>
      </c>
      <c r="C1558">
        <v>871.82</v>
      </c>
      <c r="D1558">
        <v>15982.757</v>
      </c>
      <c r="E1558">
        <v>1257.1780000000001</v>
      </c>
      <c r="L1558" s="282">
        <v>44517</v>
      </c>
      <c r="M1558">
        <v>20747.57</v>
      </c>
      <c r="N1558">
        <v>4370.29</v>
      </c>
      <c r="O1558">
        <v>65594.403000000006</v>
      </c>
      <c r="P1558">
        <v>2978.4850000000001</v>
      </c>
    </row>
    <row r="1559" spans="1:16">
      <c r="A1559" s="282">
        <v>44518</v>
      </c>
      <c r="B1559">
        <v>4567.7359999999999</v>
      </c>
      <c r="C1559">
        <v>866.80200000000002</v>
      </c>
      <c r="D1559">
        <v>15943.236999999999</v>
      </c>
      <c r="E1559">
        <v>1256.0160000000001</v>
      </c>
      <c r="L1559" s="282">
        <v>44518</v>
      </c>
      <c r="M1559">
        <v>20808.138999999999</v>
      </c>
      <c r="N1559">
        <v>4345.134</v>
      </c>
      <c r="O1559">
        <v>65432.207999999999</v>
      </c>
      <c r="P1559">
        <v>2975.7330000000002</v>
      </c>
    </row>
    <row r="1560" spans="1:16">
      <c r="A1560" s="282">
        <v>44519</v>
      </c>
      <c r="B1560">
        <v>4559.58</v>
      </c>
      <c r="C1560">
        <v>855.63800000000003</v>
      </c>
      <c r="D1560">
        <v>15898.776</v>
      </c>
      <c r="E1560">
        <v>1262.144</v>
      </c>
      <c r="L1560" s="282">
        <v>44519</v>
      </c>
      <c r="M1560">
        <v>20771.407999999999</v>
      </c>
      <c r="N1560">
        <v>4289.1729999999998</v>
      </c>
      <c r="O1560">
        <v>65249.737000000001</v>
      </c>
      <c r="P1560">
        <v>2990.25</v>
      </c>
    </row>
    <row r="1561" spans="1:16">
      <c r="A1561" s="282">
        <v>44522</v>
      </c>
      <c r="B1561">
        <v>4537.0060000000003</v>
      </c>
      <c r="C1561">
        <v>858.76300000000003</v>
      </c>
      <c r="D1561">
        <v>15760.36</v>
      </c>
      <c r="E1561">
        <v>1260.71</v>
      </c>
      <c r="L1561" s="282">
        <v>44522</v>
      </c>
      <c r="M1561">
        <v>20670.355</v>
      </c>
      <c r="N1561">
        <v>4330.5370000000003</v>
      </c>
      <c r="O1561">
        <v>64681.671000000002</v>
      </c>
      <c r="P1561">
        <v>2986.9110000000001</v>
      </c>
    </row>
    <row r="1562" spans="1:16">
      <c r="A1562" s="282">
        <v>44523</v>
      </c>
      <c r="B1562">
        <v>4540.9570000000003</v>
      </c>
      <c r="C1562">
        <v>845.94</v>
      </c>
      <c r="D1562">
        <v>15287.236999999999</v>
      </c>
      <c r="E1562">
        <v>1260.71</v>
      </c>
      <c r="L1562" s="282">
        <v>44523</v>
      </c>
      <c r="M1562">
        <v>20688.618999999999</v>
      </c>
      <c r="N1562">
        <v>4265.8720000000003</v>
      </c>
      <c r="O1562">
        <v>62739.938000000002</v>
      </c>
      <c r="P1562">
        <v>2986.9110000000001</v>
      </c>
    </row>
    <row r="1563" spans="1:16">
      <c r="A1563" s="282">
        <v>44524</v>
      </c>
      <c r="B1563">
        <v>4554.0339999999997</v>
      </c>
      <c r="C1563">
        <v>852.50199999999995</v>
      </c>
      <c r="D1563">
        <v>15234.386</v>
      </c>
      <c r="E1563">
        <v>1246.2629999999999</v>
      </c>
      <c r="L1563" s="282">
        <v>44524</v>
      </c>
      <c r="M1563">
        <v>20749.02</v>
      </c>
      <c r="N1563">
        <v>4298.9669999999996</v>
      </c>
      <c r="O1563">
        <v>62523.031999999999</v>
      </c>
      <c r="P1563">
        <v>2952.683</v>
      </c>
    </row>
    <row r="1564" spans="1:16">
      <c r="A1564" s="282">
        <v>44525</v>
      </c>
      <c r="B1564">
        <v>4554.0339999999997</v>
      </c>
      <c r="C1564">
        <v>853.04899999999998</v>
      </c>
      <c r="D1564">
        <v>15346.652</v>
      </c>
      <c r="E1564">
        <v>1251.0550000000001</v>
      </c>
      <c r="L1564" s="282">
        <v>44525</v>
      </c>
      <c r="M1564">
        <v>20749.02</v>
      </c>
      <c r="N1564">
        <v>4301.7209999999995</v>
      </c>
      <c r="O1564">
        <v>62998.294000000002</v>
      </c>
      <c r="P1564">
        <v>2964.0360000000001</v>
      </c>
    </row>
    <row r="1565" spans="1:16">
      <c r="A1565" s="282">
        <v>44526</v>
      </c>
      <c r="B1565">
        <v>4454.5540000000001</v>
      </c>
      <c r="C1565">
        <v>813.077</v>
      </c>
      <c r="D1565">
        <v>15201.282999999999</v>
      </c>
      <c r="E1565">
        <v>1225.8689999999999</v>
      </c>
      <c r="L1565" s="282">
        <v>44526</v>
      </c>
      <c r="M1565">
        <v>20296.281999999999</v>
      </c>
      <c r="N1565">
        <v>4100.1509999999998</v>
      </c>
      <c r="O1565">
        <v>62401.55</v>
      </c>
      <c r="P1565">
        <v>2904.366</v>
      </c>
    </row>
    <row r="1566" spans="1:16">
      <c r="A1566" s="282">
        <v>44529</v>
      </c>
      <c r="B1566">
        <v>4511.1409999999996</v>
      </c>
      <c r="C1566">
        <v>817.78800000000001</v>
      </c>
      <c r="D1566">
        <v>15155.986000000001</v>
      </c>
      <c r="E1566">
        <v>1204.816</v>
      </c>
      <c r="L1566" s="282">
        <v>44529</v>
      </c>
      <c r="M1566">
        <v>20555.407999999999</v>
      </c>
      <c r="N1566">
        <v>4123.9080000000004</v>
      </c>
      <c r="O1566">
        <v>62215.605000000003</v>
      </c>
      <c r="P1566">
        <v>2854.6149999999998</v>
      </c>
    </row>
    <row r="1567" spans="1:16">
      <c r="A1567" s="282">
        <v>44530</v>
      </c>
      <c r="B1567">
        <v>4424.0649999999996</v>
      </c>
      <c r="C1567">
        <v>809.26400000000001</v>
      </c>
      <c r="D1567">
        <v>15010.02</v>
      </c>
      <c r="E1567">
        <v>1191.479</v>
      </c>
      <c r="L1567" s="282">
        <v>44530</v>
      </c>
      <c r="M1567">
        <v>20161.22</v>
      </c>
      <c r="N1567">
        <v>4080.9250000000002</v>
      </c>
      <c r="O1567">
        <v>61616.413</v>
      </c>
      <c r="P1567">
        <v>2823.0149999999999</v>
      </c>
    </row>
    <row r="1568" spans="1:16">
      <c r="A1568" s="282">
        <v>44531</v>
      </c>
      <c r="B1568">
        <v>4363.3620000000001</v>
      </c>
      <c r="C1568">
        <v>825.35900000000004</v>
      </c>
      <c r="D1568">
        <v>15154.138000000001</v>
      </c>
      <c r="E1568">
        <v>1196.655</v>
      </c>
      <c r="L1568" s="282">
        <v>44531</v>
      </c>
      <c r="M1568">
        <v>19886.190999999999</v>
      </c>
      <c r="N1568">
        <v>4162.0870000000004</v>
      </c>
      <c r="O1568">
        <v>62208.02</v>
      </c>
      <c r="P1568">
        <v>2835.2979999999998</v>
      </c>
    </row>
    <row r="1569" spans="1:16">
      <c r="A1569" s="282">
        <v>44532</v>
      </c>
      <c r="B1569">
        <v>4426.701</v>
      </c>
      <c r="C1569">
        <v>816.54100000000005</v>
      </c>
      <c r="D1569">
        <v>14812.981</v>
      </c>
      <c r="E1569">
        <v>1190.723</v>
      </c>
      <c r="L1569" s="282">
        <v>44532</v>
      </c>
      <c r="M1569">
        <v>20177.814999999999</v>
      </c>
      <c r="N1569">
        <v>4117.6210000000001</v>
      </c>
      <c r="O1569">
        <v>60807.563000000002</v>
      </c>
      <c r="P1569">
        <v>2821.2429999999999</v>
      </c>
    </row>
    <row r="1570" spans="1:16">
      <c r="A1570" s="282">
        <v>44533</v>
      </c>
      <c r="B1570">
        <v>4382.6509999999998</v>
      </c>
      <c r="C1570">
        <v>814.26599999999996</v>
      </c>
      <c r="D1570">
        <v>14756.553</v>
      </c>
      <c r="E1570">
        <v>1207.501</v>
      </c>
      <c r="L1570" s="282">
        <v>44533</v>
      </c>
      <c r="M1570">
        <v>19977.916000000001</v>
      </c>
      <c r="N1570">
        <v>4106.1490000000003</v>
      </c>
      <c r="O1570">
        <v>60610.881000000001</v>
      </c>
      <c r="P1570">
        <v>2860.9969999999998</v>
      </c>
    </row>
    <row r="1571" spans="1:16">
      <c r="A1571" s="282">
        <v>44536</v>
      </c>
      <c r="B1571">
        <v>4432.0780000000004</v>
      </c>
      <c r="C1571">
        <v>832.8</v>
      </c>
      <c r="D1571">
        <v>14826.773999999999</v>
      </c>
      <c r="E1571">
        <v>1200.365</v>
      </c>
      <c r="L1571" s="282">
        <v>44536</v>
      </c>
      <c r="M1571">
        <v>20203.846000000001</v>
      </c>
      <c r="N1571">
        <v>4199.6130000000003</v>
      </c>
      <c r="O1571">
        <v>60899.305999999997</v>
      </c>
      <c r="P1571">
        <v>2844.0889999999999</v>
      </c>
    </row>
    <row r="1572" spans="1:16">
      <c r="A1572" s="282">
        <v>44537</v>
      </c>
      <c r="B1572">
        <v>4527.7629999999999</v>
      </c>
      <c r="C1572">
        <v>851.45</v>
      </c>
      <c r="D1572">
        <v>15305.001</v>
      </c>
      <c r="E1572">
        <v>1224.376</v>
      </c>
      <c r="L1572" s="282">
        <v>44537</v>
      </c>
      <c r="M1572">
        <v>20640.289000000001</v>
      </c>
      <c r="N1572">
        <v>4293.66</v>
      </c>
      <c r="O1572">
        <v>62863.57</v>
      </c>
      <c r="P1572">
        <v>2900.9789999999998</v>
      </c>
    </row>
    <row r="1573" spans="1:16">
      <c r="A1573" s="282">
        <v>44538</v>
      </c>
      <c r="B1573">
        <v>4546.5940000000001</v>
      </c>
      <c r="C1573">
        <v>839.90099999999995</v>
      </c>
      <c r="D1573">
        <v>15482.4</v>
      </c>
      <c r="E1573">
        <v>1233.723</v>
      </c>
      <c r="L1573" s="282">
        <v>44538</v>
      </c>
      <c r="M1573">
        <v>20726.725999999999</v>
      </c>
      <c r="N1573">
        <v>4235.4210000000003</v>
      </c>
      <c r="O1573">
        <v>63592.216</v>
      </c>
      <c r="P1573">
        <v>2923.1260000000002</v>
      </c>
    </row>
    <row r="1574" spans="1:16">
      <c r="A1574" s="282">
        <v>44539</v>
      </c>
      <c r="B1574">
        <v>4507.2280000000001</v>
      </c>
      <c r="C1574">
        <v>842.60500000000002</v>
      </c>
      <c r="D1574">
        <v>15591.043</v>
      </c>
      <c r="E1574">
        <v>1226.883</v>
      </c>
      <c r="L1574" s="282">
        <v>44539</v>
      </c>
      <c r="M1574">
        <v>20549.642</v>
      </c>
      <c r="N1574">
        <v>4249.0569999999998</v>
      </c>
      <c r="O1574">
        <v>64038.457000000002</v>
      </c>
      <c r="P1574">
        <v>2906.92</v>
      </c>
    </row>
    <row r="1575" spans="1:16">
      <c r="A1575" s="282">
        <v>44540</v>
      </c>
      <c r="B1575">
        <v>4545.3389999999999</v>
      </c>
      <c r="C1575">
        <v>840.02200000000005</v>
      </c>
      <c r="D1575">
        <v>15475.831</v>
      </c>
      <c r="E1575">
        <v>1217.836</v>
      </c>
      <c r="L1575" s="282">
        <v>44540</v>
      </c>
      <c r="M1575">
        <v>20723.642</v>
      </c>
      <c r="N1575">
        <v>4236.03</v>
      </c>
      <c r="O1575">
        <v>63565.233999999997</v>
      </c>
      <c r="P1575">
        <v>2885.4839999999999</v>
      </c>
    </row>
    <row r="1576" spans="1:16">
      <c r="A1576" s="282">
        <v>44543</v>
      </c>
      <c r="B1576">
        <v>4503.384</v>
      </c>
      <c r="C1576">
        <v>834.048</v>
      </c>
      <c r="D1576">
        <v>15566.682000000001</v>
      </c>
      <c r="E1576">
        <v>1219.875</v>
      </c>
      <c r="L1576" s="282">
        <v>44543</v>
      </c>
      <c r="M1576">
        <v>20532.780999999999</v>
      </c>
      <c r="N1576">
        <v>4205.9049999999997</v>
      </c>
      <c r="O1576">
        <v>63938.394</v>
      </c>
      <c r="P1576">
        <v>2890.3159999999998</v>
      </c>
    </row>
    <row r="1577" spans="1:16">
      <c r="A1577" s="282">
        <v>44544</v>
      </c>
      <c r="B1577">
        <v>4467.6819999999998</v>
      </c>
      <c r="C1577">
        <v>835.47</v>
      </c>
      <c r="D1577">
        <v>15189.771000000001</v>
      </c>
      <c r="E1577">
        <v>1217.396</v>
      </c>
      <c r="L1577" s="282">
        <v>44544</v>
      </c>
      <c r="M1577">
        <v>20373.29</v>
      </c>
      <c r="N1577">
        <v>4213.0739999999996</v>
      </c>
      <c r="O1577">
        <v>62390.279000000002</v>
      </c>
      <c r="P1577">
        <v>2884.4409999999998</v>
      </c>
    </row>
    <row r="1578" spans="1:16">
      <c r="A1578" s="282">
        <v>44545</v>
      </c>
      <c r="B1578">
        <v>4541.6940000000004</v>
      </c>
      <c r="C1578">
        <v>837.85400000000004</v>
      </c>
      <c r="D1578">
        <v>15415.701999999999</v>
      </c>
      <c r="E1578">
        <v>1223.931</v>
      </c>
      <c r="L1578" s="282">
        <v>44545</v>
      </c>
      <c r="M1578">
        <v>20711.251</v>
      </c>
      <c r="N1578">
        <v>4225.0959999999995</v>
      </c>
      <c r="O1578">
        <v>63319.285000000003</v>
      </c>
      <c r="P1578">
        <v>2899.9250000000002</v>
      </c>
    </row>
    <row r="1579" spans="1:16">
      <c r="A1579" s="282">
        <v>44546</v>
      </c>
      <c r="B1579">
        <v>4495.9350000000004</v>
      </c>
      <c r="C1579">
        <v>843.57500000000005</v>
      </c>
      <c r="D1579">
        <v>15655.266</v>
      </c>
      <c r="E1579">
        <v>1243.1969999999999</v>
      </c>
      <c r="L1579" s="282">
        <v>44546</v>
      </c>
      <c r="M1579">
        <v>20503.46</v>
      </c>
      <c r="N1579">
        <v>4253.9480000000003</v>
      </c>
      <c r="O1579">
        <v>64303.281999999999</v>
      </c>
      <c r="P1579">
        <v>2945.5720000000001</v>
      </c>
    </row>
    <row r="1580" spans="1:16">
      <c r="A1580" s="282">
        <v>44547</v>
      </c>
      <c r="B1580">
        <v>4457.1819999999998</v>
      </c>
      <c r="C1580">
        <v>838.30499999999995</v>
      </c>
      <c r="D1580">
        <v>15508.767</v>
      </c>
      <c r="E1580">
        <v>1225.22</v>
      </c>
      <c r="L1580" s="282">
        <v>44547</v>
      </c>
      <c r="M1580">
        <v>20327.824000000001</v>
      </c>
      <c r="N1580">
        <v>4227.3720000000003</v>
      </c>
      <c r="O1580">
        <v>63701.544000000002</v>
      </c>
      <c r="P1580">
        <v>2902.9789999999998</v>
      </c>
    </row>
    <row r="1581" spans="1:16">
      <c r="A1581" s="282">
        <v>44550</v>
      </c>
      <c r="B1581">
        <v>4405.1980000000003</v>
      </c>
      <c r="C1581">
        <v>823.95500000000004</v>
      </c>
      <c r="D1581">
        <v>14723.964</v>
      </c>
      <c r="E1581">
        <v>1199.5029999999999</v>
      </c>
      <c r="L1581" s="282">
        <v>44550</v>
      </c>
      <c r="M1581">
        <v>20090.953000000001</v>
      </c>
      <c r="N1581">
        <v>4155.0069999999996</v>
      </c>
      <c r="O1581">
        <v>60478.002999999997</v>
      </c>
      <c r="P1581">
        <v>2842.047</v>
      </c>
    </row>
    <row r="1582" spans="1:16">
      <c r="A1582" s="282">
        <v>44551</v>
      </c>
      <c r="B1582">
        <v>4487.4620000000004</v>
      </c>
      <c r="C1582">
        <v>839.30399999999997</v>
      </c>
      <c r="D1582">
        <v>14997.51</v>
      </c>
      <c r="E1582">
        <v>1217.627</v>
      </c>
      <c r="L1582" s="282">
        <v>44551</v>
      </c>
      <c r="M1582">
        <v>20467.559000000001</v>
      </c>
      <c r="N1582">
        <v>4232.4089999999997</v>
      </c>
      <c r="O1582">
        <v>61601.580999999998</v>
      </c>
      <c r="P1582">
        <v>2884.9870000000001</v>
      </c>
    </row>
    <row r="1583" spans="1:16">
      <c r="A1583" s="282">
        <v>44552</v>
      </c>
      <c r="B1583">
        <v>4531.625</v>
      </c>
      <c r="C1583">
        <v>844.18399999999997</v>
      </c>
      <c r="D1583">
        <v>15342.125</v>
      </c>
      <c r="E1583">
        <v>1218.4770000000001</v>
      </c>
      <c r="L1583" s="282">
        <v>44552</v>
      </c>
      <c r="M1583">
        <v>20671.079000000002</v>
      </c>
      <c r="N1583">
        <v>4257.0169999999998</v>
      </c>
      <c r="O1583">
        <v>63017.071000000004</v>
      </c>
      <c r="P1583">
        <v>2887.0030000000002</v>
      </c>
    </row>
    <row r="1584" spans="1:16">
      <c r="A1584" s="282">
        <v>44553</v>
      </c>
      <c r="B1584">
        <v>4560.58</v>
      </c>
      <c r="C1584">
        <v>850.27200000000005</v>
      </c>
      <c r="D1584">
        <v>15335.379000000001</v>
      </c>
      <c r="E1584">
        <v>1229.912</v>
      </c>
      <c r="L1584" s="282">
        <v>44553</v>
      </c>
      <c r="M1584">
        <v>20803.507000000001</v>
      </c>
      <c r="N1584">
        <v>4287.7179999999998</v>
      </c>
      <c r="O1584">
        <v>62989.36</v>
      </c>
      <c r="P1584">
        <v>2914.0949999999998</v>
      </c>
    </row>
    <row r="1585" spans="1:16">
      <c r="A1585" s="282">
        <v>44554</v>
      </c>
      <c r="B1585">
        <v>4560.58</v>
      </c>
      <c r="C1585">
        <v>850.27200000000005</v>
      </c>
      <c r="D1585">
        <v>15335.379000000001</v>
      </c>
      <c r="E1585">
        <v>1228.338</v>
      </c>
      <c r="L1585" s="282">
        <v>44554</v>
      </c>
      <c r="M1585">
        <v>20803.507000000001</v>
      </c>
      <c r="N1585">
        <v>4287.7179999999998</v>
      </c>
      <c r="O1585">
        <v>62989.36</v>
      </c>
      <c r="P1585">
        <v>2910.3670000000002</v>
      </c>
    </row>
    <row r="1586" spans="1:16">
      <c r="A1586" s="282">
        <v>44557</v>
      </c>
      <c r="B1586">
        <v>4621.1580000000004</v>
      </c>
      <c r="C1586">
        <v>856.21699999999998</v>
      </c>
      <c r="D1586">
        <v>15540.24</v>
      </c>
      <c r="E1586">
        <v>1223.518</v>
      </c>
      <c r="L1586" s="282">
        <v>44557</v>
      </c>
      <c r="M1586">
        <v>21080.543000000001</v>
      </c>
      <c r="N1586">
        <v>4317.6959999999999</v>
      </c>
      <c r="O1586">
        <v>63830.817000000003</v>
      </c>
      <c r="P1586">
        <v>2898.9450000000002</v>
      </c>
    </row>
    <row r="1587" spans="1:16">
      <c r="A1587" s="282">
        <v>44558</v>
      </c>
      <c r="B1587">
        <v>4613.3950000000004</v>
      </c>
      <c r="C1587">
        <v>862.90099999999995</v>
      </c>
      <c r="D1587">
        <v>15583.114</v>
      </c>
      <c r="E1587">
        <v>1239.998</v>
      </c>
      <c r="L1587" s="282">
        <v>44558</v>
      </c>
      <c r="M1587">
        <v>21045.128000000001</v>
      </c>
      <c r="N1587">
        <v>4351.4070000000002</v>
      </c>
      <c r="O1587">
        <v>64006.92</v>
      </c>
      <c r="P1587">
        <v>2937.9920000000002</v>
      </c>
    </row>
    <row r="1588" spans="1:16">
      <c r="A1588" s="282">
        <v>44559</v>
      </c>
      <c r="B1588">
        <v>4618.6090000000004</v>
      </c>
      <c r="C1588">
        <v>859.53200000000004</v>
      </c>
      <c r="D1588">
        <v>15547.757</v>
      </c>
      <c r="E1588">
        <v>1233.885</v>
      </c>
      <c r="L1588" s="282">
        <v>44559</v>
      </c>
      <c r="M1588">
        <v>21068.982</v>
      </c>
      <c r="N1588">
        <v>4334.4160000000002</v>
      </c>
      <c r="O1588">
        <v>63861.694000000003</v>
      </c>
      <c r="P1588">
        <v>2927.114</v>
      </c>
    </row>
    <row r="1589" spans="1:16">
      <c r="A1589" s="282">
        <v>44560</v>
      </c>
      <c r="B1589">
        <v>4607.5200000000004</v>
      </c>
      <c r="C1589">
        <v>859.649</v>
      </c>
      <c r="D1589">
        <v>15661.537</v>
      </c>
      <c r="E1589">
        <v>1229.97</v>
      </c>
      <c r="L1589" s="282">
        <v>44560</v>
      </c>
      <c r="M1589">
        <v>21020.669000000002</v>
      </c>
      <c r="N1589">
        <v>4335.0039999999999</v>
      </c>
      <c r="O1589">
        <v>64329.04</v>
      </c>
      <c r="P1589">
        <v>2917.8270000000002</v>
      </c>
    </row>
    <row r="1590" spans="1:16">
      <c r="A1590" s="282">
        <v>44561</v>
      </c>
      <c r="B1590">
        <v>4593.5950000000003</v>
      </c>
      <c r="C1590">
        <v>859.649</v>
      </c>
      <c r="D1590">
        <v>15661.537</v>
      </c>
      <c r="E1590">
        <v>1229.97</v>
      </c>
      <c r="L1590" s="282">
        <v>44561</v>
      </c>
      <c r="M1590">
        <v>20958.030999999999</v>
      </c>
      <c r="N1590">
        <v>4335.0039999999999</v>
      </c>
      <c r="O1590">
        <v>64329.04</v>
      </c>
      <c r="P1590">
        <v>2917.8270000000002</v>
      </c>
    </row>
    <row r="1591" spans="1:16">
      <c r="A1591" s="282">
        <v>44564</v>
      </c>
      <c r="B1591">
        <v>4620.4120000000003</v>
      </c>
      <c r="C1591">
        <v>872.33399999999995</v>
      </c>
      <c r="D1591">
        <v>15529.968999999999</v>
      </c>
      <c r="E1591">
        <v>1229.97</v>
      </c>
      <c r="L1591" s="282">
        <v>44564</v>
      </c>
      <c r="M1591">
        <v>21080.49</v>
      </c>
      <c r="N1591">
        <v>4398.9719999999998</v>
      </c>
      <c r="O1591">
        <v>63788.633000000002</v>
      </c>
      <c r="P1591">
        <v>2917.8270000000002</v>
      </c>
    </row>
    <row r="1592" spans="1:16">
      <c r="A1592" s="282">
        <v>44565</v>
      </c>
      <c r="B1592">
        <v>4610.9570000000003</v>
      </c>
      <c r="C1592">
        <v>881.37900000000002</v>
      </c>
      <c r="D1592">
        <v>15301.471</v>
      </c>
      <c r="E1592">
        <v>1255.6849999999999</v>
      </c>
      <c r="L1592" s="282">
        <v>44565</v>
      </c>
      <c r="M1592">
        <v>21038.681</v>
      </c>
      <c r="N1592">
        <v>4444.5839999999998</v>
      </c>
      <c r="O1592">
        <v>62850.088000000003</v>
      </c>
      <c r="P1592">
        <v>2978.8780000000002</v>
      </c>
    </row>
    <row r="1593" spans="1:16">
      <c r="A1593" s="282">
        <v>44566</v>
      </c>
      <c r="B1593">
        <v>4514.049</v>
      </c>
      <c r="C1593">
        <v>887.495</v>
      </c>
      <c r="D1593">
        <v>15235.819</v>
      </c>
      <c r="E1593">
        <v>1261.741</v>
      </c>
      <c r="L1593" s="282">
        <v>44566</v>
      </c>
      <c r="M1593">
        <v>20598.073</v>
      </c>
      <c r="N1593">
        <v>4475.4279999999999</v>
      </c>
      <c r="O1593">
        <v>62580.421999999999</v>
      </c>
      <c r="P1593">
        <v>2993.2449999999999</v>
      </c>
    </row>
    <row r="1594" spans="1:16">
      <c r="A1594" s="282">
        <v>44567</v>
      </c>
      <c r="B1594">
        <v>4509.9369999999999</v>
      </c>
      <c r="C1594">
        <v>871.75800000000004</v>
      </c>
      <c r="D1594">
        <v>14774.567999999999</v>
      </c>
      <c r="E1594">
        <v>1234.7940000000001</v>
      </c>
      <c r="L1594" s="282">
        <v>44567</v>
      </c>
      <c r="M1594">
        <v>20580.758000000002</v>
      </c>
      <c r="N1594">
        <v>4396.0690000000004</v>
      </c>
      <c r="O1594">
        <v>60685.855000000003</v>
      </c>
      <c r="P1594">
        <v>2929.319</v>
      </c>
    </row>
    <row r="1595" spans="1:16">
      <c r="A1595" s="282">
        <v>44568</v>
      </c>
      <c r="B1595">
        <v>4489.18</v>
      </c>
      <c r="C1595">
        <v>868.03099999999995</v>
      </c>
      <c r="D1595">
        <v>14641.977999999999</v>
      </c>
      <c r="E1595">
        <v>1233.8309999999999</v>
      </c>
      <c r="L1595" s="282">
        <v>44568</v>
      </c>
      <c r="M1595">
        <v>20489.563999999998</v>
      </c>
      <c r="N1595">
        <v>4377.2740000000003</v>
      </c>
      <c r="O1595">
        <v>60141.247000000003</v>
      </c>
      <c r="P1595">
        <v>2927.0329999999999</v>
      </c>
    </row>
    <row r="1596" spans="1:16">
      <c r="A1596" s="282">
        <v>44571</v>
      </c>
      <c r="B1596">
        <v>4483.92</v>
      </c>
      <c r="C1596">
        <v>861.61900000000003</v>
      </c>
      <c r="D1596">
        <v>14346.945</v>
      </c>
      <c r="E1596">
        <v>1233.8309999999999</v>
      </c>
      <c r="L1596" s="282">
        <v>44571</v>
      </c>
      <c r="M1596">
        <v>20465.557000000001</v>
      </c>
      <c r="N1596">
        <v>4344.9380000000001</v>
      </c>
      <c r="O1596">
        <v>58929.415999999997</v>
      </c>
      <c r="P1596">
        <v>2927.0329999999999</v>
      </c>
    </row>
    <row r="1597" spans="1:16">
      <c r="A1597" s="282">
        <v>44572</v>
      </c>
      <c r="B1597">
        <v>4528.6450000000004</v>
      </c>
      <c r="C1597">
        <v>866.63</v>
      </c>
      <c r="D1597">
        <v>14433.008</v>
      </c>
      <c r="E1597">
        <v>1227.1400000000001</v>
      </c>
      <c r="L1597" s="282">
        <v>44572</v>
      </c>
      <c r="M1597">
        <v>20669.689999999999</v>
      </c>
      <c r="N1597">
        <v>4370.21</v>
      </c>
      <c r="O1597">
        <v>59282.915999999997</v>
      </c>
      <c r="P1597">
        <v>2911.16</v>
      </c>
    </row>
    <row r="1598" spans="1:16">
      <c r="A1598" s="282">
        <v>44573</v>
      </c>
      <c r="B1598">
        <v>4539.7219999999998</v>
      </c>
      <c r="C1598">
        <v>872.84100000000001</v>
      </c>
      <c r="D1598">
        <v>14558.575000000001</v>
      </c>
      <c r="E1598">
        <v>1246.6990000000001</v>
      </c>
      <c r="L1598" s="282">
        <v>44573</v>
      </c>
      <c r="M1598">
        <v>20720.548999999999</v>
      </c>
      <c r="N1598">
        <v>4401.53</v>
      </c>
      <c r="O1598">
        <v>59798.675000000003</v>
      </c>
      <c r="P1598">
        <v>2957.5590000000002</v>
      </c>
    </row>
    <row r="1599" spans="1:16">
      <c r="A1599" s="282">
        <v>44574</v>
      </c>
      <c r="B1599">
        <v>4468.9210000000003</v>
      </c>
      <c r="C1599">
        <v>875.48299999999995</v>
      </c>
      <c r="D1599">
        <v>14484.931</v>
      </c>
      <c r="E1599">
        <v>1238.597</v>
      </c>
      <c r="L1599" s="282">
        <v>44574</v>
      </c>
      <c r="M1599">
        <v>20399.598000000002</v>
      </c>
      <c r="N1599">
        <v>4414.8500000000004</v>
      </c>
      <c r="O1599">
        <v>59496.184000000001</v>
      </c>
      <c r="P1599">
        <v>2938.3389999999999</v>
      </c>
    </row>
    <row r="1600" spans="1:16">
      <c r="A1600" s="282">
        <v>44575</v>
      </c>
      <c r="B1600">
        <v>4471.6019999999999</v>
      </c>
      <c r="C1600">
        <v>866.41800000000001</v>
      </c>
      <c r="D1600">
        <v>14067.45</v>
      </c>
      <c r="E1600">
        <v>1220.6410000000001</v>
      </c>
      <c r="L1600" s="282">
        <v>44575</v>
      </c>
      <c r="M1600">
        <v>20412.131000000001</v>
      </c>
      <c r="N1600">
        <v>4369.1390000000001</v>
      </c>
      <c r="O1600">
        <v>57781.402999999998</v>
      </c>
      <c r="P1600">
        <v>2895.7440000000001</v>
      </c>
    </row>
    <row r="1601" spans="1:16">
      <c r="A1601" s="282">
        <v>44578</v>
      </c>
      <c r="B1601">
        <v>4471.6019999999999</v>
      </c>
      <c r="C1601">
        <v>870.923</v>
      </c>
      <c r="D1601">
        <v>14185.772999999999</v>
      </c>
      <c r="E1601">
        <v>1227.29</v>
      </c>
      <c r="L1601" s="282">
        <v>44578</v>
      </c>
      <c r="M1601">
        <v>20412.131000000001</v>
      </c>
      <c r="N1601">
        <v>4391.8590000000004</v>
      </c>
      <c r="O1601">
        <v>58267.408000000003</v>
      </c>
      <c r="P1601">
        <v>2911.5169999999998</v>
      </c>
    </row>
    <row r="1602" spans="1:16">
      <c r="A1602" s="282">
        <v>44579</v>
      </c>
      <c r="B1602">
        <v>4386.9350000000004</v>
      </c>
      <c r="C1602">
        <v>865.80499999999995</v>
      </c>
      <c r="D1602">
        <v>14026.319</v>
      </c>
      <c r="E1602">
        <v>1223.33</v>
      </c>
      <c r="L1602" s="282">
        <v>44579</v>
      </c>
      <c r="M1602">
        <v>20025.952000000001</v>
      </c>
      <c r="N1602">
        <v>4366.05</v>
      </c>
      <c r="O1602">
        <v>57612.457000000002</v>
      </c>
      <c r="P1602">
        <v>2902.1239999999998</v>
      </c>
    </row>
    <row r="1603" spans="1:16">
      <c r="A1603" s="282">
        <v>44580</v>
      </c>
      <c r="B1603">
        <v>4344.6570000000002</v>
      </c>
      <c r="C1603">
        <v>863.83399999999995</v>
      </c>
      <c r="D1603">
        <v>14158.019</v>
      </c>
      <c r="E1603">
        <v>1186.127</v>
      </c>
      <c r="L1603" s="282">
        <v>44580</v>
      </c>
      <c r="M1603">
        <v>19833.329000000002</v>
      </c>
      <c r="N1603">
        <v>4356.1090000000004</v>
      </c>
      <c r="O1603">
        <v>58153.411</v>
      </c>
      <c r="P1603">
        <v>2813.8670000000002</v>
      </c>
    </row>
    <row r="1604" spans="1:16">
      <c r="A1604" s="282">
        <v>44581</v>
      </c>
      <c r="B1604">
        <v>4297.348</v>
      </c>
      <c r="C1604">
        <v>870.68899999999996</v>
      </c>
      <c r="D1604">
        <v>14249.361000000001</v>
      </c>
      <c r="E1604">
        <v>1197.874</v>
      </c>
      <c r="L1604" s="282">
        <v>44581</v>
      </c>
      <c r="M1604">
        <v>19618.764999999999</v>
      </c>
      <c r="N1604">
        <v>4390.6779999999999</v>
      </c>
      <c r="O1604">
        <v>58528.593000000001</v>
      </c>
      <c r="P1604">
        <v>2841.7339999999999</v>
      </c>
    </row>
    <row r="1605" spans="1:16">
      <c r="A1605" s="282">
        <v>44582</v>
      </c>
      <c r="B1605">
        <v>4212.9089999999997</v>
      </c>
      <c r="C1605">
        <v>854.26800000000003</v>
      </c>
      <c r="D1605">
        <v>13929.218999999999</v>
      </c>
      <c r="E1605">
        <v>1189.462</v>
      </c>
      <c r="L1605" s="282">
        <v>44582</v>
      </c>
      <c r="M1605">
        <v>19233.448</v>
      </c>
      <c r="N1605">
        <v>4307.87</v>
      </c>
      <c r="O1605">
        <v>57213.623</v>
      </c>
      <c r="P1605">
        <v>2821.777</v>
      </c>
    </row>
    <row r="1606" spans="1:16">
      <c r="A1606" s="282">
        <v>44585</v>
      </c>
      <c r="B1606">
        <v>4227.0720000000001</v>
      </c>
      <c r="C1606">
        <v>820.37300000000005</v>
      </c>
      <c r="D1606">
        <v>13445.802</v>
      </c>
      <c r="E1606">
        <v>1189.6669999999999</v>
      </c>
      <c r="L1606" s="282">
        <v>44585</v>
      </c>
      <c r="M1606">
        <v>19298.109</v>
      </c>
      <c r="N1606">
        <v>4157.1980000000003</v>
      </c>
      <c r="O1606">
        <v>55228.010999999999</v>
      </c>
      <c r="P1606">
        <v>2822.2640000000001</v>
      </c>
    </row>
    <row r="1607" spans="1:16">
      <c r="A1607" s="282">
        <v>44586</v>
      </c>
      <c r="B1607">
        <v>4170.3230000000003</v>
      </c>
      <c r="C1607">
        <v>823.17899999999997</v>
      </c>
      <c r="D1607">
        <v>13516.046</v>
      </c>
      <c r="E1607">
        <v>1169.251</v>
      </c>
      <c r="L1607" s="282">
        <v>44586</v>
      </c>
      <c r="M1607">
        <v>19039.098000000002</v>
      </c>
      <c r="N1607">
        <v>4171.4179999999997</v>
      </c>
      <c r="O1607">
        <v>55516.536999999997</v>
      </c>
      <c r="P1607">
        <v>2773.8319999999999</v>
      </c>
    </row>
    <row r="1608" spans="1:16">
      <c r="A1608" s="282">
        <v>44587</v>
      </c>
      <c r="B1608">
        <v>4160.6450000000004</v>
      </c>
      <c r="C1608">
        <v>841.56700000000001</v>
      </c>
      <c r="D1608">
        <v>13675.51</v>
      </c>
      <c r="E1608">
        <v>1166.3119999999999</v>
      </c>
      <c r="L1608" s="282">
        <v>44587</v>
      </c>
      <c r="M1608">
        <v>18995.116000000002</v>
      </c>
      <c r="N1608">
        <v>4264.598</v>
      </c>
      <c r="O1608">
        <v>56179.627</v>
      </c>
      <c r="P1608">
        <v>2766.86</v>
      </c>
    </row>
    <row r="1609" spans="1:16">
      <c r="A1609" s="282">
        <v>44588</v>
      </c>
      <c r="B1609">
        <v>4136.68</v>
      </c>
      <c r="C1609">
        <v>849.41700000000003</v>
      </c>
      <c r="D1609">
        <v>13923.659</v>
      </c>
      <c r="E1609">
        <v>1136.127</v>
      </c>
      <c r="L1609" s="282">
        <v>44588</v>
      </c>
      <c r="M1609">
        <v>18886.850999999999</v>
      </c>
      <c r="N1609">
        <v>4304.3770000000004</v>
      </c>
      <c r="O1609">
        <v>57199.036</v>
      </c>
      <c r="P1609">
        <v>2695.2510000000002</v>
      </c>
    </row>
    <row r="1610" spans="1:16">
      <c r="A1610" s="282">
        <v>44589</v>
      </c>
      <c r="B1610">
        <v>4241.0550000000003</v>
      </c>
      <c r="C1610">
        <v>839.66099999999994</v>
      </c>
      <c r="D1610">
        <v>13724.781999999999</v>
      </c>
      <c r="E1610">
        <v>1157.2719999999999</v>
      </c>
      <c r="L1610" s="282">
        <v>44589</v>
      </c>
      <c r="M1610">
        <v>19365.579000000002</v>
      </c>
      <c r="N1610">
        <v>4254.9390000000003</v>
      </c>
      <c r="O1610">
        <v>56382.040999999997</v>
      </c>
      <c r="P1610">
        <v>2745.5940000000001</v>
      </c>
    </row>
    <row r="1611" spans="1:16">
      <c r="A1611" s="282">
        <v>44592</v>
      </c>
      <c r="B1611">
        <v>4329.8630000000003</v>
      </c>
      <c r="C1611">
        <v>846.51</v>
      </c>
      <c r="D1611">
        <v>14094.467000000001</v>
      </c>
      <c r="E1611">
        <v>1168.2</v>
      </c>
      <c r="L1611" s="282">
        <v>44592</v>
      </c>
      <c r="M1611">
        <v>19771.406999999999</v>
      </c>
      <c r="N1611">
        <v>4289.6459999999997</v>
      </c>
      <c r="O1611">
        <v>57900.724000000002</v>
      </c>
      <c r="P1611">
        <v>2771.5189999999998</v>
      </c>
    </row>
    <row r="1612" spans="1:16">
      <c r="A1612" s="282">
        <v>44593</v>
      </c>
      <c r="B1612">
        <v>4361.6310000000003</v>
      </c>
      <c r="C1612">
        <v>860.26700000000005</v>
      </c>
      <c r="D1612">
        <v>14210.937</v>
      </c>
      <c r="E1612">
        <v>1168.654</v>
      </c>
      <c r="L1612" s="282">
        <v>44593</v>
      </c>
      <c r="M1612">
        <v>19916.562000000002</v>
      </c>
      <c r="N1612">
        <v>4359.357</v>
      </c>
      <c r="O1612">
        <v>58379.186000000002</v>
      </c>
      <c r="P1612">
        <v>2772.5970000000002</v>
      </c>
    </row>
    <row r="1613" spans="1:16">
      <c r="A1613" s="282">
        <v>44594</v>
      </c>
      <c r="B1613">
        <v>4396.3050000000003</v>
      </c>
      <c r="C1613">
        <v>865.80200000000002</v>
      </c>
      <c r="D1613">
        <v>14613.449000000001</v>
      </c>
      <c r="E1613">
        <v>1192.5450000000001</v>
      </c>
      <c r="L1613" s="282">
        <v>44594</v>
      </c>
      <c r="M1613">
        <v>20075.085999999999</v>
      </c>
      <c r="N1613">
        <v>4387.4080000000004</v>
      </c>
      <c r="O1613">
        <v>60032.724999999999</v>
      </c>
      <c r="P1613">
        <v>2829.277</v>
      </c>
    </row>
    <row r="1614" spans="1:16">
      <c r="A1614" s="282">
        <v>44595</v>
      </c>
      <c r="B1614">
        <v>4284.8249999999998</v>
      </c>
      <c r="C1614">
        <v>858.10900000000004</v>
      </c>
      <c r="D1614">
        <v>14205.1</v>
      </c>
      <c r="E1614">
        <v>1181.8440000000001</v>
      </c>
      <c r="L1614" s="282">
        <v>44595</v>
      </c>
      <c r="M1614">
        <v>19566.882000000001</v>
      </c>
      <c r="N1614">
        <v>4348.424</v>
      </c>
      <c r="O1614">
        <v>58355.21</v>
      </c>
      <c r="P1614">
        <v>2803.8890000000001</v>
      </c>
    </row>
    <row r="1615" spans="1:16">
      <c r="A1615" s="282">
        <v>44596</v>
      </c>
      <c r="B1615">
        <v>4313.97</v>
      </c>
      <c r="C1615">
        <v>842.95399999999995</v>
      </c>
      <c r="D1615">
        <v>13732.527</v>
      </c>
      <c r="E1615">
        <v>1187.318</v>
      </c>
      <c r="L1615" s="282">
        <v>44596</v>
      </c>
      <c r="M1615">
        <v>19703.706999999999</v>
      </c>
      <c r="N1615">
        <v>4271.6260000000002</v>
      </c>
      <c r="O1615">
        <v>56413.858</v>
      </c>
      <c r="P1615">
        <v>2816.877</v>
      </c>
    </row>
    <row r="1616" spans="1:16">
      <c r="A1616" s="282">
        <v>44599</v>
      </c>
      <c r="B1616">
        <v>4298.9939999999997</v>
      </c>
      <c r="C1616">
        <v>833.25400000000002</v>
      </c>
      <c r="D1616">
        <v>13931.225</v>
      </c>
      <c r="E1616">
        <v>1184.885</v>
      </c>
      <c r="L1616" s="282">
        <v>44599</v>
      </c>
      <c r="M1616">
        <v>19635.742999999999</v>
      </c>
      <c r="N1616">
        <v>4222.473</v>
      </c>
      <c r="O1616">
        <v>57230.116999999998</v>
      </c>
      <c r="P1616">
        <v>2811.1060000000002</v>
      </c>
    </row>
    <row r="1617" spans="1:16">
      <c r="A1617" s="282">
        <v>44600</v>
      </c>
      <c r="B1617">
        <v>4335.2820000000002</v>
      </c>
      <c r="C1617">
        <v>835.40800000000002</v>
      </c>
      <c r="D1617">
        <v>13665.939</v>
      </c>
      <c r="E1617">
        <v>1188.799</v>
      </c>
      <c r="L1617" s="282">
        <v>44600</v>
      </c>
      <c r="M1617">
        <v>19801.647000000001</v>
      </c>
      <c r="N1617">
        <v>4233.3829999999998</v>
      </c>
      <c r="O1617">
        <v>56140.311999999998</v>
      </c>
      <c r="P1617">
        <v>2820.39</v>
      </c>
    </row>
    <row r="1618" spans="1:16">
      <c r="A1618" s="282">
        <v>44601</v>
      </c>
      <c r="B1618">
        <v>4402.4129999999996</v>
      </c>
      <c r="C1618">
        <v>857.529</v>
      </c>
      <c r="D1618">
        <v>14237.683000000001</v>
      </c>
      <c r="E1618">
        <v>1199.9549999999999</v>
      </c>
      <c r="L1618" s="282">
        <v>44601</v>
      </c>
      <c r="M1618">
        <v>20110.621999999999</v>
      </c>
      <c r="N1618">
        <v>4345.482</v>
      </c>
      <c r="O1618">
        <v>58489.061999999998</v>
      </c>
      <c r="P1618">
        <v>2846.8589999999999</v>
      </c>
    </row>
    <row r="1619" spans="1:16">
      <c r="A1619" s="282">
        <v>44602</v>
      </c>
      <c r="B1619">
        <v>4323.8609999999999</v>
      </c>
      <c r="C1619">
        <v>859.625</v>
      </c>
      <c r="D1619">
        <v>14163.986999999999</v>
      </c>
      <c r="E1619">
        <v>1206.319</v>
      </c>
      <c r="L1619" s="282">
        <v>44602</v>
      </c>
      <c r="M1619">
        <v>19754.349999999999</v>
      </c>
      <c r="N1619">
        <v>4356.107</v>
      </c>
      <c r="O1619">
        <v>58186.315000000002</v>
      </c>
      <c r="P1619">
        <v>2861.9580000000001</v>
      </c>
    </row>
    <row r="1620" spans="1:16">
      <c r="A1620" s="282">
        <v>44603</v>
      </c>
      <c r="B1620">
        <v>4239.1059999999998</v>
      </c>
      <c r="C1620">
        <v>852.18499999999995</v>
      </c>
      <c r="D1620">
        <v>13846.243</v>
      </c>
      <c r="E1620">
        <v>1206.319</v>
      </c>
      <c r="L1620" s="282">
        <v>44603</v>
      </c>
      <c r="M1620">
        <v>19367.948</v>
      </c>
      <c r="N1620">
        <v>4318.4009999999998</v>
      </c>
      <c r="O1620">
        <v>56881.006999999998</v>
      </c>
      <c r="P1620">
        <v>2861.9580000000001</v>
      </c>
    </row>
    <row r="1621" spans="1:16">
      <c r="A1621" s="282">
        <v>44606</v>
      </c>
      <c r="B1621">
        <v>4223.7030000000004</v>
      </c>
      <c r="C1621">
        <v>835.01800000000003</v>
      </c>
      <c r="D1621">
        <v>13547.075999999999</v>
      </c>
      <c r="E1621">
        <v>1184.4290000000001</v>
      </c>
      <c r="L1621" s="282">
        <v>44606</v>
      </c>
      <c r="M1621">
        <v>19298.925999999999</v>
      </c>
      <c r="N1621">
        <v>4231.4080000000004</v>
      </c>
      <c r="O1621">
        <v>55652.014000000003</v>
      </c>
      <c r="P1621">
        <v>2810.1260000000002</v>
      </c>
    </row>
    <row r="1622" spans="1:16">
      <c r="A1622" s="282">
        <v>44607</v>
      </c>
      <c r="B1622">
        <v>4294.0110000000004</v>
      </c>
      <c r="C1622">
        <v>852.31299999999999</v>
      </c>
      <c r="D1622">
        <v>13978.696</v>
      </c>
      <c r="E1622">
        <v>1172.951</v>
      </c>
      <c r="L1622" s="282">
        <v>44607</v>
      </c>
      <c r="M1622">
        <v>19622.297999999999</v>
      </c>
      <c r="N1622">
        <v>4319.05</v>
      </c>
      <c r="O1622">
        <v>57425.131000000001</v>
      </c>
      <c r="P1622">
        <v>2782.893</v>
      </c>
    </row>
    <row r="1623" spans="1:16">
      <c r="A1623" s="282">
        <v>44608</v>
      </c>
      <c r="B1623">
        <v>4295.0519999999997</v>
      </c>
      <c r="C1623">
        <v>852.62</v>
      </c>
      <c r="D1623">
        <v>13987.63</v>
      </c>
      <c r="E1623">
        <v>1193.58</v>
      </c>
      <c r="L1623" s="282">
        <v>44608</v>
      </c>
      <c r="M1623">
        <v>19629.397000000001</v>
      </c>
      <c r="N1623">
        <v>4320.6090000000004</v>
      </c>
      <c r="O1623">
        <v>57461.830999999998</v>
      </c>
      <c r="P1623">
        <v>2831.837</v>
      </c>
    </row>
    <row r="1624" spans="1:16">
      <c r="A1624" s="282">
        <v>44609</v>
      </c>
      <c r="B1624">
        <v>4199.7160000000003</v>
      </c>
      <c r="C1624">
        <v>844.06200000000001</v>
      </c>
      <c r="D1624">
        <v>13885.352000000001</v>
      </c>
      <c r="E1624">
        <v>1184.144</v>
      </c>
      <c r="L1624" s="282">
        <v>44609</v>
      </c>
      <c r="M1624">
        <v>19196.081999999999</v>
      </c>
      <c r="N1624">
        <v>4277.24</v>
      </c>
      <c r="O1624">
        <v>57041.667999999998</v>
      </c>
      <c r="P1624">
        <v>2809.5639999999999</v>
      </c>
    </row>
    <row r="1625" spans="1:16">
      <c r="A1625" s="282">
        <v>44610</v>
      </c>
      <c r="B1625">
        <v>4165.8289999999997</v>
      </c>
      <c r="C1625">
        <v>839.54700000000003</v>
      </c>
      <c r="D1625">
        <v>13613.384</v>
      </c>
      <c r="E1625">
        <v>1179.952</v>
      </c>
      <c r="L1625" s="282">
        <v>44610</v>
      </c>
      <c r="M1625">
        <v>19043.848000000002</v>
      </c>
      <c r="N1625">
        <v>4254.3599999999997</v>
      </c>
      <c r="O1625">
        <v>55924.411999999997</v>
      </c>
      <c r="P1625">
        <v>2799.6170000000002</v>
      </c>
    </row>
    <row r="1626" spans="1:16">
      <c r="A1626" s="282">
        <v>44613</v>
      </c>
      <c r="B1626">
        <v>4165.8289999999997</v>
      </c>
      <c r="C1626">
        <v>824.93499999999995</v>
      </c>
      <c r="D1626">
        <v>13410.723</v>
      </c>
      <c r="E1626">
        <v>1171.646</v>
      </c>
      <c r="L1626" s="282">
        <v>44613</v>
      </c>
      <c r="M1626">
        <v>19043.848000000002</v>
      </c>
      <c r="N1626">
        <v>4180.3130000000001</v>
      </c>
      <c r="O1626">
        <v>55091.870999999999</v>
      </c>
      <c r="P1626">
        <v>2779.9090000000001</v>
      </c>
    </row>
    <row r="1627" spans="1:16">
      <c r="A1627" s="282">
        <v>44614</v>
      </c>
      <c r="B1627">
        <v>4121.7479999999996</v>
      </c>
      <c r="C1627">
        <v>824.96600000000001</v>
      </c>
      <c r="D1627">
        <v>13440.191999999999</v>
      </c>
      <c r="E1627">
        <v>1152.8420000000001</v>
      </c>
      <c r="L1627" s="282">
        <v>44614</v>
      </c>
      <c r="M1627">
        <v>18842.574000000001</v>
      </c>
      <c r="N1627">
        <v>4180.4709999999995</v>
      </c>
      <c r="O1627">
        <v>55212.932000000001</v>
      </c>
      <c r="P1627">
        <v>2735.2950000000001</v>
      </c>
    </row>
    <row r="1628" spans="1:16">
      <c r="A1628" s="282">
        <v>44615</v>
      </c>
      <c r="B1628">
        <v>4043.585</v>
      </c>
      <c r="C1628">
        <v>822.58799999999997</v>
      </c>
      <c r="D1628">
        <v>13338.674999999999</v>
      </c>
      <c r="E1628">
        <v>1152.8420000000001</v>
      </c>
      <c r="L1628" s="282">
        <v>44615</v>
      </c>
      <c r="M1628">
        <v>18485.324000000001</v>
      </c>
      <c r="N1628">
        <v>4168.4229999999998</v>
      </c>
      <c r="O1628">
        <v>54795.894999999997</v>
      </c>
      <c r="P1628">
        <v>2735.2950000000001</v>
      </c>
    </row>
    <row r="1629" spans="1:16">
      <c r="A1629" s="282">
        <v>44616</v>
      </c>
      <c r="B1629">
        <v>4111.808</v>
      </c>
      <c r="C1629">
        <v>788.25900000000001</v>
      </c>
      <c r="D1629">
        <v>13370.066999999999</v>
      </c>
      <c r="E1629">
        <v>1137.537</v>
      </c>
      <c r="L1629" s="282">
        <v>44616</v>
      </c>
      <c r="M1629">
        <v>18798.665000000001</v>
      </c>
      <c r="N1629">
        <v>3994.4589999999998</v>
      </c>
      <c r="O1629">
        <v>54924.853999999999</v>
      </c>
      <c r="P1629">
        <v>2699.0219999999999</v>
      </c>
    </row>
    <row r="1630" spans="1:16">
      <c r="A1630" s="282">
        <v>44617</v>
      </c>
      <c r="B1630">
        <v>4203.8130000000001</v>
      </c>
      <c r="C1630">
        <v>816.7</v>
      </c>
      <c r="D1630">
        <v>13878.359</v>
      </c>
      <c r="E1630">
        <v>1150.277</v>
      </c>
      <c r="L1630" s="282">
        <v>44617</v>
      </c>
      <c r="M1630">
        <v>19221.313999999998</v>
      </c>
      <c r="N1630">
        <v>4138.5829999999996</v>
      </c>
      <c r="O1630">
        <v>57012.94</v>
      </c>
      <c r="P1630">
        <v>2730.2260000000001</v>
      </c>
    </row>
    <row r="1631" spans="1:16">
      <c r="A1631" s="282">
        <v>44620</v>
      </c>
      <c r="B1631">
        <v>4196.9920000000002</v>
      </c>
      <c r="C1631">
        <v>803.95600000000002</v>
      </c>
      <c r="D1631">
        <v>14248.198</v>
      </c>
      <c r="E1631">
        <v>1154.1990000000001</v>
      </c>
      <c r="L1631" s="282">
        <v>44620</v>
      </c>
      <c r="M1631">
        <v>19192.166000000001</v>
      </c>
      <c r="N1631">
        <v>4074.0039999999999</v>
      </c>
      <c r="O1631">
        <v>58532.258000000002</v>
      </c>
      <c r="P1631">
        <v>2739.5349999999999</v>
      </c>
    </row>
    <row r="1632" spans="1:16">
      <c r="A1632" s="282">
        <v>44621</v>
      </c>
      <c r="B1632">
        <v>4132.808</v>
      </c>
      <c r="C1632">
        <v>770.08500000000004</v>
      </c>
      <c r="D1632">
        <v>14285.773999999999</v>
      </c>
      <c r="E1632">
        <v>1160.9259999999999</v>
      </c>
      <c r="L1632" s="282">
        <v>44621</v>
      </c>
      <c r="M1632">
        <v>18899.171999999999</v>
      </c>
      <c r="N1632">
        <v>3902.366</v>
      </c>
      <c r="O1632">
        <v>58686.620999999999</v>
      </c>
      <c r="P1632">
        <v>2755.5010000000002</v>
      </c>
    </row>
    <row r="1633" spans="1:16">
      <c r="A1633" s="282">
        <v>44622</v>
      </c>
      <c r="B1633">
        <v>4208.5839999999998</v>
      </c>
      <c r="C1633">
        <v>776.39700000000005</v>
      </c>
      <c r="D1633">
        <v>14112.724</v>
      </c>
      <c r="E1633">
        <v>1138.271</v>
      </c>
      <c r="L1633" s="282">
        <v>44622</v>
      </c>
      <c r="M1633">
        <v>19246.276000000002</v>
      </c>
      <c r="N1633">
        <v>3934.35</v>
      </c>
      <c r="O1633">
        <v>57975.724000000002</v>
      </c>
      <c r="P1633">
        <v>2701.7289999999998</v>
      </c>
    </row>
    <row r="1634" spans="1:16">
      <c r="A1634" s="282">
        <v>44623</v>
      </c>
      <c r="B1634">
        <v>4178.7730000000001</v>
      </c>
      <c r="C1634">
        <v>757.28200000000004</v>
      </c>
      <c r="D1634">
        <v>14111.814</v>
      </c>
      <c r="E1634">
        <v>1151.539</v>
      </c>
      <c r="L1634" s="282">
        <v>44623</v>
      </c>
      <c r="M1634">
        <v>19112.258000000002</v>
      </c>
      <c r="N1634">
        <v>3837.4870000000001</v>
      </c>
      <c r="O1634">
        <v>57971.985999999997</v>
      </c>
      <c r="P1634">
        <v>2733.22</v>
      </c>
    </row>
    <row r="1635" spans="1:16">
      <c r="A1635" s="282">
        <v>44624</v>
      </c>
      <c r="B1635">
        <v>4141.6369999999997</v>
      </c>
      <c r="C1635">
        <v>710.52300000000002</v>
      </c>
      <c r="D1635">
        <v>13953.014999999999</v>
      </c>
      <c r="E1635">
        <v>1128.6679999999999</v>
      </c>
      <c r="L1635" s="282">
        <v>44624</v>
      </c>
      <c r="M1635">
        <v>18943.655999999999</v>
      </c>
      <c r="N1635">
        <v>3600.5360000000001</v>
      </c>
      <c r="O1635">
        <v>57319.631999999998</v>
      </c>
      <c r="P1635">
        <v>2678.9360000000001</v>
      </c>
    </row>
    <row r="1636" spans="1:16">
      <c r="A1636" s="282">
        <v>44627</v>
      </c>
      <c r="B1636">
        <v>4015.1419999999998</v>
      </c>
      <c r="C1636">
        <v>700.726</v>
      </c>
      <c r="D1636">
        <v>13988.234</v>
      </c>
      <c r="E1636">
        <v>1096.788</v>
      </c>
      <c r="L1636" s="282">
        <v>44627</v>
      </c>
      <c r="M1636">
        <v>18365.333999999999</v>
      </c>
      <c r="N1636">
        <v>3550.893</v>
      </c>
      <c r="O1636">
        <v>57464.313999999998</v>
      </c>
      <c r="P1636">
        <v>2603.268</v>
      </c>
    </row>
    <row r="1637" spans="1:16">
      <c r="A1637" s="282">
        <v>44628</v>
      </c>
      <c r="B1637">
        <v>3987.5189999999998</v>
      </c>
      <c r="C1637">
        <v>707.35699999999997</v>
      </c>
      <c r="D1637">
        <v>13958.344999999999</v>
      </c>
      <c r="E1637">
        <v>1077.1959999999999</v>
      </c>
      <c r="L1637" s="282">
        <v>44628</v>
      </c>
      <c r="M1637">
        <v>18239.419000000002</v>
      </c>
      <c r="N1637">
        <v>3584.4949999999999</v>
      </c>
      <c r="O1637">
        <v>57341.527999999998</v>
      </c>
      <c r="P1637">
        <v>2556.7640000000001</v>
      </c>
    </row>
    <row r="1638" spans="1:16">
      <c r="A1638" s="282">
        <v>44629</v>
      </c>
      <c r="B1638">
        <v>4093.9110000000001</v>
      </c>
      <c r="C1638">
        <v>755.35400000000004</v>
      </c>
      <c r="D1638">
        <v>14143.227999999999</v>
      </c>
      <c r="E1638">
        <v>1076.634</v>
      </c>
      <c r="L1638" s="282">
        <v>44629</v>
      </c>
      <c r="M1638">
        <v>18728.805</v>
      </c>
      <c r="N1638">
        <v>3827.7170000000001</v>
      </c>
      <c r="O1638">
        <v>58101.036</v>
      </c>
      <c r="P1638">
        <v>2555.431</v>
      </c>
    </row>
    <row r="1639" spans="1:16">
      <c r="A1639" s="282">
        <v>44630</v>
      </c>
      <c r="B1639">
        <v>4074.4009999999998</v>
      </c>
      <c r="C1639">
        <v>722.10500000000002</v>
      </c>
      <c r="D1639">
        <v>13975.704</v>
      </c>
      <c r="E1639">
        <v>1120.327</v>
      </c>
      <c r="L1639" s="282">
        <v>44630</v>
      </c>
      <c r="M1639">
        <v>18641.172999999999</v>
      </c>
      <c r="N1639">
        <v>3659.232</v>
      </c>
      <c r="O1639">
        <v>57416.892</v>
      </c>
      <c r="P1639">
        <v>2659.1370000000002</v>
      </c>
    </row>
    <row r="1640" spans="1:16">
      <c r="A1640" s="282">
        <v>44631</v>
      </c>
      <c r="B1640">
        <v>4017.1930000000002</v>
      </c>
      <c r="C1640">
        <v>726.02200000000005</v>
      </c>
      <c r="D1640">
        <v>13994.294</v>
      </c>
      <c r="E1640">
        <v>1099.8530000000001</v>
      </c>
      <c r="L1640" s="282">
        <v>44631</v>
      </c>
      <c r="M1640">
        <v>18380.47</v>
      </c>
      <c r="N1640">
        <v>3679.0770000000002</v>
      </c>
      <c r="O1640">
        <v>57526.923000000003</v>
      </c>
      <c r="P1640">
        <v>2610.5410000000002</v>
      </c>
    </row>
    <row r="1641" spans="1:16">
      <c r="A1641" s="282">
        <v>44634</v>
      </c>
      <c r="B1641">
        <v>3981.7130000000002</v>
      </c>
      <c r="C1641">
        <v>739.53200000000004</v>
      </c>
      <c r="D1641">
        <v>14112.450999999999</v>
      </c>
      <c r="E1641">
        <v>1107.23</v>
      </c>
      <c r="L1641" s="282">
        <v>44634</v>
      </c>
      <c r="M1641">
        <v>18222.313999999998</v>
      </c>
      <c r="N1641">
        <v>3747.538</v>
      </c>
      <c r="O1641">
        <v>58012.633999999998</v>
      </c>
      <c r="P1641">
        <v>2628.06</v>
      </c>
    </row>
    <row r="1642" spans="1:16">
      <c r="A1642" s="282">
        <v>44635</v>
      </c>
      <c r="B1642">
        <v>4067.7040000000002</v>
      </c>
      <c r="C1642">
        <v>741.12300000000005</v>
      </c>
      <c r="D1642">
        <v>14055.036</v>
      </c>
      <c r="E1642">
        <v>1114.529</v>
      </c>
      <c r="L1642" s="282">
        <v>44635</v>
      </c>
      <c r="M1642">
        <v>18616.234</v>
      </c>
      <c r="N1642">
        <v>3755.6</v>
      </c>
      <c r="O1642">
        <v>57827.33</v>
      </c>
      <c r="P1642">
        <v>2645.3850000000002</v>
      </c>
    </row>
    <row r="1643" spans="1:16">
      <c r="A1643" s="282">
        <v>44636</v>
      </c>
      <c r="B1643">
        <v>4165.0010000000002</v>
      </c>
      <c r="C1643">
        <v>763.57299999999998</v>
      </c>
      <c r="D1643">
        <v>14408.855</v>
      </c>
      <c r="E1643">
        <v>1133.5129999999999</v>
      </c>
      <c r="L1643" s="282">
        <v>44636</v>
      </c>
      <c r="M1643">
        <v>19062.147000000001</v>
      </c>
      <c r="N1643">
        <v>3869.3679999999999</v>
      </c>
      <c r="O1643">
        <v>59753.366999999998</v>
      </c>
      <c r="P1643">
        <v>2690.4430000000002</v>
      </c>
    </row>
    <row r="1644" spans="1:16">
      <c r="A1644" s="282">
        <v>44637</v>
      </c>
      <c r="B1644">
        <v>4219.9359999999997</v>
      </c>
      <c r="C1644">
        <v>758.27099999999996</v>
      </c>
      <c r="D1644">
        <v>14763.421</v>
      </c>
      <c r="E1644">
        <v>1163.056</v>
      </c>
      <c r="L1644" s="282">
        <v>44637</v>
      </c>
      <c r="M1644">
        <v>19314.672999999999</v>
      </c>
      <c r="N1644">
        <v>3842.5</v>
      </c>
      <c r="O1644">
        <v>61247.733999999997</v>
      </c>
      <c r="P1644">
        <v>2760.6909999999998</v>
      </c>
    </row>
    <row r="1645" spans="1:16">
      <c r="A1645" s="282">
        <v>44638</v>
      </c>
      <c r="B1645">
        <v>4274.0469999999996</v>
      </c>
      <c r="C1645">
        <v>760.20100000000002</v>
      </c>
      <c r="D1645">
        <v>14888.325000000001</v>
      </c>
      <c r="E1645">
        <v>1170.278</v>
      </c>
      <c r="L1645" s="282">
        <v>44638</v>
      </c>
      <c r="M1645">
        <v>19562.544000000002</v>
      </c>
      <c r="N1645">
        <v>3852.2779999999998</v>
      </c>
      <c r="O1645">
        <v>61819.044999999998</v>
      </c>
      <c r="P1645">
        <v>2777.835</v>
      </c>
    </row>
    <row r="1646" spans="1:16">
      <c r="A1646" s="282">
        <v>44641</v>
      </c>
      <c r="B1646">
        <v>4269.2889999999998</v>
      </c>
      <c r="C1646">
        <v>762.92499999999995</v>
      </c>
      <c r="D1646">
        <v>14898.416999999999</v>
      </c>
      <c r="E1646">
        <v>1170.278</v>
      </c>
      <c r="L1646" s="282">
        <v>44641</v>
      </c>
      <c r="M1646">
        <v>19541.755000000001</v>
      </c>
      <c r="N1646">
        <v>3866.0819999999999</v>
      </c>
      <c r="O1646">
        <v>61860.947999999997</v>
      </c>
      <c r="P1646">
        <v>2777.835</v>
      </c>
    </row>
    <row r="1647" spans="1:16">
      <c r="A1647" s="282">
        <v>44642</v>
      </c>
      <c r="B1647">
        <v>4321.1880000000001</v>
      </c>
      <c r="C1647">
        <v>770.49</v>
      </c>
      <c r="D1647">
        <v>14790.369000000001</v>
      </c>
      <c r="E1647">
        <v>1187.79</v>
      </c>
      <c r="L1647" s="282">
        <v>44642</v>
      </c>
      <c r="M1647">
        <v>19779.309000000001</v>
      </c>
      <c r="N1647">
        <v>3904.4160000000002</v>
      </c>
      <c r="O1647">
        <v>61412.313999999998</v>
      </c>
      <c r="P1647">
        <v>2819.4009999999998</v>
      </c>
    </row>
    <row r="1648" spans="1:16">
      <c r="A1648" s="282">
        <v>44643</v>
      </c>
      <c r="B1648">
        <v>4268.1610000000001</v>
      </c>
      <c r="C1648">
        <v>762.32500000000005</v>
      </c>
      <c r="D1648">
        <v>14690.368</v>
      </c>
      <c r="E1648">
        <v>1216.8900000000001</v>
      </c>
      <c r="L1648" s="282">
        <v>44643</v>
      </c>
      <c r="M1648">
        <v>19537.75</v>
      </c>
      <c r="N1648">
        <v>3863.0410000000002</v>
      </c>
      <c r="O1648">
        <v>60997.095000000001</v>
      </c>
      <c r="P1648">
        <v>2888.4740000000002</v>
      </c>
    </row>
    <row r="1649" spans="1:16">
      <c r="A1649" s="282">
        <v>44644</v>
      </c>
      <c r="B1649">
        <v>4330.0619999999999</v>
      </c>
      <c r="C1649">
        <v>765.19899999999996</v>
      </c>
      <c r="D1649">
        <v>14424.579</v>
      </c>
      <c r="E1649">
        <v>1219.691</v>
      </c>
      <c r="L1649" s="282">
        <v>44644</v>
      </c>
      <c r="M1649">
        <v>19822.733</v>
      </c>
      <c r="N1649">
        <v>3877.607</v>
      </c>
      <c r="O1649">
        <v>59893.49</v>
      </c>
      <c r="P1649">
        <v>2895.125</v>
      </c>
    </row>
    <row r="1650" spans="1:16">
      <c r="A1650" s="282">
        <v>44645</v>
      </c>
      <c r="B1650">
        <v>4347.1260000000002</v>
      </c>
      <c r="C1650">
        <v>769.94200000000001</v>
      </c>
      <c r="D1650">
        <v>14274.762000000001</v>
      </c>
      <c r="E1650">
        <v>1218.771</v>
      </c>
      <c r="L1650" s="282">
        <v>44645</v>
      </c>
      <c r="M1650">
        <v>19900.998</v>
      </c>
      <c r="N1650">
        <v>3901.6390000000001</v>
      </c>
      <c r="O1650">
        <v>59518.425999999999</v>
      </c>
      <c r="P1650">
        <v>2892.9690000000001</v>
      </c>
    </row>
    <row r="1651" spans="1:16">
      <c r="A1651" s="282">
        <v>44648</v>
      </c>
      <c r="B1651">
        <v>4380.951</v>
      </c>
      <c r="C1651">
        <v>774.95500000000004</v>
      </c>
      <c r="D1651">
        <v>14523.279</v>
      </c>
      <c r="E1651">
        <v>1214.059</v>
      </c>
      <c r="L1651" s="282">
        <v>44648</v>
      </c>
      <c r="M1651">
        <v>20055.868999999999</v>
      </c>
      <c r="N1651">
        <v>3927.0430000000001</v>
      </c>
      <c r="O1651">
        <v>60554.614000000001</v>
      </c>
      <c r="P1651">
        <v>2881.7840000000001</v>
      </c>
    </row>
    <row r="1652" spans="1:16">
      <c r="A1652" s="282">
        <v>44649</v>
      </c>
      <c r="B1652">
        <v>4439.6679999999997</v>
      </c>
      <c r="C1652">
        <v>793.51199999999994</v>
      </c>
      <c r="D1652">
        <v>14669.352999999999</v>
      </c>
      <c r="E1652">
        <v>1226.5609999999999</v>
      </c>
      <c r="L1652" s="282">
        <v>44649</v>
      </c>
      <c r="M1652">
        <v>20324.712</v>
      </c>
      <c r="N1652">
        <v>4021.08</v>
      </c>
      <c r="O1652">
        <v>61163.667000000001</v>
      </c>
      <c r="P1652">
        <v>2911.4609999999998</v>
      </c>
    </row>
    <row r="1653" spans="1:16">
      <c r="A1653" s="282">
        <v>44650</v>
      </c>
      <c r="B1653">
        <v>4407.9480000000003</v>
      </c>
      <c r="C1653">
        <v>795.18200000000002</v>
      </c>
      <c r="D1653">
        <v>14908.790999999999</v>
      </c>
      <c r="E1653">
        <v>1211.2650000000001</v>
      </c>
      <c r="L1653" s="282">
        <v>44650</v>
      </c>
      <c r="M1653">
        <v>20181.968000000001</v>
      </c>
      <c r="N1653">
        <v>4029.5430000000001</v>
      </c>
      <c r="O1653">
        <v>62162.002</v>
      </c>
      <c r="P1653">
        <v>2905.9569999999999</v>
      </c>
    </row>
    <row r="1654" spans="1:16">
      <c r="A1654" s="282">
        <v>44651</v>
      </c>
      <c r="B1654">
        <v>4338.8519999999999</v>
      </c>
      <c r="C1654">
        <v>787.47900000000004</v>
      </c>
      <c r="D1654">
        <v>14823.547</v>
      </c>
      <c r="E1654">
        <v>1199.28</v>
      </c>
      <c r="L1654" s="282">
        <v>44651</v>
      </c>
      <c r="M1654">
        <v>19866.929</v>
      </c>
      <c r="N1654">
        <v>3990.5079999999998</v>
      </c>
      <c r="O1654">
        <v>61806.576000000001</v>
      </c>
      <c r="P1654">
        <v>2877.2020000000002</v>
      </c>
    </row>
    <row r="1655" spans="1:16">
      <c r="A1655" s="282">
        <v>44652</v>
      </c>
      <c r="B1655">
        <v>4355.2110000000002</v>
      </c>
      <c r="C1655">
        <v>793.82100000000003</v>
      </c>
      <c r="D1655">
        <v>14988.145</v>
      </c>
      <c r="E1655">
        <v>1197.3409999999999</v>
      </c>
      <c r="L1655" s="282">
        <v>44652</v>
      </c>
      <c r="M1655">
        <v>19941.873</v>
      </c>
      <c r="N1655">
        <v>4022.6469999999999</v>
      </c>
      <c r="O1655">
        <v>62492.864999999998</v>
      </c>
      <c r="P1655">
        <v>2872.55</v>
      </c>
    </row>
    <row r="1656" spans="1:16">
      <c r="A1656" s="282">
        <v>44655</v>
      </c>
      <c r="B1656">
        <v>4393.9080000000004</v>
      </c>
      <c r="C1656">
        <v>794.45699999999999</v>
      </c>
      <c r="D1656">
        <v>14949.805</v>
      </c>
      <c r="E1656">
        <v>1202.44</v>
      </c>
      <c r="L1656" s="282">
        <v>44655</v>
      </c>
      <c r="M1656">
        <v>20119.203000000001</v>
      </c>
      <c r="N1656">
        <v>4025.8679999999999</v>
      </c>
      <c r="O1656">
        <v>62333.006999999998</v>
      </c>
      <c r="P1656">
        <v>2884.7829999999999</v>
      </c>
    </row>
    <row r="1657" spans="1:16">
      <c r="A1657" s="282">
        <v>44656</v>
      </c>
      <c r="B1657">
        <v>4333.9070000000002</v>
      </c>
      <c r="C1657">
        <v>790.65099999999995</v>
      </c>
      <c r="D1657">
        <v>15238.447</v>
      </c>
      <c r="E1657">
        <v>1199.1079999999999</v>
      </c>
      <c r="L1657" s="282">
        <v>44656</v>
      </c>
      <c r="M1657">
        <v>19847.466</v>
      </c>
      <c r="N1657">
        <v>4006.5830000000001</v>
      </c>
      <c r="O1657">
        <v>63536.499000000003</v>
      </c>
      <c r="P1657">
        <v>2876.7910000000002</v>
      </c>
    </row>
    <row r="1658" spans="1:16">
      <c r="A1658" s="282">
        <v>44657</v>
      </c>
      <c r="B1658">
        <v>4287.7719999999999</v>
      </c>
      <c r="C1658">
        <v>774.846</v>
      </c>
      <c r="D1658">
        <v>15053.055</v>
      </c>
      <c r="E1658">
        <v>1183.479</v>
      </c>
      <c r="L1658" s="282">
        <v>44657</v>
      </c>
      <c r="M1658">
        <v>19636.254000000001</v>
      </c>
      <c r="N1658">
        <v>3926.4929999999999</v>
      </c>
      <c r="O1658">
        <v>62771.485999999997</v>
      </c>
      <c r="P1658">
        <v>2839.2950000000001</v>
      </c>
    </row>
    <row r="1659" spans="1:16">
      <c r="A1659" s="282">
        <v>44658</v>
      </c>
      <c r="B1659">
        <v>4304.6180000000004</v>
      </c>
      <c r="C1659">
        <v>770.31899999999996</v>
      </c>
      <c r="D1659">
        <v>15388.755999999999</v>
      </c>
      <c r="E1659">
        <v>1165.6479999999999</v>
      </c>
      <c r="L1659" s="282">
        <v>44658</v>
      </c>
      <c r="M1659">
        <v>19715.776999999998</v>
      </c>
      <c r="N1659">
        <v>3903.549</v>
      </c>
      <c r="O1659">
        <v>64177.618000000002</v>
      </c>
      <c r="P1659">
        <v>2796.5149999999999</v>
      </c>
    </row>
    <row r="1660" spans="1:16">
      <c r="A1660" s="282">
        <v>44659</v>
      </c>
      <c r="B1660">
        <v>4290.5479999999998</v>
      </c>
      <c r="C1660">
        <v>787.69799999999998</v>
      </c>
      <c r="D1660">
        <v>15427.641</v>
      </c>
      <c r="E1660">
        <v>1167.634</v>
      </c>
      <c r="L1660" s="282">
        <v>44659</v>
      </c>
      <c r="M1660">
        <v>19651.653999999999</v>
      </c>
      <c r="N1660">
        <v>3991.6179999999999</v>
      </c>
      <c r="O1660">
        <v>64339.786999999997</v>
      </c>
      <c r="P1660">
        <v>2801.2809999999999</v>
      </c>
    </row>
    <row r="1661" spans="1:16">
      <c r="A1661" s="282">
        <v>44662</v>
      </c>
      <c r="B1661">
        <v>4219.5540000000001</v>
      </c>
      <c r="C1661">
        <v>785.34100000000001</v>
      </c>
      <c r="D1661">
        <v>15238.627</v>
      </c>
      <c r="E1661">
        <v>1163.588</v>
      </c>
      <c r="L1661" s="282">
        <v>44662</v>
      </c>
      <c r="M1661">
        <v>19326.486000000001</v>
      </c>
      <c r="N1661">
        <v>3979.674</v>
      </c>
      <c r="O1661">
        <v>63602.01</v>
      </c>
      <c r="P1661">
        <v>2791.5740000000001</v>
      </c>
    </row>
    <row r="1662" spans="1:16">
      <c r="A1662" s="282">
        <v>44663</v>
      </c>
      <c r="B1662">
        <v>4205.0370000000003</v>
      </c>
      <c r="C1662">
        <v>782.35900000000004</v>
      </c>
      <c r="D1662">
        <v>14929.300999999999</v>
      </c>
      <c r="E1662">
        <v>1146.6020000000001</v>
      </c>
      <c r="L1662" s="282">
        <v>44663</v>
      </c>
      <c r="M1662">
        <v>19260.62</v>
      </c>
      <c r="N1662">
        <v>3964.5610000000001</v>
      </c>
      <c r="O1662">
        <v>62310.963000000003</v>
      </c>
      <c r="P1662">
        <v>2750.8209999999999</v>
      </c>
    </row>
    <row r="1663" spans="1:16">
      <c r="A1663" s="282">
        <v>44664</v>
      </c>
      <c r="B1663">
        <v>4255.9380000000001</v>
      </c>
      <c r="C1663">
        <v>784.01599999999996</v>
      </c>
      <c r="D1663">
        <v>15032.228999999999</v>
      </c>
      <c r="E1663">
        <v>1163.1569999999999</v>
      </c>
      <c r="L1663" s="282">
        <v>44664</v>
      </c>
      <c r="M1663">
        <v>19497.269</v>
      </c>
      <c r="N1663">
        <v>3972.962</v>
      </c>
      <c r="O1663">
        <v>62740.555999999997</v>
      </c>
      <c r="P1663">
        <v>2790.5390000000002</v>
      </c>
    </row>
    <row r="1664" spans="1:16">
      <c r="A1664" s="282">
        <v>44665</v>
      </c>
      <c r="B1664">
        <v>4201.4960000000001</v>
      </c>
      <c r="C1664">
        <v>789.55600000000004</v>
      </c>
      <c r="D1664">
        <v>15032.228999999999</v>
      </c>
      <c r="E1664">
        <v>1174.3889999999999</v>
      </c>
      <c r="L1664" s="282">
        <v>44665</v>
      </c>
      <c r="M1664">
        <v>19247.862000000001</v>
      </c>
      <c r="N1664">
        <v>4001.0340000000001</v>
      </c>
      <c r="O1664">
        <v>62740.555999999997</v>
      </c>
      <c r="P1664">
        <v>2817.4850000000001</v>
      </c>
    </row>
    <row r="1665" spans="1:16">
      <c r="A1665" s="282">
        <v>44666</v>
      </c>
      <c r="B1665">
        <v>4201.4960000000001</v>
      </c>
      <c r="C1665">
        <v>789.55600000000004</v>
      </c>
      <c r="D1665">
        <v>15032.228999999999</v>
      </c>
      <c r="E1665">
        <v>1167.941</v>
      </c>
      <c r="L1665" s="282">
        <v>44666</v>
      </c>
      <c r="M1665">
        <v>19247.862000000001</v>
      </c>
      <c r="N1665">
        <v>4001.0340000000001</v>
      </c>
      <c r="O1665">
        <v>62740.555999999997</v>
      </c>
      <c r="P1665">
        <v>2802.0160000000001</v>
      </c>
    </row>
    <row r="1666" spans="1:16">
      <c r="A1666" s="282">
        <v>44669</v>
      </c>
      <c r="B1666">
        <v>4196.973</v>
      </c>
      <c r="C1666">
        <v>789.55600000000004</v>
      </c>
      <c r="D1666">
        <v>15032.228999999999</v>
      </c>
      <c r="E1666">
        <v>1157.675</v>
      </c>
      <c r="L1666" s="282">
        <v>44669</v>
      </c>
      <c r="M1666">
        <v>19227.141</v>
      </c>
      <c r="N1666">
        <v>4001.0340000000001</v>
      </c>
      <c r="O1666">
        <v>62740.555999999997</v>
      </c>
      <c r="P1666">
        <v>2777.395</v>
      </c>
    </row>
    <row r="1667" spans="1:16">
      <c r="A1667" s="282">
        <v>44670</v>
      </c>
      <c r="B1667">
        <v>4268.0860000000002</v>
      </c>
      <c r="C1667">
        <v>781.14499999999998</v>
      </c>
      <c r="D1667">
        <v>15028.513000000001</v>
      </c>
      <c r="E1667">
        <v>1166.6769999999999</v>
      </c>
      <c r="L1667" s="282">
        <v>44670</v>
      </c>
      <c r="M1667">
        <v>19553.239000000001</v>
      </c>
      <c r="N1667">
        <v>4003.3510000000001</v>
      </c>
      <c r="O1667">
        <v>62725.046000000002</v>
      </c>
      <c r="P1667">
        <v>2798.991</v>
      </c>
    </row>
    <row r="1668" spans="1:16">
      <c r="A1668" s="282">
        <v>44671</v>
      </c>
      <c r="B1668">
        <v>4261.0990000000002</v>
      </c>
      <c r="C1668">
        <v>787.02599999999995</v>
      </c>
      <c r="D1668">
        <v>15185.615</v>
      </c>
      <c r="E1668">
        <v>1179.3420000000001</v>
      </c>
      <c r="L1668" s="282">
        <v>44671</v>
      </c>
      <c r="M1668">
        <v>19521.491000000002</v>
      </c>
      <c r="N1668">
        <v>4033.4940000000001</v>
      </c>
      <c r="O1668">
        <v>63380.749000000003</v>
      </c>
      <c r="P1668">
        <v>2829.3760000000002</v>
      </c>
    </row>
    <row r="1669" spans="1:16">
      <c r="A1669" s="282">
        <v>44672</v>
      </c>
      <c r="B1669">
        <v>4193.4380000000001</v>
      </c>
      <c r="C1669">
        <v>783.72699999999998</v>
      </c>
      <c r="D1669">
        <v>14930.933000000001</v>
      </c>
      <c r="E1669">
        <v>1187.866</v>
      </c>
      <c r="L1669" s="282">
        <v>44672</v>
      </c>
      <c r="M1669">
        <v>19212.972000000002</v>
      </c>
      <c r="N1669">
        <v>4016.5859999999998</v>
      </c>
      <c r="O1669">
        <v>62317.775000000001</v>
      </c>
      <c r="P1669">
        <v>2849.828</v>
      </c>
    </row>
    <row r="1670" spans="1:16">
      <c r="A1670" s="282">
        <v>44673</v>
      </c>
      <c r="B1670">
        <v>4077.759</v>
      </c>
      <c r="C1670">
        <v>766.08500000000004</v>
      </c>
      <c r="D1670">
        <v>14738.358</v>
      </c>
      <c r="E1670">
        <v>1173.482</v>
      </c>
      <c r="L1670" s="282">
        <v>44673</v>
      </c>
      <c r="M1670">
        <v>18683.258000000002</v>
      </c>
      <c r="N1670">
        <v>3926.1709999999998</v>
      </c>
      <c r="O1670">
        <v>61514.017999999996</v>
      </c>
      <c r="P1670">
        <v>2815.317</v>
      </c>
    </row>
    <row r="1671" spans="1:16">
      <c r="A1671" s="282">
        <v>44676</v>
      </c>
      <c r="B1671">
        <v>4103.8869999999997</v>
      </c>
      <c r="C1671">
        <v>753.28099999999995</v>
      </c>
      <c r="D1671">
        <v>14740.254999999999</v>
      </c>
      <c r="E1671">
        <v>1155.3820000000001</v>
      </c>
      <c r="L1671" s="282">
        <v>44676</v>
      </c>
      <c r="M1671">
        <v>18803.213</v>
      </c>
      <c r="N1671">
        <v>3860.549</v>
      </c>
      <c r="O1671">
        <v>61521.936000000002</v>
      </c>
      <c r="P1671">
        <v>2771.9070000000002</v>
      </c>
    </row>
    <row r="1672" spans="1:16">
      <c r="A1672" s="282">
        <v>44677</v>
      </c>
      <c r="B1672">
        <v>3986.154</v>
      </c>
      <c r="C1672">
        <v>746.16200000000003</v>
      </c>
      <c r="D1672">
        <v>14556.647999999999</v>
      </c>
      <c r="E1672">
        <v>1155.81</v>
      </c>
      <c r="L1672" s="282">
        <v>44677</v>
      </c>
      <c r="M1672">
        <v>18263.940999999999</v>
      </c>
      <c r="N1672">
        <v>3824.0680000000002</v>
      </c>
      <c r="O1672">
        <v>60755.607000000004</v>
      </c>
      <c r="P1672">
        <v>2772.9340000000002</v>
      </c>
    </row>
    <row r="1673" spans="1:16">
      <c r="A1673" s="282">
        <v>44678</v>
      </c>
      <c r="B1673">
        <v>3992.558</v>
      </c>
      <c r="C1673">
        <v>751.06799999999998</v>
      </c>
      <c r="D1673">
        <v>14772.446</v>
      </c>
      <c r="E1673">
        <v>1145.1020000000001</v>
      </c>
      <c r="L1673" s="282">
        <v>44678</v>
      </c>
      <c r="M1673">
        <v>18293.473999999998</v>
      </c>
      <c r="N1673">
        <v>3849.212</v>
      </c>
      <c r="O1673">
        <v>61668.218000000001</v>
      </c>
      <c r="P1673">
        <v>2747.2750000000001</v>
      </c>
    </row>
    <row r="1674" spans="1:16">
      <c r="A1674" s="282">
        <v>44679</v>
      </c>
      <c r="B1674">
        <v>4092.145</v>
      </c>
      <c r="C1674">
        <v>758.55899999999997</v>
      </c>
      <c r="D1674">
        <v>14646.57</v>
      </c>
      <c r="E1674">
        <v>1167.422</v>
      </c>
      <c r="L1674" s="282">
        <v>44679</v>
      </c>
      <c r="M1674">
        <v>18750.775000000001</v>
      </c>
      <c r="N1674">
        <v>3887.5990000000002</v>
      </c>
      <c r="O1674">
        <v>61142.743999999999</v>
      </c>
      <c r="P1674">
        <v>2800.835</v>
      </c>
    </row>
    <row r="1675" spans="1:16">
      <c r="A1675" s="282">
        <v>44680</v>
      </c>
      <c r="B1675">
        <v>3942.2910000000002</v>
      </c>
      <c r="C1675">
        <v>765.54300000000001</v>
      </c>
      <c r="D1675">
        <v>15117.15</v>
      </c>
      <c r="E1675">
        <v>1167.422</v>
      </c>
      <c r="L1675" s="282">
        <v>44680</v>
      </c>
      <c r="M1675">
        <v>18065.868999999999</v>
      </c>
      <c r="N1675">
        <v>3923.3919999999998</v>
      </c>
      <c r="O1675">
        <v>63107.199000000001</v>
      </c>
      <c r="P1675">
        <v>2800.835</v>
      </c>
    </row>
    <row r="1676" spans="1:16">
      <c r="A1676" s="282">
        <v>44683</v>
      </c>
      <c r="B1676">
        <v>3967.41</v>
      </c>
      <c r="C1676">
        <v>753.22299999999996</v>
      </c>
      <c r="D1676">
        <v>14875.450999999999</v>
      </c>
      <c r="E1676">
        <v>1166.6500000000001</v>
      </c>
      <c r="L1676" s="282">
        <v>44683</v>
      </c>
      <c r="M1676">
        <v>18181.077000000001</v>
      </c>
      <c r="N1676">
        <v>3860.252</v>
      </c>
      <c r="O1676">
        <v>62098.216</v>
      </c>
      <c r="P1676">
        <v>2799.2069999999999</v>
      </c>
    </row>
    <row r="1677" spans="1:16">
      <c r="A1677" s="282">
        <v>44684</v>
      </c>
      <c r="B1677">
        <v>3984.3589999999999</v>
      </c>
      <c r="C1677">
        <v>765.22</v>
      </c>
      <c r="D1677">
        <v>14799.894</v>
      </c>
      <c r="E1677">
        <v>1166.6500000000001</v>
      </c>
      <c r="L1677" s="282">
        <v>44684</v>
      </c>
      <c r="M1677">
        <v>18258.764999999999</v>
      </c>
      <c r="N1677">
        <v>3921.7379999999998</v>
      </c>
      <c r="O1677">
        <v>61782.798000000003</v>
      </c>
      <c r="P1677">
        <v>2799.2069999999999</v>
      </c>
    </row>
    <row r="1678" spans="1:16">
      <c r="A1678" s="282">
        <v>44685</v>
      </c>
      <c r="B1678">
        <v>4102.9340000000002</v>
      </c>
      <c r="C1678">
        <v>754.30600000000004</v>
      </c>
      <c r="D1678">
        <v>14721.359</v>
      </c>
      <c r="E1678">
        <v>1166.6500000000001</v>
      </c>
      <c r="L1678" s="282">
        <v>44685</v>
      </c>
      <c r="M1678">
        <v>18802.313999999998</v>
      </c>
      <c r="N1678">
        <v>3865.8040000000001</v>
      </c>
      <c r="O1678">
        <v>61454.951999999997</v>
      </c>
      <c r="P1678">
        <v>2799.2069999999999</v>
      </c>
    </row>
    <row r="1679" spans="1:16">
      <c r="A1679" s="282">
        <v>44686</v>
      </c>
      <c r="B1679">
        <v>3951.2779999999998</v>
      </c>
      <c r="C1679">
        <v>749.49</v>
      </c>
      <c r="D1679">
        <v>14745.121999999999</v>
      </c>
      <c r="E1679">
        <v>1166.6500000000001</v>
      </c>
      <c r="L1679" s="282">
        <v>44686</v>
      </c>
      <c r="M1679">
        <v>18109.292000000001</v>
      </c>
      <c r="N1679">
        <v>3841.1219999999998</v>
      </c>
      <c r="O1679">
        <v>61554.152999999998</v>
      </c>
      <c r="P1679">
        <v>2799.2069999999999</v>
      </c>
    </row>
    <row r="1680" spans="1:16">
      <c r="A1680" s="282">
        <v>44687</v>
      </c>
      <c r="B1680">
        <v>3923.87</v>
      </c>
      <c r="C1680">
        <v>740.19500000000005</v>
      </c>
      <c r="D1680">
        <v>14328.348</v>
      </c>
      <c r="E1680">
        <v>1177.8399999999999</v>
      </c>
      <c r="L1680" s="282">
        <v>44687</v>
      </c>
      <c r="M1680">
        <v>17986.32</v>
      </c>
      <c r="N1680">
        <v>3793.4850000000001</v>
      </c>
      <c r="O1680">
        <v>59814.311999999998</v>
      </c>
      <c r="P1680">
        <v>2826.056</v>
      </c>
    </row>
    <row r="1681" spans="1:16">
      <c r="A1681" s="282">
        <v>44690</v>
      </c>
      <c r="B1681">
        <v>3791.01</v>
      </c>
      <c r="C1681">
        <v>719.60199999999998</v>
      </c>
      <c r="D1681">
        <v>13694.339</v>
      </c>
      <c r="E1681">
        <v>1153.498</v>
      </c>
      <c r="L1681" s="282">
        <v>44690</v>
      </c>
      <c r="M1681">
        <v>17378.704000000002</v>
      </c>
      <c r="N1681">
        <v>3687.9490000000001</v>
      </c>
      <c r="O1681">
        <v>57180.31</v>
      </c>
      <c r="P1681">
        <v>2767.652</v>
      </c>
    </row>
    <row r="1682" spans="1:16">
      <c r="A1682" s="282">
        <v>44691</v>
      </c>
      <c r="B1682">
        <v>3800.7040000000002</v>
      </c>
      <c r="C1682">
        <v>727.40200000000004</v>
      </c>
      <c r="D1682">
        <v>13783.496999999999</v>
      </c>
      <c r="E1682">
        <v>1142.9490000000001</v>
      </c>
      <c r="L1682" s="282">
        <v>44691</v>
      </c>
      <c r="M1682">
        <v>17423.206999999999</v>
      </c>
      <c r="N1682">
        <v>3727.9209999999998</v>
      </c>
      <c r="O1682">
        <v>57552.582999999999</v>
      </c>
      <c r="P1682">
        <v>2742.3420000000001</v>
      </c>
    </row>
    <row r="1683" spans="1:16">
      <c r="A1683" s="282">
        <v>44692</v>
      </c>
      <c r="B1683">
        <v>3733.748</v>
      </c>
      <c r="C1683">
        <v>748.20699999999999</v>
      </c>
      <c r="D1683">
        <v>13685.76</v>
      </c>
      <c r="E1683">
        <v>1135.9949999999999</v>
      </c>
      <c r="L1683" s="282">
        <v>44692</v>
      </c>
      <c r="M1683">
        <v>17117.132000000001</v>
      </c>
      <c r="N1683">
        <v>3834.547</v>
      </c>
      <c r="O1683">
        <v>57144.487000000001</v>
      </c>
      <c r="P1683">
        <v>2726.0010000000002</v>
      </c>
    </row>
    <row r="1684" spans="1:16">
      <c r="A1684" s="282">
        <v>44693</v>
      </c>
      <c r="B1684">
        <v>3732.7629999999999</v>
      </c>
      <c r="C1684">
        <v>741.23699999999997</v>
      </c>
      <c r="D1684">
        <v>13657.825000000001</v>
      </c>
      <c r="E1684">
        <v>1122.2170000000001</v>
      </c>
      <c r="L1684" s="282">
        <v>44693</v>
      </c>
      <c r="M1684">
        <v>17118.464</v>
      </c>
      <c r="N1684">
        <v>3798.828</v>
      </c>
      <c r="O1684">
        <v>57027.847000000002</v>
      </c>
      <c r="P1684">
        <v>2693.2570000000001</v>
      </c>
    </row>
    <row r="1685" spans="1:16">
      <c r="A1685" s="282">
        <v>44694</v>
      </c>
      <c r="B1685">
        <v>3828.7689999999998</v>
      </c>
      <c r="C1685">
        <v>755.85400000000004</v>
      </c>
      <c r="D1685">
        <v>13657.825000000001</v>
      </c>
      <c r="E1685">
        <v>1143.9100000000001</v>
      </c>
      <c r="L1685" s="282">
        <v>44694</v>
      </c>
      <c r="M1685">
        <v>17560.618999999999</v>
      </c>
      <c r="N1685">
        <v>3873.7359999999999</v>
      </c>
      <c r="O1685">
        <v>57027.847000000002</v>
      </c>
      <c r="P1685">
        <v>2745.33</v>
      </c>
    </row>
    <row r="1686" spans="1:16">
      <c r="A1686" s="282">
        <v>44697</v>
      </c>
      <c r="B1686">
        <v>3808.8980000000001</v>
      </c>
      <c r="C1686">
        <v>755.56700000000001</v>
      </c>
      <c r="D1686">
        <v>13699.946</v>
      </c>
      <c r="E1686">
        <v>1145.213</v>
      </c>
      <c r="L1686" s="282">
        <v>44697</v>
      </c>
      <c r="M1686">
        <v>17470.335999999999</v>
      </c>
      <c r="N1686">
        <v>3872.268</v>
      </c>
      <c r="O1686">
        <v>57203.72</v>
      </c>
      <c r="P1686">
        <v>2749.0210000000002</v>
      </c>
    </row>
    <row r="1687" spans="1:16">
      <c r="A1687" s="282">
        <v>44698</v>
      </c>
      <c r="B1687">
        <v>3886.1370000000002</v>
      </c>
      <c r="C1687">
        <v>763.03200000000004</v>
      </c>
      <c r="D1687">
        <v>13943.968000000001</v>
      </c>
      <c r="E1687">
        <v>1147.059</v>
      </c>
      <c r="L1687" s="282">
        <v>44698</v>
      </c>
      <c r="M1687">
        <v>17825.613000000001</v>
      </c>
      <c r="N1687">
        <v>3910.5250000000001</v>
      </c>
      <c r="O1687">
        <v>58222.627</v>
      </c>
      <c r="P1687">
        <v>2753.63</v>
      </c>
    </row>
    <row r="1688" spans="1:16">
      <c r="A1688" s="282">
        <v>44699</v>
      </c>
      <c r="B1688">
        <v>3727.8339999999998</v>
      </c>
      <c r="C1688">
        <v>756.76800000000003</v>
      </c>
      <c r="D1688">
        <v>13855.73</v>
      </c>
      <c r="E1688">
        <v>1159.136</v>
      </c>
      <c r="L1688" s="282">
        <v>44699</v>
      </c>
      <c r="M1688">
        <v>17103.289000000001</v>
      </c>
      <c r="N1688">
        <v>3878.42</v>
      </c>
      <c r="O1688">
        <v>57854.190999999999</v>
      </c>
      <c r="P1688">
        <v>2782.6309999999999</v>
      </c>
    </row>
    <row r="1689" spans="1:16">
      <c r="A1689" s="282">
        <v>44700</v>
      </c>
      <c r="B1689">
        <v>3710.7109999999998</v>
      </c>
      <c r="C1689">
        <v>755.9</v>
      </c>
      <c r="D1689">
        <v>13661.436</v>
      </c>
      <c r="E1689">
        <v>1141.8119999999999</v>
      </c>
      <c r="L1689" s="282">
        <v>44700</v>
      </c>
      <c r="M1689">
        <v>17026.519</v>
      </c>
      <c r="N1689">
        <v>3873.9760000000001</v>
      </c>
      <c r="O1689">
        <v>57042.923000000003</v>
      </c>
      <c r="P1689">
        <v>2741.0419999999999</v>
      </c>
    </row>
    <row r="1690" spans="1:16">
      <c r="A1690" s="282">
        <v>44701</v>
      </c>
      <c r="B1690">
        <v>3711.3490000000002</v>
      </c>
      <c r="C1690">
        <v>757.86</v>
      </c>
      <c r="D1690">
        <v>14102.986999999999</v>
      </c>
      <c r="E1690">
        <v>1152.8789999999999</v>
      </c>
      <c r="L1690" s="282">
        <v>44701</v>
      </c>
      <c r="M1690">
        <v>17029.718000000001</v>
      </c>
      <c r="N1690">
        <v>3884.018</v>
      </c>
      <c r="O1690">
        <v>58886.603999999999</v>
      </c>
      <c r="P1690">
        <v>2767.6120000000001</v>
      </c>
    </row>
    <row r="1691" spans="1:16">
      <c r="A1691" s="282">
        <v>44704</v>
      </c>
      <c r="B1691">
        <v>3778.047</v>
      </c>
      <c r="C1691">
        <v>759.327</v>
      </c>
      <c r="D1691">
        <v>14010.138999999999</v>
      </c>
      <c r="E1691">
        <v>1163.694</v>
      </c>
      <c r="L1691" s="282">
        <v>44704</v>
      </c>
      <c r="M1691">
        <v>17337.707999999999</v>
      </c>
      <c r="N1691">
        <v>3945.9650000000001</v>
      </c>
      <c r="O1691">
        <v>58498.921000000002</v>
      </c>
      <c r="P1691">
        <v>2793.5729999999999</v>
      </c>
    </row>
    <row r="1692" spans="1:16">
      <c r="A1692" s="282">
        <v>44705</v>
      </c>
      <c r="B1692">
        <v>3740.6080000000002</v>
      </c>
      <c r="C1692">
        <v>752.10199999999998</v>
      </c>
      <c r="D1692">
        <v>13907.231</v>
      </c>
      <c r="E1692">
        <v>1154.4960000000001</v>
      </c>
      <c r="L1692" s="282">
        <v>44705</v>
      </c>
      <c r="M1692">
        <v>17166.161</v>
      </c>
      <c r="N1692">
        <v>3908.4169999999999</v>
      </c>
      <c r="O1692">
        <v>58069.232000000004</v>
      </c>
      <c r="P1692">
        <v>2771.578</v>
      </c>
    </row>
    <row r="1693" spans="1:16">
      <c r="A1693" s="282">
        <v>44706</v>
      </c>
      <c r="B1693">
        <v>3779.1959999999999</v>
      </c>
      <c r="C1693">
        <v>764.99599999999998</v>
      </c>
      <c r="D1693">
        <v>13857.938</v>
      </c>
      <c r="E1693">
        <v>1154.6289999999999</v>
      </c>
      <c r="L1693" s="282">
        <v>44706</v>
      </c>
      <c r="M1693">
        <v>17343.474999999999</v>
      </c>
      <c r="N1693">
        <v>3975.4229999999998</v>
      </c>
      <c r="O1693">
        <v>57863.411</v>
      </c>
      <c r="P1693">
        <v>2771.8980000000001</v>
      </c>
    </row>
    <row r="1694" spans="1:16">
      <c r="A1694" s="282">
        <v>44707</v>
      </c>
      <c r="B1694">
        <v>3856.3159999999998</v>
      </c>
      <c r="C1694">
        <v>773.66499999999996</v>
      </c>
      <c r="D1694">
        <v>13857.938</v>
      </c>
      <c r="E1694">
        <v>1154.395</v>
      </c>
      <c r="L1694" s="282">
        <v>44707</v>
      </c>
      <c r="M1694">
        <v>17698.052</v>
      </c>
      <c r="N1694">
        <v>4020.4740000000002</v>
      </c>
      <c r="O1694">
        <v>57863.411</v>
      </c>
      <c r="P1694">
        <v>2771.335</v>
      </c>
    </row>
    <row r="1695" spans="1:16">
      <c r="A1695" s="282">
        <v>44708</v>
      </c>
      <c r="B1695">
        <v>3954.0770000000002</v>
      </c>
      <c r="C1695">
        <v>776.01300000000003</v>
      </c>
      <c r="D1695">
        <v>13857.938</v>
      </c>
      <c r="E1695">
        <v>1159.963</v>
      </c>
      <c r="L1695" s="282">
        <v>44708</v>
      </c>
      <c r="M1695">
        <v>18149.767</v>
      </c>
      <c r="N1695">
        <v>4032.6759999999999</v>
      </c>
      <c r="O1695">
        <v>57863.411</v>
      </c>
      <c r="P1695">
        <v>2784.7020000000002</v>
      </c>
    </row>
    <row r="1696" spans="1:16">
      <c r="A1696" s="282">
        <v>44711</v>
      </c>
      <c r="B1696">
        <v>3954.0770000000002</v>
      </c>
      <c r="C1696">
        <v>781.07600000000002</v>
      </c>
      <c r="D1696">
        <v>14431.584999999999</v>
      </c>
      <c r="E1696">
        <v>1182.1310000000001</v>
      </c>
      <c r="L1696" s="282">
        <v>44711</v>
      </c>
      <c r="M1696">
        <v>18149.767</v>
      </c>
      <c r="N1696">
        <v>4058.9870000000001</v>
      </c>
      <c r="O1696">
        <v>60258.658000000003</v>
      </c>
      <c r="P1696">
        <v>2838.0320000000002</v>
      </c>
    </row>
    <row r="1697" spans="1:16">
      <c r="A1697" s="282">
        <v>44712</v>
      </c>
      <c r="B1697">
        <v>3926.8389999999999</v>
      </c>
      <c r="C1697">
        <v>771.36</v>
      </c>
      <c r="D1697">
        <v>14303.74</v>
      </c>
      <c r="E1697">
        <v>1177.4949999999999</v>
      </c>
      <c r="L1697" s="282">
        <v>44712</v>
      </c>
      <c r="M1697">
        <v>18026.300999999999</v>
      </c>
      <c r="N1697">
        <v>4008.498</v>
      </c>
      <c r="O1697">
        <v>59724.843999999997</v>
      </c>
      <c r="P1697">
        <v>2826.9</v>
      </c>
    </row>
    <row r="1698" spans="1:16">
      <c r="A1698" s="282">
        <v>44713</v>
      </c>
      <c r="B1698">
        <v>3897.1689999999999</v>
      </c>
      <c r="C1698">
        <v>763.88599999999997</v>
      </c>
      <c r="D1698">
        <v>14228.825999999999</v>
      </c>
      <c r="E1698">
        <v>1191.713</v>
      </c>
      <c r="L1698" s="282">
        <v>44713</v>
      </c>
      <c r="M1698">
        <v>17891.806</v>
      </c>
      <c r="N1698">
        <v>3969.654</v>
      </c>
      <c r="O1698">
        <v>59412.040999999997</v>
      </c>
      <c r="P1698">
        <v>2861.0349999999999</v>
      </c>
    </row>
    <row r="1699" spans="1:16">
      <c r="A1699" s="282">
        <v>44714</v>
      </c>
      <c r="B1699">
        <v>3974.8049999999998</v>
      </c>
      <c r="C1699">
        <v>767.86599999999999</v>
      </c>
      <c r="D1699">
        <v>14262.769</v>
      </c>
      <c r="E1699">
        <v>1184.4190000000001</v>
      </c>
      <c r="L1699" s="282">
        <v>44714</v>
      </c>
      <c r="M1699">
        <v>18251.167000000001</v>
      </c>
      <c r="N1699">
        <v>3990.3380000000002</v>
      </c>
      <c r="O1699">
        <v>59553.769</v>
      </c>
      <c r="P1699">
        <v>2843.5230000000001</v>
      </c>
    </row>
    <row r="1700" spans="1:16">
      <c r="A1700" s="282">
        <v>44715</v>
      </c>
      <c r="B1700">
        <v>3907.86</v>
      </c>
      <c r="C1700">
        <v>760.32100000000003</v>
      </c>
      <c r="D1700">
        <v>14359.77</v>
      </c>
      <c r="E1700">
        <v>1189.297</v>
      </c>
      <c r="L1700" s="282">
        <v>44715</v>
      </c>
      <c r="M1700">
        <v>17945.705999999998</v>
      </c>
      <c r="N1700">
        <v>3951.1329999999998</v>
      </c>
      <c r="O1700">
        <v>59958.796000000002</v>
      </c>
      <c r="P1700">
        <v>2855.2359999999999</v>
      </c>
    </row>
    <row r="1701" spans="1:16">
      <c r="A1701" s="282">
        <v>44718</v>
      </c>
      <c r="B1701">
        <v>3920.3609999999999</v>
      </c>
      <c r="C1701">
        <v>773.71600000000001</v>
      </c>
      <c r="D1701">
        <v>14359.77</v>
      </c>
      <c r="E1701">
        <v>1192.6099999999999</v>
      </c>
      <c r="L1701" s="282">
        <v>44718</v>
      </c>
      <c r="M1701">
        <v>18003.23</v>
      </c>
      <c r="N1701">
        <v>4020.74</v>
      </c>
      <c r="O1701">
        <v>59958.796000000002</v>
      </c>
      <c r="P1701">
        <v>2863.1889999999999</v>
      </c>
    </row>
    <row r="1702" spans="1:16">
      <c r="A1702" s="282">
        <v>44719</v>
      </c>
      <c r="B1702">
        <v>3959.326</v>
      </c>
      <c r="C1702">
        <v>767.14400000000001</v>
      </c>
      <c r="D1702">
        <v>14623.013999999999</v>
      </c>
      <c r="E1702">
        <v>1197.318</v>
      </c>
      <c r="L1702" s="282">
        <v>44719</v>
      </c>
      <c r="M1702">
        <v>18182.635999999999</v>
      </c>
      <c r="N1702">
        <v>3986.59</v>
      </c>
      <c r="O1702">
        <v>61057.964999999997</v>
      </c>
      <c r="P1702">
        <v>2874.491</v>
      </c>
    </row>
    <row r="1703" spans="1:16">
      <c r="A1703" s="282">
        <v>44720</v>
      </c>
      <c r="B1703">
        <v>3917.6190000000001</v>
      </c>
      <c r="C1703">
        <v>762.58</v>
      </c>
      <c r="D1703">
        <v>14575.668</v>
      </c>
      <c r="E1703">
        <v>1211.2570000000001</v>
      </c>
      <c r="L1703" s="282">
        <v>44720</v>
      </c>
      <c r="M1703">
        <v>17991.754000000001</v>
      </c>
      <c r="N1703">
        <v>3962.8710000000001</v>
      </c>
      <c r="O1703">
        <v>60860.269</v>
      </c>
      <c r="P1703">
        <v>2907.9569999999999</v>
      </c>
    </row>
    <row r="1704" spans="1:16">
      <c r="A1704" s="282">
        <v>44721</v>
      </c>
      <c r="B1704">
        <v>3822.1010000000001</v>
      </c>
      <c r="C1704">
        <v>748.63</v>
      </c>
      <c r="D1704">
        <v>14301.291999999999</v>
      </c>
      <c r="E1704">
        <v>1211.2329999999999</v>
      </c>
      <c r="L1704" s="282">
        <v>44721</v>
      </c>
      <c r="M1704">
        <v>17554.784</v>
      </c>
      <c r="N1704">
        <v>3890.3780000000002</v>
      </c>
      <c r="O1704">
        <v>59714.620999999999</v>
      </c>
      <c r="P1704">
        <v>2907.8980000000001</v>
      </c>
    </row>
    <row r="1705" spans="1:16">
      <c r="A1705" s="282">
        <v>44722</v>
      </c>
      <c r="B1705">
        <v>3708.748</v>
      </c>
      <c r="C1705">
        <v>711.11</v>
      </c>
      <c r="D1705">
        <v>14097.75</v>
      </c>
      <c r="E1705">
        <v>1194.8679999999999</v>
      </c>
      <c r="L1705" s="282">
        <v>44722</v>
      </c>
      <c r="M1705">
        <v>17034.647000000001</v>
      </c>
      <c r="N1705">
        <v>3695.3980000000001</v>
      </c>
      <c r="O1705">
        <v>58864.74</v>
      </c>
      <c r="P1705">
        <v>2868.61</v>
      </c>
    </row>
    <row r="1706" spans="1:16">
      <c r="A1706" s="282">
        <v>44725</v>
      </c>
      <c r="B1706">
        <v>3560.509</v>
      </c>
      <c r="C1706">
        <v>693.59900000000005</v>
      </c>
      <c r="D1706">
        <v>13771.814</v>
      </c>
      <c r="E1706">
        <v>1166.3789999999999</v>
      </c>
      <c r="L1706" s="282">
        <v>44725</v>
      </c>
      <c r="M1706">
        <v>16353.885</v>
      </c>
      <c r="N1706">
        <v>3604.3969999999999</v>
      </c>
      <c r="O1706">
        <v>57503.803999999996</v>
      </c>
      <c r="P1706">
        <v>2800.2179999999998</v>
      </c>
    </row>
    <row r="1707" spans="1:16">
      <c r="A1707" s="282">
        <v>44726</v>
      </c>
      <c r="B1707">
        <v>3547.2269999999999</v>
      </c>
      <c r="C1707">
        <v>691.08500000000004</v>
      </c>
      <c r="D1707">
        <v>13513.668</v>
      </c>
      <c r="E1707">
        <v>1151.155</v>
      </c>
      <c r="L1707" s="282">
        <v>44726</v>
      </c>
      <c r="M1707">
        <v>16298.383</v>
      </c>
      <c r="N1707">
        <v>3591.3359999999998</v>
      </c>
      <c r="O1707">
        <v>56425.923000000003</v>
      </c>
      <c r="P1707">
        <v>2763.7950000000001</v>
      </c>
    </row>
    <row r="1708" spans="1:16">
      <c r="A1708" s="282">
        <v>44727</v>
      </c>
      <c r="B1708">
        <v>3601.6880000000001</v>
      </c>
      <c r="C1708">
        <v>710.50699999999995</v>
      </c>
      <c r="D1708">
        <v>13639.406999999999</v>
      </c>
      <c r="E1708">
        <v>1137.2650000000001</v>
      </c>
      <c r="L1708" s="282">
        <v>44727</v>
      </c>
      <c r="M1708">
        <v>16549.303</v>
      </c>
      <c r="N1708">
        <v>3692.2649999999999</v>
      </c>
      <c r="O1708">
        <v>56950.940999999999</v>
      </c>
      <c r="P1708">
        <v>2730.5219999999999</v>
      </c>
    </row>
    <row r="1709" spans="1:16">
      <c r="A1709" s="282">
        <v>44728</v>
      </c>
      <c r="B1709">
        <v>3480.83</v>
      </c>
      <c r="C1709">
        <v>687.97299999999996</v>
      </c>
      <c r="D1709">
        <v>13243.834000000001</v>
      </c>
      <c r="E1709">
        <v>1145.049</v>
      </c>
      <c r="L1709" s="282">
        <v>44728</v>
      </c>
      <c r="M1709">
        <v>15995.574000000001</v>
      </c>
      <c r="N1709">
        <v>3575.1610000000001</v>
      </c>
      <c r="O1709">
        <v>55299.24</v>
      </c>
      <c r="P1709">
        <v>2749.24</v>
      </c>
    </row>
    <row r="1710" spans="1:16">
      <c r="A1710" s="282">
        <v>44729</v>
      </c>
      <c r="B1710">
        <v>3492.3560000000002</v>
      </c>
      <c r="C1710">
        <v>688.54399999999998</v>
      </c>
      <c r="D1710">
        <v>13314.733</v>
      </c>
      <c r="E1710">
        <v>1124.4570000000001</v>
      </c>
      <c r="L1710" s="282">
        <v>44729</v>
      </c>
      <c r="M1710">
        <v>16048.862999999999</v>
      </c>
      <c r="N1710">
        <v>3578.1309999999999</v>
      </c>
      <c r="O1710">
        <v>55595.275000000001</v>
      </c>
      <c r="P1710">
        <v>2700.1480000000001</v>
      </c>
    </row>
    <row r="1711" spans="1:16">
      <c r="A1711" s="282">
        <v>44732</v>
      </c>
      <c r="B1711">
        <v>3492.3560000000002</v>
      </c>
      <c r="C1711">
        <v>696.923</v>
      </c>
      <c r="D1711">
        <v>13613.72</v>
      </c>
      <c r="E1711">
        <v>1115.0709999999999</v>
      </c>
      <c r="L1711" s="282">
        <v>44732</v>
      </c>
      <c r="M1711">
        <v>16048.862999999999</v>
      </c>
      <c r="N1711">
        <v>3631.6570000000002</v>
      </c>
      <c r="O1711">
        <v>56843.686999999998</v>
      </c>
      <c r="P1711">
        <v>2677.6089999999999</v>
      </c>
    </row>
    <row r="1712" spans="1:16">
      <c r="A1712" s="282">
        <v>44733</v>
      </c>
      <c r="B1712">
        <v>3577.6909999999998</v>
      </c>
      <c r="C1712">
        <v>698.95100000000002</v>
      </c>
      <c r="D1712">
        <v>13715.215</v>
      </c>
      <c r="E1712">
        <v>1137.9110000000001</v>
      </c>
      <c r="L1712" s="282">
        <v>44733</v>
      </c>
      <c r="M1712">
        <v>16441.876</v>
      </c>
      <c r="N1712">
        <v>3642.2240000000002</v>
      </c>
      <c r="O1712">
        <v>57267.476999999999</v>
      </c>
      <c r="P1712">
        <v>2732.4549999999999</v>
      </c>
    </row>
    <row r="1713" spans="1:16">
      <c r="A1713" s="282">
        <v>44734</v>
      </c>
      <c r="B1713">
        <v>3573.6239999999998</v>
      </c>
      <c r="C1713">
        <v>689.81700000000001</v>
      </c>
      <c r="D1713">
        <v>13628.116</v>
      </c>
      <c r="E1713">
        <v>1135.529</v>
      </c>
      <c r="L1713" s="282">
        <v>44734</v>
      </c>
      <c r="M1713">
        <v>16423.416000000001</v>
      </c>
      <c r="N1713">
        <v>3594.625</v>
      </c>
      <c r="O1713">
        <v>56903.796999999999</v>
      </c>
      <c r="P1713">
        <v>2726.7339999999999</v>
      </c>
    </row>
    <row r="1714" spans="1:16">
      <c r="A1714" s="282">
        <v>44735</v>
      </c>
      <c r="B1714">
        <v>3611.7150000000001</v>
      </c>
      <c r="C1714">
        <v>685.28200000000004</v>
      </c>
      <c r="D1714">
        <v>13582.087</v>
      </c>
      <c r="E1714">
        <v>1133.7249999999999</v>
      </c>
      <c r="L1714" s="282">
        <v>44735</v>
      </c>
      <c r="M1714">
        <v>16599.223000000002</v>
      </c>
      <c r="N1714">
        <v>3570.9969999999998</v>
      </c>
      <c r="O1714">
        <v>56711.603000000003</v>
      </c>
      <c r="P1714">
        <v>2722.404</v>
      </c>
    </row>
    <row r="1715" spans="1:16">
      <c r="A1715" s="282">
        <v>44736</v>
      </c>
      <c r="B1715">
        <v>3723.578</v>
      </c>
      <c r="C1715">
        <v>700.63300000000004</v>
      </c>
      <c r="D1715">
        <v>14008.138000000001</v>
      </c>
      <c r="E1715">
        <v>1142.5219999999999</v>
      </c>
      <c r="L1715" s="282">
        <v>44736</v>
      </c>
      <c r="M1715">
        <v>17113.714</v>
      </c>
      <c r="N1715">
        <v>3650.99</v>
      </c>
      <c r="O1715">
        <v>58490.567000000003</v>
      </c>
      <c r="P1715">
        <v>2743.529</v>
      </c>
    </row>
    <row r="1716" spans="1:16">
      <c r="A1716" s="282">
        <v>44739</v>
      </c>
      <c r="B1716">
        <v>3711.404</v>
      </c>
      <c r="C1716">
        <v>694.74800000000005</v>
      </c>
      <c r="D1716">
        <v>14205.444</v>
      </c>
      <c r="E1716">
        <v>1156.587</v>
      </c>
      <c r="L1716" s="282">
        <v>44739</v>
      </c>
      <c r="M1716">
        <v>17058.251</v>
      </c>
      <c r="N1716">
        <v>3620.3240000000001</v>
      </c>
      <c r="O1716">
        <v>59314.411999999997</v>
      </c>
      <c r="P1716">
        <v>2777.3009999999999</v>
      </c>
    </row>
    <row r="1717" spans="1:16">
      <c r="A1717" s="282">
        <v>44740</v>
      </c>
      <c r="B1717">
        <v>3634.5549999999998</v>
      </c>
      <c r="C1717">
        <v>701.11199999999997</v>
      </c>
      <c r="D1717">
        <v>13954.026</v>
      </c>
      <c r="E1717">
        <v>1168.2180000000001</v>
      </c>
      <c r="L1717" s="282">
        <v>44740</v>
      </c>
      <c r="M1717">
        <v>16705.04</v>
      </c>
      <c r="N1717">
        <v>3653.4859999999999</v>
      </c>
      <c r="O1717">
        <v>58264.625</v>
      </c>
      <c r="P1717">
        <v>2805.2310000000002</v>
      </c>
    </row>
    <row r="1718" spans="1:16">
      <c r="A1718" s="282">
        <v>44741</v>
      </c>
      <c r="B1718">
        <v>3630.5230000000001</v>
      </c>
      <c r="C1718">
        <v>692.63099999999997</v>
      </c>
      <c r="D1718">
        <v>13985.311</v>
      </c>
      <c r="E1718">
        <v>1158.527</v>
      </c>
      <c r="L1718" s="282">
        <v>44741</v>
      </c>
      <c r="M1718">
        <v>16688.651000000002</v>
      </c>
      <c r="N1718">
        <v>3609.2910000000002</v>
      </c>
      <c r="O1718">
        <v>58395.254999999997</v>
      </c>
      <c r="P1718">
        <v>2786.0349999999999</v>
      </c>
    </row>
    <row r="1719" spans="1:16">
      <c r="A1719" s="282">
        <v>44742</v>
      </c>
      <c r="B1719">
        <v>3596.3440000000001</v>
      </c>
      <c r="C1719">
        <v>675.29100000000005</v>
      </c>
      <c r="D1719">
        <v>13871.938</v>
      </c>
      <c r="E1719">
        <v>1143.7070000000001</v>
      </c>
      <c r="L1719" s="282">
        <v>44742</v>
      </c>
      <c r="M1719">
        <v>16534.169000000002</v>
      </c>
      <c r="N1719">
        <v>3518.93</v>
      </c>
      <c r="O1719">
        <v>57921.866999999998</v>
      </c>
      <c r="P1719">
        <v>2750.3980000000001</v>
      </c>
    </row>
    <row r="1720" spans="1:16">
      <c r="A1720" s="282">
        <v>44743</v>
      </c>
      <c r="B1720">
        <v>3635.9650000000001</v>
      </c>
      <c r="C1720">
        <v>678.61</v>
      </c>
      <c r="D1720">
        <v>13988.736000000001</v>
      </c>
      <c r="E1720">
        <v>1127.4010000000001</v>
      </c>
      <c r="L1720" s="282">
        <v>44743</v>
      </c>
      <c r="M1720">
        <v>16716.559000000001</v>
      </c>
      <c r="N1720">
        <v>3536.2280000000001</v>
      </c>
      <c r="O1720">
        <v>58409.553999999996</v>
      </c>
      <c r="P1720">
        <v>2711.1840000000002</v>
      </c>
    </row>
    <row r="1721" spans="1:16">
      <c r="A1721" s="282">
        <v>44746</v>
      </c>
      <c r="B1721">
        <v>3635.9650000000001</v>
      </c>
      <c r="C1721">
        <v>679.3</v>
      </c>
      <c r="D1721">
        <v>14065.306</v>
      </c>
      <c r="E1721">
        <v>1143.1389999999999</v>
      </c>
      <c r="L1721" s="282">
        <v>44746</v>
      </c>
      <c r="M1721">
        <v>16716.559000000001</v>
      </c>
      <c r="N1721">
        <v>3539.8249999999998</v>
      </c>
      <c r="O1721">
        <v>58729.27</v>
      </c>
      <c r="P1721">
        <v>2749.03</v>
      </c>
    </row>
    <row r="1722" spans="1:16">
      <c r="A1722" s="282">
        <v>44747</v>
      </c>
      <c r="B1722">
        <v>3646.652</v>
      </c>
      <c r="C1722">
        <v>659.5</v>
      </c>
      <c r="D1722">
        <v>14044.71</v>
      </c>
      <c r="E1722">
        <v>1150.009</v>
      </c>
      <c r="L1722" s="282">
        <v>44747</v>
      </c>
      <c r="M1722">
        <v>16768.564999999999</v>
      </c>
      <c r="N1722">
        <v>3436.645</v>
      </c>
      <c r="O1722">
        <v>58643.271999999997</v>
      </c>
      <c r="P1722">
        <v>2765.5509999999999</v>
      </c>
    </row>
    <row r="1723" spans="1:16">
      <c r="A1723" s="282">
        <v>44748</v>
      </c>
      <c r="B1723">
        <v>3657.2469999999998</v>
      </c>
      <c r="C1723">
        <v>664.62400000000002</v>
      </c>
      <c r="D1723">
        <v>14213.6</v>
      </c>
      <c r="E1723">
        <v>1135.3209999999999</v>
      </c>
      <c r="L1723" s="282">
        <v>44748</v>
      </c>
      <c r="M1723">
        <v>16817.579000000002</v>
      </c>
      <c r="N1723">
        <v>3463.3449999999998</v>
      </c>
      <c r="O1723">
        <v>59348.466999999997</v>
      </c>
      <c r="P1723">
        <v>2730.2289999999998</v>
      </c>
    </row>
    <row r="1724" spans="1:16">
      <c r="A1724" s="282">
        <v>44749</v>
      </c>
      <c r="B1724">
        <v>3714.855</v>
      </c>
      <c r="C1724">
        <v>685.05700000000002</v>
      </c>
      <c r="D1724">
        <v>14335.192999999999</v>
      </c>
      <c r="E1724">
        <v>1153.1469999999999</v>
      </c>
      <c r="L1724" s="282">
        <v>44749</v>
      </c>
      <c r="M1724">
        <v>17084.358</v>
      </c>
      <c r="N1724">
        <v>3569.8240000000001</v>
      </c>
      <c r="O1724">
        <v>59856.175000000003</v>
      </c>
      <c r="P1724">
        <v>2773.0970000000002</v>
      </c>
    </row>
    <row r="1725" spans="1:16">
      <c r="A1725" s="282">
        <v>44750</v>
      </c>
      <c r="B1725">
        <v>3711.087</v>
      </c>
      <c r="C1725">
        <v>691.22500000000002</v>
      </c>
      <c r="D1725">
        <v>14380.903</v>
      </c>
      <c r="E1725">
        <v>1155.7059999999999</v>
      </c>
      <c r="L1725" s="282">
        <v>44750</v>
      </c>
      <c r="M1725">
        <v>17068.334999999999</v>
      </c>
      <c r="N1725">
        <v>3601.962</v>
      </c>
      <c r="O1725">
        <v>60047.035000000003</v>
      </c>
      <c r="P1725">
        <v>2779.2510000000002</v>
      </c>
    </row>
    <row r="1726" spans="1:16">
      <c r="A1726" s="282">
        <v>44753</v>
      </c>
      <c r="B1726">
        <v>3665.4989999999998</v>
      </c>
      <c r="C1726">
        <v>684.92600000000004</v>
      </c>
      <c r="D1726">
        <v>14463.483</v>
      </c>
      <c r="E1726">
        <v>1172.2470000000001</v>
      </c>
      <c r="L1726" s="282">
        <v>44753</v>
      </c>
      <c r="M1726">
        <v>16858.91</v>
      </c>
      <c r="N1726">
        <v>3569.1390000000001</v>
      </c>
      <c r="O1726">
        <v>60391.843999999997</v>
      </c>
      <c r="P1726">
        <v>2819.03</v>
      </c>
    </row>
    <row r="1727" spans="1:16">
      <c r="A1727" s="282">
        <v>44754</v>
      </c>
      <c r="B1727">
        <v>3631.0610000000001</v>
      </c>
      <c r="C1727">
        <v>681.14700000000005</v>
      </c>
      <c r="D1727">
        <v>14460.737999999999</v>
      </c>
      <c r="E1727">
        <v>1153.4870000000001</v>
      </c>
      <c r="L1727" s="282">
        <v>44754</v>
      </c>
      <c r="M1727">
        <v>16700.828000000001</v>
      </c>
      <c r="N1727">
        <v>3549.4490000000001</v>
      </c>
      <c r="O1727">
        <v>60380.385999999999</v>
      </c>
      <c r="P1727">
        <v>2773.9160000000002</v>
      </c>
    </row>
    <row r="1728" spans="1:16">
      <c r="A1728" s="282">
        <v>44755</v>
      </c>
      <c r="B1728">
        <v>3615.1860000000001</v>
      </c>
      <c r="C1728">
        <v>675.15499999999997</v>
      </c>
      <c r="D1728">
        <v>14424.753000000001</v>
      </c>
      <c r="E1728">
        <v>1156.864</v>
      </c>
      <c r="L1728" s="282">
        <v>44755</v>
      </c>
      <c r="M1728">
        <v>16628.11</v>
      </c>
      <c r="N1728">
        <v>3518.2260000000001</v>
      </c>
      <c r="O1728">
        <v>60242.322999999997</v>
      </c>
      <c r="P1728">
        <v>2782.0360000000001</v>
      </c>
    </row>
    <row r="1729" spans="1:16">
      <c r="A1729" s="282">
        <v>44756</v>
      </c>
      <c r="B1729">
        <v>3602.2429999999999</v>
      </c>
      <c r="C1729">
        <v>650.41700000000003</v>
      </c>
      <c r="D1729">
        <v>14300.049000000001</v>
      </c>
      <c r="E1729">
        <v>1159.306</v>
      </c>
      <c r="L1729" s="282">
        <v>44756</v>
      </c>
      <c r="M1729">
        <v>16570.669999999998</v>
      </c>
      <c r="N1729">
        <v>3389.3110000000001</v>
      </c>
      <c r="O1729">
        <v>59721.52</v>
      </c>
      <c r="P1729">
        <v>2787.91</v>
      </c>
    </row>
    <row r="1730" spans="1:16">
      <c r="A1730" s="282">
        <v>44757</v>
      </c>
      <c r="B1730">
        <v>3672.5039999999999</v>
      </c>
      <c r="C1730">
        <v>661.50900000000001</v>
      </c>
      <c r="D1730">
        <v>14628.878000000001</v>
      </c>
      <c r="E1730">
        <v>1159.9190000000001</v>
      </c>
      <c r="L1730" s="282">
        <v>44757</v>
      </c>
      <c r="M1730">
        <v>16893.895</v>
      </c>
      <c r="N1730">
        <v>3447.1149999999998</v>
      </c>
      <c r="O1730">
        <v>61094.81</v>
      </c>
      <c r="P1730">
        <v>2789.3829999999998</v>
      </c>
    </row>
    <row r="1731" spans="1:16">
      <c r="A1731" s="282">
        <v>44760</v>
      </c>
      <c r="B1731">
        <v>3643.1779999999999</v>
      </c>
      <c r="C1731">
        <v>668.88900000000001</v>
      </c>
      <c r="D1731">
        <v>14858.489</v>
      </c>
      <c r="E1731">
        <v>1159.9190000000001</v>
      </c>
      <c r="L1731" s="282">
        <v>44760</v>
      </c>
      <c r="M1731">
        <v>16758.991999999998</v>
      </c>
      <c r="N1731">
        <v>3503.8409999999999</v>
      </c>
      <c r="O1731">
        <v>62053.741000000002</v>
      </c>
      <c r="P1731">
        <v>2789.3829999999998</v>
      </c>
    </row>
    <row r="1732" spans="1:16">
      <c r="A1732" s="282">
        <v>44761</v>
      </c>
      <c r="B1732">
        <v>3744.0810000000001</v>
      </c>
      <c r="C1732">
        <v>685.78599999999994</v>
      </c>
      <c r="D1732">
        <v>14830.156999999999</v>
      </c>
      <c r="E1732">
        <v>1166.662</v>
      </c>
      <c r="L1732" s="282">
        <v>44761</v>
      </c>
      <c r="M1732">
        <v>17223.873</v>
      </c>
      <c r="N1732">
        <v>3592.357</v>
      </c>
      <c r="O1732">
        <v>61935.415000000001</v>
      </c>
      <c r="P1732">
        <v>2805.6</v>
      </c>
    </row>
    <row r="1733" spans="1:16">
      <c r="A1733" s="282">
        <v>44762</v>
      </c>
      <c r="B1733">
        <v>3770.8130000000001</v>
      </c>
      <c r="C1733">
        <v>673.68899999999996</v>
      </c>
      <c r="D1733">
        <v>14749.375</v>
      </c>
      <c r="E1733">
        <v>1194.2819999999999</v>
      </c>
      <c r="L1733" s="282">
        <v>44762</v>
      </c>
      <c r="M1733">
        <v>17347.106</v>
      </c>
      <c r="N1733">
        <v>3528.989</v>
      </c>
      <c r="O1733">
        <v>61598.046000000002</v>
      </c>
      <c r="P1733">
        <v>2872.02</v>
      </c>
    </row>
    <row r="1734" spans="1:16">
      <c r="A1734" s="282">
        <v>44763</v>
      </c>
      <c r="B1734">
        <v>3809.1689999999999</v>
      </c>
      <c r="C1734">
        <v>668.88499999999999</v>
      </c>
      <c r="D1734">
        <v>14888.907999999999</v>
      </c>
      <c r="E1734">
        <v>1196.0519999999999</v>
      </c>
      <c r="L1734" s="282">
        <v>44763</v>
      </c>
      <c r="M1734">
        <v>17525.027999999998</v>
      </c>
      <c r="N1734">
        <v>3503.8220000000001</v>
      </c>
      <c r="O1734">
        <v>62180.779000000002</v>
      </c>
      <c r="P1734">
        <v>2876.277</v>
      </c>
    </row>
    <row r="1735" spans="1:16">
      <c r="A1735" s="282">
        <v>44764</v>
      </c>
      <c r="B1735">
        <v>3769.75</v>
      </c>
      <c r="C1735">
        <v>669.22699999999998</v>
      </c>
      <c r="D1735">
        <v>14994.593999999999</v>
      </c>
      <c r="E1735">
        <v>1199.3689999999999</v>
      </c>
      <c r="L1735" s="282">
        <v>44764</v>
      </c>
      <c r="M1735">
        <v>17343.847000000002</v>
      </c>
      <c r="N1735">
        <v>3505.6170000000002</v>
      </c>
      <c r="O1735">
        <v>62622.156999999999</v>
      </c>
      <c r="P1735">
        <v>2884.2550000000001</v>
      </c>
    </row>
    <row r="1736" spans="1:16">
      <c r="A1736" s="282">
        <v>44767</v>
      </c>
      <c r="B1736">
        <v>3773.5169999999998</v>
      </c>
      <c r="C1736">
        <v>674.88400000000001</v>
      </c>
      <c r="D1736">
        <v>14834.575999999999</v>
      </c>
      <c r="E1736">
        <v>1190.5640000000001</v>
      </c>
      <c r="L1736" s="282">
        <v>44767</v>
      </c>
      <c r="M1736">
        <v>17361.174999999999</v>
      </c>
      <c r="N1736">
        <v>3535.248</v>
      </c>
      <c r="O1736">
        <v>61953.870999999999</v>
      </c>
      <c r="P1736">
        <v>2863.0810000000001</v>
      </c>
    </row>
    <row r="1737" spans="1:16">
      <c r="A1737" s="282">
        <v>44768</v>
      </c>
      <c r="B1737">
        <v>3726.703</v>
      </c>
      <c r="C1737">
        <v>668.05100000000004</v>
      </c>
      <c r="D1737">
        <v>15026.481</v>
      </c>
      <c r="E1737">
        <v>1189.587</v>
      </c>
      <c r="L1737" s="282">
        <v>44768</v>
      </c>
      <c r="M1737">
        <v>17145.955000000002</v>
      </c>
      <c r="N1737">
        <v>3499.4540000000002</v>
      </c>
      <c r="O1737">
        <v>62755.326999999997</v>
      </c>
      <c r="P1737">
        <v>2860.7310000000002</v>
      </c>
    </row>
    <row r="1738" spans="1:16">
      <c r="A1738" s="282">
        <v>44769</v>
      </c>
      <c r="B1738">
        <v>3826.0140000000001</v>
      </c>
      <c r="C1738">
        <v>677.43200000000002</v>
      </c>
      <c r="D1738">
        <v>14903.349</v>
      </c>
      <c r="E1738">
        <v>1192.096</v>
      </c>
      <c r="L1738" s="282">
        <v>44769</v>
      </c>
      <c r="M1738">
        <v>17603.036</v>
      </c>
      <c r="N1738">
        <v>3548.5949999999998</v>
      </c>
      <c r="O1738">
        <v>62241.088000000003</v>
      </c>
      <c r="P1738">
        <v>2866.7649999999999</v>
      </c>
    </row>
    <row r="1739" spans="1:16">
      <c r="A1739" s="282">
        <v>44770</v>
      </c>
      <c r="B1739">
        <v>3872.7280000000001</v>
      </c>
      <c r="C1739">
        <v>691.19200000000001</v>
      </c>
      <c r="D1739">
        <v>15176.227999999999</v>
      </c>
      <c r="E1739">
        <v>1193.675</v>
      </c>
      <c r="L1739" s="282">
        <v>44770</v>
      </c>
      <c r="M1739">
        <v>17820.036</v>
      </c>
      <c r="N1739">
        <v>3620.6729999999998</v>
      </c>
      <c r="O1739">
        <v>63380.718000000001</v>
      </c>
      <c r="P1739">
        <v>2870.8229999999999</v>
      </c>
    </row>
    <row r="1740" spans="1:16">
      <c r="A1740" s="282">
        <v>44771</v>
      </c>
      <c r="B1740">
        <v>3927.7089999999998</v>
      </c>
      <c r="C1740">
        <v>706.98900000000003</v>
      </c>
      <c r="D1740">
        <v>15378.031999999999</v>
      </c>
      <c r="E1740">
        <v>1189.175</v>
      </c>
      <c r="L1740" s="282">
        <v>44771</v>
      </c>
      <c r="M1740">
        <v>18076.357</v>
      </c>
      <c r="N1740">
        <v>3703.422</v>
      </c>
      <c r="O1740">
        <v>64223.517</v>
      </c>
      <c r="P1740">
        <v>2860</v>
      </c>
    </row>
    <row r="1741" spans="1:16">
      <c r="A1741" s="282">
        <v>44774</v>
      </c>
      <c r="B1741">
        <v>3917.6860000000001</v>
      </c>
      <c r="C1741">
        <v>707.51900000000001</v>
      </c>
      <c r="D1741">
        <v>15292.681</v>
      </c>
      <c r="E1741">
        <v>1200.7929999999999</v>
      </c>
      <c r="L1741" s="282">
        <v>44774</v>
      </c>
      <c r="M1741">
        <v>18030.366999999998</v>
      </c>
      <c r="N1741">
        <v>3706.201</v>
      </c>
      <c r="O1741">
        <v>63867.063999999998</v>
      </c>
      <c r="P1741">
        <v>2887.942</v>
      </c>
    </row>
    <row r="1742" spans="1:16">
      <c r="A1742" s="282">
        <v>44775</v>
      </c>
      <c r="B1742">
        <v>3895.16</v>
      </c>
      <c r="C1742">
        <v>704.279</v>
      </c>
      <c r="D1742">
        <v>15321.572</v>
      </c>
      <c r="E1742">
        <v>1179.288</v>
      </c>
      <c r="L1742" s="282">
        <v>44775</v>
      </c>
      <c r="M1742">
        <v>17926.795999999998</v>
      </c>
      <c r="N1742">
        <v>3689.2249999999999</v>
      </c>
      <c r="O1742">
        <v>63987.722000000002</v>
      </c>
      <c r="P1742">
        <v>2836.2220000000002</v>
      </c>
    </row>
    <row r="1743" spans="1:16">
      <c r="A1743" s="282">
        <v>44776</v>
      </c>
      <c r="B1743">
        <v>3958.77</v>
      </c>
      <c r="C1743">
        <v>710.048</v>
      </c>
      <c r="D1743">
        <v>14626.971</v>
      </c>
      <c r="E1743">
        <v>1183.953</v>
      </c>
      <c r="L1743" s="282">
        <v>44776</v>
      </c>
      <c r="M1743">
        <v>18219.784</v>
      </c>
      <c r="N1743">
        <v>3719.4479999999999</v>
      </c>
      <c r="O1743">
        <v>61086.847999999998</v>
      </c>
      <c r="P1743">
        <v>2847.44</v>
      </c>
    </row>
    <row r="1744" spans="1:16">
      <c r="A1744" s="282">
        <v>44777</v>
      </c>
      <c r="B1744">
        <v>3957.4250000000002</v>
      </c>
      <c r="C1744">
        <v>712.59699999999998</v>
      </c>
      <c r="D1744">
        <v>14833.397999999999</v>
      </c>
      <c r="E1744">
        <v>1183.6959999999999</v>
      </c>
      <c r="L1744" s="282">
        <v>44777</v>
      </c>
      <c r="M1744">
        <v>18215.081999999999</v>
      </c>
      <c r="N1744">
        <v>3732.8</v>
      </c>
      <c r="O1744">
        <v>61948.953999999998</v>
      </c>
      <c r="P1744">
        <v>2846.8209999999999</v>
      </c>
    </row>
    <row r="1745" spans="1:16">
      <c r="A1745" s="282">
        <v>44778</v>
      </c>
      <c r="B1745">
        <v>3952.2840000000001</v>
      </c>
      <c r="C1745">
        <v>711.601</v>
      </c>
      <c r="D1745">
        <v>14474.521000000001</v>
      </c>
      <c r="E1745">
        <v>1193.8019999999999</v>
      </c>
      <c r="L1745" s="282">
        <v>44778</v>
      </c>
      <c r="M1745">
        <v>18193.794000000002</v>
      </c>
      <c r="N1745">
        <v>3727.5819999999999</v>
      </c>
      <c r="O1745">
        <v>60450.167000000001</v>
      </c>
      <c r="P1745">
        <v>2871.134</v>
      </c>
    </row>
    <row r="1746" spans="1:16">
      <c r="A1746" s="282">
        <v>44781</v>
      </c>
      <c r="B1746">
        <v>3948.739</v>
      </c>
      <c r="C1746">
        <v>717.18700000000001</v>
      </c>
      <c r="D1746">
        <v>14402.967000000001</v>
      </c>
      <c r="E1746">
        <v>1196.501</v>
      </c>
      <c r="L1746" s="282">
        <v>44781</v>
      </c>
      <c r="M1746">
        <v>18177.957999999999</v>
      </c>
      <c r="N1746">
        <v>3756.8409999999999</v>
      </c>
      <c r="O1746">
        <v>60151.338000000003</v>
      </c>
      <c r="P1746">
        <v>2877.6320000000001</v>
      </c>
    </row>
    <row r="1747" spans="1:16">
      <c r="A1747" s="282">
        <v>44782</v>
      </c>
      <c r="B1747">
        <v>3928.652</v>
      </c>
      <c r="C1747">
        <v>711.85199999999998</v>
      </c>
      <c r="D1747">
        <v>14475.819</v>
      </c>
      <c r="E1747">
        <v>1187.0999999999999</v>
      </c>
      <c r="L1747" s="282">
        <v>44782</v>
      </c>
      <c r="M1747">
        <v>18086.574000000001</v>
      </c>
      <c r="N1747">
        <v>3728.895</v>
      </c>
      <c r="O1747">
        <v>60455.589</v>
      </c>
      <c r="P1747">
        <v>2855.029</v>
      </c>
    </row>
    <row r="1748" spans="1:16">
      <c r="A1748" s="282">
        <v>44783</v>
      </c>
      <c r="B1748">
        <v>4017.8090000000002</v>
      </c>
      <c r="C1748">
        <v>717.21900000000005</v>
      </c>
      <c r="D1748">
        <v>14813.253000000001</v>
      </c>
      <c r="E1748">
        <v>1184.345</v>
      </c>
      <c r="L1748" s="282">
        <v>44783</v>
      </c>
      <c r="M1748">
        <v>18497.787</v>
      </c>
      <c r="N1748">
        <v>3757.0129999999999</v>
      </c>
      <c r="O1748">
        <v>61864.819000000003</v>
      </c>
      <c r="P1748">
        <v>2848.424</v>
      </c>
    </row>
    <row r="1749" spans="1:16">
      <c r="A1749" s="282">
        <v>44784</v>
      </c>
      <c r="B1749">
        <v>4012.9740000000002</v>
      </c>
      <c r="C1749">
        <v>722.25199999999995</v>
      </c>
      <c r="D1749">
        <v>14941.775</v>
      </c>
      <c r="E1749">
        <v>1184.345</v>
      </c>
      <c r="L1749" s="282">
        <v>44784</v>
      </c>
      <c r="M1749">
        <v>18480.272000000001</v>
      </c>
      <c r="N1749">
        <v>3783.375</v>
      </c>
      <c r="O1749">
        <v>62401.567999999999</v>
      </c>
      <c r="P1749">
        <v>2848.424</v>
      </c>
    </row>
    <row r="1750" spans="1:16">
      <c r="A1750" s="282">
        <v>44785</v>
      </c>
      <c r="B1750">
        <v>4083.2139999999999</v>
      </c>
      <c r="C1750">
        <v>725.58199999999999</v>
      </c>
      <c r="D1750">
        <v>14595.464</v>
      </c>
      <c r="E1750">
        <v>1210.037</v>
      </c>
      <c r="L1750" s="282">
        <v>44785</v>
      </c>
      <c r="M1750">
        <v>18806.081999999999</v>
      </c>
      <c r="N1750">
        <v>3800.817</v>
      </c>
      <c r="O1750">
        <v>61110.63</v>
      </c>
      <c r="P1750">
        <v>2910.2139999999999</v>
      </c>
    </row>
    <row r="1751" spans="1:16">
      <c r="A1751" s="282">
        <v>44788</v>
      </c>
      <c r="B1751">
        <v>4099.058</v>
      </c>
      <c r="C1751">
        <v>725.58199999999999</v>
      </c>
      <c r="D1751">
        <v>14735.26</v>
      </c>
      <c r="E1751">
        <v>1219.2260000000001</v>
      </c>
      <c r="L1751" s="282">
        <v>44788</v>
      </c>
      <c r="M1751">
        <v>18879.596000000001</v>
      </c>
      <c r="N1751">
        <v>3800.817</v>
      </c>
      <c r="O1751">
        <v>61695.949000000001</v>
      </c>
      <c r="P1751">
        <v>2932.3139999999999</v>
      </c>
    </row>
    <row r="1752" spans="1:16">
      <c r="A1752" s="282">
        <v>44789</v>
      </c>
      <c r="B1752">
        <v>4105.5119999999997</v>
      </c>
      <c r="C1752">
        <v>725.81700000000001</v>
      </c>
      <c r="D1752">
        <v>14598.905000000001</v>
      </c>
      <c r="E1752">
        <v>1217.1880000000001</v>
      </c>
      <c r="L1752" s="282">
        <v>44789</v>
      </c>
      <c r="M1752">
        <v>18910.27</v>
      </c>
      <c r="N1752">
        <v>3802.0520000000001</v>
      </c>
      <c r="O1752">
        <v>61125.035000000003</v>
      </c>
      <c r="P1752">
        <v>2927.4229999999998</v>
      </c>
    </row>
    <row r="1753" spans="1:16">
      <c r="A1753" s="282">
        <v>44790</v>
      </c>
      <c r="B1753">
        <v>4072.7060000000001</v>
      </c>
      <c r="C1753">
        <v>720.58900000000006</v>
      </c>
      <c r="D1753">
        <v>14665.297</v>
      </c>
      <c r="E1753">
        <v>1233.1179999999999</v>
      </c>
      <c r="L1753" s="282">
        <v>44790</v>
      </c>
      <c r="M1753">
        <v>18762.358</v>
      </c>
      <c r="N1753">
        <v>3774.6640000000002</v>
      </c>
      <c r="O1753">
        <v>61403.014999999999</v>
      </c>
      <c r="P1753">
        <v>2965.7359999999999</v>
      </c>
    </row>
    <row r="1754" spans="1:16">
      <c r="A1754" s="282">
        <v>44791</v>
      </c>
      <c r="B1754">
        <v>4081.0369999999998</v>
      </c>
      <c r="C1754">
        <v>727.15800000000002</v>
      </c>
      <c r="D1754">
        <v>14458.352999999999</v>
      </c>
      <c r="E1754">
        <v>1222.047</v>
      </c>
      <c r="L1754" s="282">
        <v>44791</v>
      </c>
      <c r="M1754">
        <v>18803.977999999999</v>
      </c>
      <c r="N1754">
        <v>3809.0749999999998</v>
      </c>
      <c r="O1754">
        <v>60536.548999999999</v>
      </c>
      <c r="P1754">
        <v>2939.1529999999998</v>
      </c>
    </row>
    <row r="1755" spans="1:16">
      <c r="A1755" s="282">
        <v>44792</v>
      </c>
      <c r="B1755">
        <v>4025.3710000000001</v>
      </c>
      <c r="C1755">
        <v>712.846</v>
      </c>
      <c r="D1755">
        <v>14631.001</v>
      </c>
      <c r="E1755">
        <v>1223.9659999999999</v>
      </c>
      <c r="L1755" s="282">
        <v>44792</v>
      </c>
      <c r="M1755">
        <v>18548.042000000001</v>
      </c>
      <c r="N1755">
        <v>3734.1039999999998</v>
      </c>
      <c r="O1755">
        <v>61259.421000000002</v>
      </c>
      <c r="P1755">
        <v>2943.7689999999998</v>
      </c>
    </row>
    <row r="1756" spans="1:16">
      <c r="A1756" s="282">
        <v>44795</v>
      </c>
      <c r="B1756">
        <v>3938.9319999999998</v>
      </c>
      <c r="C1756">
        <v>702.19200000000001</v>
      </c>
      <c r="D1756">
        <v>14743.996999999999</v>
      </c>
      <c r="E1756">
        <v>1222.9649999999999</v>
      </c>
      <c r="L1756" s="282">
        <v>44795</v>
      </c>
      <c r="M1756">
        <v>18151.580000000002</v>
      </c>
      <c r="N1756">
        <v>3678.297</v>
      </c>
      <c r="O1756">
        <v>61732.529000000002</v>
      </c>
      <c r="P1756">
        <v>2941.3609999999999</v>
      </c>
    </row>
    <row r="1757" spans="1:16">
      <c r="A1757" s="282">
        <v>44796</v>
      </c>
      <c r="B1757">
        <v>3930.616</v>
      </c>
      <c r="C1757">
        <v>709.36800000000005</v>
      </c>
      <c r="D1757">
        <v>14562.96</v>
      </c>
      <c r="E1757">
        <v>1208.0999999999999</v>
      </c>
      <c r="L1757" s="282">
        <v>44796</v>
      </c>
      <c r="M1757">
        <v>18113.484</v>
      </c>
      <c r="N1757">
        <v>3715.884</v>
      </c>
      <c r="O1757">
        <v>60974.536999999997</v>
      </c>
      <c r="P1757">
        <v>2905.61</v>
      </c>
    </row>
    <row r="1758" spans="1:16">
      <c r="A1758" s="282">
        <v>44797</v>
      </c>
      <c r="B1758">
        <v>3943.587</v>
      </c>
      <c r="C1758">
        <v>711.47</v>
      </c>
      <c r="D1758">
        <v>14817.572</v>
      </c>
      <c r="E1758">
        <v>1204.33</v>
      </c>
      <c r="L1758" s="282">
        <v>44797</v>
      </c>
      <c r="M1758">
        <v>18173.612000000001</v>
      </c>
      <c r="N1758">
        <v>3726.8969999999999</v>
      </c>
      <c r="O1758">
        <v>62040.584000000003</v>
      </c>
      <c r="P1758">
        <v>2896.5430000000001</v>
      </c>
    </row>
    <row r="1759" spans="1:16">
      <c r="A1759" s="282">
        <v>44798</v>
      </c>
      <c r="B1759">
        <v>4001.1260000000002</v>
      </c>
      <c r="C1759">
        <v>711.96699999999998</v>
      </c>
      <c r="D1759">
        <v>14928.348</v>
      </c>
      <c r="E1759">
        <v>1210.29</v>
      </c>
      <c r="L1759" s="282">
        <v>44798</v>
      </c>
      <c r="M1759">
        <v>18439.177</v>
      </c>
      <c r="N1759">
        <v>3729.5010000000002</v>
      </c>
      <c r="O1759">
        <v>62504.4</v>
      </c>
      <c r="P1759">
        <v>2910.877</v>
      </c>
    </row>
    <row r="1760" spans="1:16">
      <c r="A1760" s="282">
        <v>44799</v>
      </c>
      <c r="B1760">
        <v>3865.7060000000001</v>
      </c>
      <c r="C1760">
        <v>694.55399999999997</v>
      </c>
      <c r="D1760">
        <v>14750.891</v>
      </c>
      <c r="E1760">
        <v>1212.9590000000001</v>
      </c>
      <c r="L1760" s="282">
        <v>44799</v>
      </c>
      <c r="M1760">
        <v>17815.556</v>
      </c>
      <c r="N1760">
        <v>3638.2860000000001</v>
      </c>
      <c r="O1760">
        <v>61761.396999999997</v>
      </c>
      <c r="P1760">
        <v>2917.2959999999998</v>
      </c>
    </row>
    <row r="1761" spans="1:16">
      <c r="A1761" s="282">
        <v>44802</v>
      </c>
      <c r="B1761">
        <v>3838.9319999999998</v>
      </c>
      <c r="C1761">
        <v>693.88199999999995</v>
      </c>
      <c r="D1761">
        <v>14423.6</v>
      </c>
      <c r="E1761">
        <v>1189.9259999999999</v>
      </c>
      <c r="L1761" s="282">
        <v>44802</v>
      </c>
      <c r="M1761">
        <v>17692.978999999999</v>
      </c>
      <c r="N1761">
        <v>3634.7629999999999</v>
      </c>
      <c r="O1761">
        <v>60391.040000000001</v>
      </c>
      <c r="P1761">
        <v>2861.8989999999999</v>
      </c>
    </row>
    <row r="1762" spans="1:16">
      <c r="A1762" s="282">
        <v>44803</v>
      </c>
      <c r="B1762">
        <v>3796.7669999999998</v>
      </c>
      <c r="C1762">
        <v>692.10599999999999</v>
      </c>
      <c r="D1762">
        <v>14376.521000000001</v>
      </c>
      <c r="E1762">
        <v>1205.1110000000001</v>
      </c>
      <c r="L1762" s="282">
        <v>44803</v>
      </c>
      <c r="M1762">
        <v>17500.02</v>
      </c>
      <c r="N1762">
        <v>3625.462</v>
      </c>
      <c r="O1762">
        <v>60193.921000000002</v>
      </c>
      <c r="P1762">
        <v>2899.3249999999998</v>
      </c>
    </row>
    <row r="1763" spans="1:16">
      <c r="A1763" s="282">
        <v>44804</v>
      </c>
      <c r="B1763">
        <v>3767.4490000000001</v>
      </c>
      <c r="C1763">
        <v>683.60599999999999</v>
      </c>
      <c r="D1763">
        <v>14341.175999999999</v>
      </c>
      <c r="E1763">
        <v>1201.5889999999999</v>
      </c>
      <c r="L1763" s="282">
        <v>44804</v>
      </c>
      <c r="M1763">
        <v>17368.286</v>
      </c>
      <c r="N1763">
        <v>3580.9349999999999</v>
      </c>
      <c r="O1763">
        <v>60045.934000000001</v>
      </c>
      <c r="P1763">
        <v>2890.85</v>
      </c>
    </row>
    <row r="1764" spans="1:16">
      <c r="A1764" s="282">
        <v>44805</v>
      </c>
      <c r="B1764">
        <v>3774.72</v>
      </c>
      <c r="C1764">
        <v>675.91399999999999</v>
      </c>
      <c r="D1764">
        <v>13921.876</v>
      </c>
      <c r="E1764">
        <v>1183.8</v>
      </c>
      <c r="L1764" s="282">
        <v>44805</v>
      </c>
      <c r="M1764">
        <v>17404.68</v>
      </c>
      <c r="N1764">
        <v>3540.6439999999998</v>
      </c>
      <c r="O1764">
        <v>58290.343000000001</v>
      </c>
      <c r="P1764">
        <v>2848.0520000000001</v>
      </c>
    </row>
    <row r="1765" spans="1:16">
      <c r="A1765" s="282">
        <v>44806</v>
      </c>
      <c r="B1765">
        <v>3735.5329999999999</v>
      </c>
      <c r="C1765">
        <v>695.10900000000004</v>
      </c>
      <c r="D1765">
        <v>14102.004000000001</v>
      </c>
      <c r="E1765">
        <v>1181.0920000000001</v>
      </c>
      <c r="L1765" s="282">
        <v>44806</v>
      </c>
      <c r="M1765">
        <v>17225.325000000001</v>
      </c>
      <c r="N1765">
        <v>3641.1909999999998</v>
      </c>
      <c r="O1765">
        <v>59044.531999999999</v>
      </c>
      <c r="P1765">
        <v>2841.538</v>
      </c>
    </row>
    <row r="1766" spans="1:16">
      <c r="A1766" s="282">
        <v>44809</v>
      </c>
      <c r="B1766">
        <v>3735.5329999999999</v>
      </c>
      <c r="C1766">
        <v>681.827</v>
      </c>
      <c r="D1766">
        <v>14116.833000000001</v>
      </c>
      <c r="E1766">
        <v>1180.761</v>
      </c>
      <c r="L1766" s="282">
        <v>44809</v>
      </c>
      <c r="M1766">
        <v>17225.325000000001</v>
      </c>
      <c r="N1766">
        <v>3571.6179999999999</v>
      </c>
      <c r="O1766">
        <v>59106.622000000003</v>
      </c>
      <c r="P1766">
        <v>2840.741</v>
      </c>
    </row>
    <row r="1767" spans="1:16">
      <c r="A1767" s="282">
        <v>44810</v>
      </c>
      <c r="B1767">
        <v>3719.8870000000002</v>
      </c>
      <c r="C1767">
        <v>681.54700000000003</v>
      </c>
      <c r="D1767">
        <v>14035.928</v>
      </c>
      <c r="E1767">
        <v>1179.3389999999999</v>
      </c>
      <c r="L1767" s="282">
        <v>44810</v>
      </c>
      <c r="M1767">
        <v>17154.037</v>
      </c>
      <c r="N1767">
        <v>3570.1509999999998</v>
      </c>
      <c r="O1767">
        <v>58767.875</v>
      </c>
      <c r="P1767">
        <v>2837.3209999999999</v>
      </c>
    </row>
    <row r="1768" spans="1:16">
      <c r="A1768" s="282">
        <v>44811</v>
      </c>
      <c r="B1768">
        <v>3789.0990000000002</v>
      </c>
      <c r="C1768">
        <v>680.803</v>
      </c>
      <c r="D1768">
        <v>13975.625</v>
      </c>
      <c r="E1768">
        <v>1172.6010000000001</v>
      </c>
      <c r="L1768" s="282">
        <v>44811</v>
      </c>
      <c r="M1768">
        <v>17473.642</v>
      </c>
      <c r="N1768">
        <v>3566.2550000000001</v>
      </c>
      <c r="O1768">
        <v>58515.389000000003</v>
      </c>
      <c r="P1768">
        <v>2821.1089999999999</v>
      </c>
    </row>
    <row r="1769" spans="1:16">
      <c r="A1769" s="282">
        <v>44812</v>
      </c>
      <c r="B1769">
        <v>3816.4780000000001</v>
      </c>
      <c r="C1769">
        <v>686.71400000000006</v>
      </c>
      <c r="D1769">
        <v>14147.391</v>
      </c>
      <c r="E1769">
        <v>1198.5989999999999</v>
      </c>
      <c r="L1769" s="282">
        <v>44812</v>
      </c>
      <c r="M1769">
        <v>17601.936000000002</v>
      </c>
      <c r="N1769">
        <v>3597.2150000000001</v>
      </c>
      <c r="O1769">
        <v>59234.565999999999</v>
      </c>
      <c r="P1769">
        <v>2883.6579999999999</v>
      </c>
    </row>
    <row r="1770" spans="1:16">
      <c r="A1770" s="282">
        <v>44813</v>
      </c>
      <c r="B1770">
        <v>3877.5410000000002</v>
      </c>
      <c r="C1770">
        <v>699.19</v>
      </c>
      <c r="D1770">
        <v>14374.665999999999</v>
      </c>
      <c r="E1770">
        <v>1202.77</v>
      </c>
      <c r="L1770" s="282">
        <v>44813</v>
      </c>
      <c r="M1770">
        <v>17885.023000000001</v>
      </c>
      <c r="N1770">
        <v>3662.57</v>
      </c>
      <c r="O1770">
        <v>60186.156999999999</v>
      </c>
      <c r="P1770">
        <v>2893.692</v>
      </c>
    </row>
    <row r="1771" spans="1:16">
      <c r="A1771" s="282">
        <v>44816</v>
      </c>
      <c r="B1771">
        <v>3919.19</v>
      </c>
      <c r="C1771">
        <v>716.62199999999996</v>
      </c>
      <c r="D1771">
        <v>14485.236000000001</v>
      </c>
      <c r="E1771">
        <v>1211.894</v>
      </c>
      <c r="L1771" s="282">
        <v>44816</v>
      </c>
      <c r="M1771">
        <v>18077.129000000001</v>
      </c>
      <c r="N1771">
        <v>3753.886</v>
      </c>
      <c r="O1771">
        <v>60649.11</v>
      </c>
      <c r="P1771">
        <v>2915.6640000000002</v>
      </c>
    </row>
    <row r="1772" spans="1:16">
      <c r="A1772" s="282">
        <v>44817</v>
      </c>
      <c r="B1772">
        <v>3749.6750000000002</v>
      </c>
      <c r="C1772">
        <v>708.21799999999996</v>
      </c>
      <c r="D1772">
        <v>14209.608</v>
      </c>
      <c r="E1772">
        <v>1215.404</v>
      </c>
      <c r="L1772" s="282">
        <v>44817</v>
      </c>
      <c r="M1772">
        <v>17295.696</v>
      </c>
      <c r="N1772">
        <v>3709.864</v>
      </c>
      <c r="O1772">
        <v>59495.065999999999</v>
      </c>
      <c r="P1772">
        <v>2924.107</v>
      </c>
    </row>
    <row r="1773" spans="1:16">
      <c r="A1773" s="282">
        <v>44818</v>
      </c>
      <c r="B1773">
        <v>3763.183</v>
      </c>
      <c r="C1773">
        <v>711.98199999999997</v>
      </c>
      <c r="D1773">
        <v>14118.29</v>
      </c>
      <c r="E1773">
        <v>1190.028</v>
      </c>
      <c r="L1773" s="282">
        <v>44818</v>
      </c>
      <c r="M1773">
        <v>17362.583999999999</v>
      </c>
      <c r="N1773">
        <v>3729.58</v>
      </c>
      <c r="O1773">
        <v>59112.720999999998</v>
      </c>
      <c r="P1773">
        <v>2863.0569999999998</v>
      </c>
    </row>
    <row r="1774" spans="1:16">
      <c r="A1774" s="282">
        <v>44819</v>
      </c>
      <c r="B1774">
        <v>3720.7280000000001</v>
      </c>
      <c r="C1774">
        <v>710.36400000000003</v>
      </c>
      <c r="D1774">
        <v>13810.67</v>
      </c>
      <c r="E1774">
        <v>1192.0809999999999</v>
      </c>
      <c r="L1774" s="282">
        <v>44819</v>
      </c>
      <c r="M1774">
        <v>17168.605</v>
      </c>
      <c r="N1774">
        <v>3721.1010000000001</v>
      </c>
      <c r="O1774">
        <v>57824.726000000002</v>
      </c>
      <c r="P1774">
        <v>2867.9969999999998</v>
      </c>
    </row>
    <row r="1775" spans="1:16">
      <c r="A1775" s="282">
        <v>44820</v>
      </c>
      <c r="B1775">
        <v>3690.5309999999999</v>
      </c>
      <c r="C1775">
        <v>702.10699999999997</v>
      </c>
      <c r="D1775">
        <v>13459.118</v>
      </c>
      <c r="E1775">
        <v>1184.3689999999999</v>
      </c>
      <c r="L1775" s="282">
        <v>44820</v>
      </c>
      <c r="M1775">
        <v>17029.513999999999</v>
      </c>
      <c r="N1775">
        <v>3677.8490000000002</v>
      </c>
      <c r="O1775">
        <v>56352.792000000001</v>
      </c>
      <c r="P1775">
        <v>2849.5720000000001</v>
      </c>
    </row>
    <row r="1776" spans="1:16">
      <c r="A1776" s="282">
        <v>44823</v>
      </c>
      <c r="B1776">
        <v>3715.723</v>
      </c>
      <c r="C1776">
        <v>702.24599999999998</v>
      </c>
      <c r="D1776">
        <v>13374.093000000001</v>
      </c>
      <c r="E1776">
        <v>1184.3689999999999</v>
      </c>
      <c r="L1776" s="282">
        <v>44823</v>
      </c>
      <c r="M1776">
        <v>17145.971000000001</v>
      </c>
      <c r="N1776">
        <v>3685.1840000000002</v>
      </c>
      <c r="O1776">
        <v>55996.796999999999</v>
      </c>
      <c r="P1776">
        <v>2849.5720000000001</v>
      </c>
    </row>
    <row r="1777" spans="1:16">
      <c r="A1777" s="282">
        <v>44824</v>
      </c>
      <c r="B1777">
        <v>3672.837</v>
      </c>
      <c r="C1777">
        <v>690.12900000000002</v>
      </c>
      <c r="D1777">
        <v>13149.225</v>
      </c>
      <c r="E1777">
        <v>1188.7370000000001</v>
      </c>
      <c r="L1777" s="282">
        <v>44824</v>
      </c>
      <c r="M1777">
        <v>16948.251</v>
      </c>
      <c r="N1777">
        <v>3621.5970000000002</v>
      </c>
      <c r="O1777">
        <v>55055.281999999999</v>
      </c>
      <c r="P1777">
        <v>2860.0830000000001</v>
      </c>
    </row>
    <row r="1778" spans="1:16">
      <c r="A1778" s="282">
        <v>44825</v>
      </c>
      <c r="B1778">
        <v>3609.848</v>
      </c>
      <c r="C1778">
        <v>697.15099999999995</v>
      </c>
      <c r="D1778">
        <v>13381.779</v>
      </c>
      <c r="E1778">
        <v>1171.7639999999999</v>
      </c>
      <c r="L1778" s="282">
        <v>44825</v>
      </c>
      <c r="M1778">
        <v>16658.61</v>
      </c>
      <c r="N1778">
        <v>3658.4459999999999</v>
      </c>
      <c r="O1778">
        <v>56028.978999999999</v>
      </c>
      <c r="P1778">
        <v>2819.2460000000001</v>
      </c>
    </row>
    <row r="1779" spans="1:16">
      <c r="A1779" s="282">
        <v>44826</v>
      </c>
      <c r="B1779">
        <v>3575.5410000000002</v>
      </c>
      <c r="C1779">
        <v>691.92700000000002</v>
      </c>
      <c r="D1779">
        <v>13059.088</v>
      </c>
      <c r="E1779">
        <v>1168.893</v>
      </c>
      <c r="L1779" s="282">
        <v>44826</v>
      </c>
      <c r="M1779">
        <v>16501.014999999999</v>
      </c>
      <c r="N1779">
        <v>3631.0309999999999</v>
      </c>
      <c r="O1779">
        <v>54677.883000000002</v>
      </c>
      <c r="P1779">
        <v>2812.337</v>
      </c>
    </row>
    <row r="1780" spans="1:16">
      <c r="A1780" s="282">
        <v>44827</v>
      </c>
      <c r="B1780">
        <v>3513.2280000000001</v>
      </c>
      <c r="C1780">
        <v>668.20899999999995</v>
      </c>
      <c r="D1780">
        <v>12972.39</v>
      </c>
      <c r="E1780">
        <v>1168.893</v>
      </c>
      <c r="L1780" s="282">
        <v>44827</v>
      </c>
      <c r="M1780">
        <v>16213.793</v>
      </c>
      <c r="N1780">
        <v>3506.5680000000002</v>
      </c>
      <c r="O1780">
        <v>54314.881000000001</v>
      </c>
      <c r="P1780">
        <v>2812.337</v>
      </c>
    </row>
    <row r="1781" spans="1:16">
      <c r="A1781" s="282">
        <v>44830</v>
      </c>
      <c r="B1781">
        <v>3476.116</v>
      </c>
      <c r="C1781">
        <v>672.41</v>
      </c>
      <c r="D1781">
        <v>12919.181</v>
      </c>
      <c r="E1781">
        <v>1135.5609999999999</v>
      </c>
      <c r="L1781" s="282">
        <v>44830</v>
      </c>
      <c r="M1781">
        <v>16042.563</v>
      </c>
      <c r="N1781">
        <v>3528.6120000000001</v>
      </c>
      <c r="O1781">
        <v>54092.097999999998</v>
      </c>
      <c r="P1781">
        <v>2732.1419999999998</v>
      </c>
    </row>
    <row r="1782" spans="1:16">
      <c r="A1782" s="282">
        <v>44831</v>
      </c>
      <c r="B1782">
        <v>3470.3240000000001</v>
      </c>
      <c r="C1782">
        <v>663.74</v>
      </c>
      <c r="D1782">
        <v>12983.547</v>
      </c>
      <c r="E1782">
        <v>1140.829</v>
      </c>
      <c r="L1782" s="282">
        <v>44831</v>
      </c>
      <c r="M1782">
        <v>16016.805</v>
      </c>
      <c r="N1782">
        <v>3483.114</v>
      </c>
      <c r="O1782">
        <v>54361.595000000001</v>
      </c>
      <c r="P1782">
        <v>2744.817</v>
      </c>
    </row>
    <row r="1783" spans="1:16">
      <c r="A1783" s="282">
        <v>44832</v>
      </c>
      <c r="B1783">
        <v>3540.0450000000001</v>
      </c>
      <c r="C1783">
        <v>661.79</v>
      </c>
      <c r="D1783">
        <v>13100.778</v>
      </c>
      <c r="E1783">
        <v>1128.4179999999999</v>
      </c>
      <c r="L1783" s="282">
        <v>44832</v>
      </c>
      <c r="M1783">
        <v>16339.484</v>
      </c>
      <c r="N1783">
        <v>3472.88</v>
      </c>
      <c r="O1783">
        <v>54852.438000000002</v>
      </c>
      <c r="P1783">
        <v>2714.9549999999999</v>
      </c>
    </row>
    <row r="1784" spans="1:16">
      <c r="A1784" s="282">
        <v>44833</v>
      </c>
      <c r="B1784">
        <v>3464.2240000000002</v>
      </c>
      <c r="C1784">
        <v>647.03099999999995</v>
      </c>
      <c r="D1784">
        <v>12882.057000000001</v>
      </c>
      <c r="E1784">
        <v>1135.82</v>
      </c>
      <c r="L1784" s="282">
        <v>44833</v>
      </c>
      <c r="M1784">
        <v>15992.154</v>
      </c>
      <c r="N1784">
        <v>3395.4290000000001</v>
      </c>
      <c r="O1784">
        <v>53936.661999999997</v>
      </c>
      <c r="P1784">
        <v>2761.5610000000001</v>
      </c>
    </row>
    <row r="1785" spans="1:16">
      <c r="A1785" s="282">
        <v>44834</v>
      </c>
      <c r="B1785">
        <v>3413.2469999999998</v>
      </c>
      <c r="C1785">
        <v>655.678</v>
      </c>
      <c r="D1785">
        <v>12959.701999999999</v>
      </c>
      <c r="E1785">
        <v>1114.645</v>
      </c>
      <c r="L1785" s="282">
        <v>44834</v>
      </c>
      <c r="M1785">
        <v>15757.494000000001</v>
      </c>
      <c r="N1785">
        <v>3440.806</v>
      </c>
      <c r="O1785">
        <v>54261.760000000002</v>
      </c>
      <c r="P1785">
        <v>2710.0790000000002</v>
      </c>
    </row>
    <row r="1786" spans="1:16">
      <c r="A1786" s="282">
        <v>44837</v>
      </c>
      <c r="B1786">
        <v>3501.9409999999998</v>
      </c>
      <c r="C1786">
        <v>666.45299999999997</v>
      </c>
      <c r="D1786">
        <v>13176.048000000001</v>
      </c>
      <c r="E1786">
        <v>1124.2739999999999</v>
      </c>
      <c r="L1786" s="282">
        <v>44837</v>
      </c>
      <c r="M1786">
        <v>16167.085999999999</v>
      </c>
      <c r="N1786">
        <v>3497.3510000000001</v>
      </c>
      <c r="O1786">
        <v>55167.588000000003</v>
      </c>
      <c r="P1786">
        <v>2733.529</v>
      </c>
    </row>
    <row r="1787" spans="1:16">
      <c r="A1787" s="282">
        <v>44838</v>
      </c>
      <c r="B1787">
        <v>3611.828</v>
      </c>
      <c r="C1787">
        <v>688.154</v>
      </c>
      <c r="D1787">
        <v>13485.825000000001</v>
      </c>
      <c r="E1787">
        <v>1160.3979999999999</v>
      </c>
      <c r="L1787" s="282">
        <v>44838</v>
      </c>
      <c r="M1787">
        <v>16675.815999999999</v>
      </c>
      <c r="N1787">
        <v>3611.2339999999999</v>
      </c>
      <c r="O1787">
        <v>56464.612999999998</v>
      </c>
      <c r="P1787">
        <v>2821.3609999999999</v>
      </c>
    </row>
    <row r="1788" spans="1:16">
      <c r="A1788" s="282">
        <v>44839</v>
      </c>
      <c r="B1788">
        <v>3604.39</v>
      </c>
      <c r="C1788">
        <v>676.41499999999996</v>
      </c>
      <c r="D1788">
        <v>13399.084999999999</v>
      </c>
      <c r="E1788">
        <v>1164.7919999999999</v>
      </c>
      <c r="L1788" s="282">
        <v>44839</v>
      </c>
      <c r="M1788">
        <v>16643</v>
      </c>
      <c r="N1788">
        <v>3549.63</v>
      </c>
      <c r="O1788">
        <v>56101.438999999998</v>
      </c>
      <c r="P1788">
        <v>2832.0439999999999</v>
      </c>
    </row>
    <row r="1789" spans="1:16">
      <c r="A1789" s="282">
        <v>44840</v>
      </c>
      <c r="B1789">
        <v>3568.8139999999999</v>
      </c>
      <c r="C1789">
        <v>668.45799999999997</v>
      </c>
      <c r="D1789">
        <v>13501.239</v>
      </c>
      <c r="E1789">
        <v>1170.47</v>
      </c>
      <c r="L1789" s="282">
        <v>44840</v>
      </c>
      <c r="M1789">
        <v>16482.75</v>
      </c>
      <c r="N1789">
        <v>3507.8719999999998</v>
      </c>
      <c r="O1789">
        <v>56529.150999999998</v>
      </c>
      <c r="P1789">
        <v>2845.85</v>
      </c>
    </row>
    <row r="1790" spans="1:16">
      <c r="A1790" s="282">
        <v>44841</v>
      </c>
      <c r="B1790">
        <v>3466.5210000000002</v>
      </c>
      <c r="C1790">
        <v>662.55700000000002</v>
      </c>
      <c r="D1790">
        <v>13300.594999999999</v>
      </c>
      <c r="E1790">
        <v>1160.385</v>
      </c>
      <c r="L1790" s="282">
        <v>44841</v>
      </c>
      <c r="M1790">
        <v>16010.806</v>
      </c>
      <c r="N1790">
        <v>3476.9070000000002</v>
      </c>
      <c r="O1790">
        <v>55689.063999999998</v>
      </c>
      <c r="P1790">
        <v>2821.3290000000002</v>
      </c>
    </row>
    <row r="1791" spans="1:16">
      <c r="A1791" s="282">
        <v>44844</v>
      </c>
      <c r="B1791">
        <v>3438.7370000000001</v>
      </c>
      <c r="C1791">
        <v>663.48800000000006</v>
      </c>
      <c r="D1791">
        <v>13266.656999999999</v>
      </c>
      <c r="E1791">
        <v>1160.385</v>
      </c>
      <c r="L1791" s="282">
        <v>44844</v>
      </c>
      <c r="M1791">
        <v>15882.477999999999</v>
      </c>
      <c r="N1791">
        <v>3481.7950000000001</v>
      </c>
      <c r="O1791">
        <v>55546.966</v>
      </c>
      <c r="P1791">
        <v>2821.3290000000002</v>
      </c>
    </row>
    <row r="1792" spans="1:16">
      <c r="A1792" s="282">
        <v>44845</v>
      </c>
      <c r="B1792">
        <v>3414.596</v>
      </c>
      <c r="C1792">
        <v>658.95899999999995</v>
      </c>
      <c r="D1792">
        <v>13285.691999999999</v>
      </c>
      <c r="E1792">
        <v>1137.145</v>
      </c>
      <c r="L1792" s="282">
        <v>44845</v>
      </c>
      <c r="M1792">
        <v>15771.234</v>
      </c>
      <c r="N1792">
        <v>3458.027</v>
      </c>
      <c r="O1792">
        <v>55626.667000000001</v>
      </c>
      <c r="P1792">
        <v>2764.8229999999999</v>
      </c>
    </row>
    <row r="1793" spans="1:16">
      <c r="A1793" s="282">
        <v>44846</v>
      </c>
      <c r="B1793">
        <v>3404.2620000000002</v>
      </c>
      <c r="C1793">
        <v>650.94500000000005</v>
      </c>
      <c r="D1793">
        <v>13403.135</v>
      </c>
      <c r="E1793">
        <v>1136.5319999999999</v>
      </c>
      <c r="L1793" s="282">
        <v>44846</v>
      </c>
      <c r="M1793">
        <v>15723.898999999999</v>
      </c>
      <c r="N1793">
        <v>3415.9690000000001</v>
      </c>
      <c r="O1793">
        <v>56118.394999999997</v>
      </c>
      <c r="P1793">
        <v>2763.3339999999998</v>
      </c>
    </row>
    <row r="1794" spans="1:16">
      <c r="A1794" s="282">
        <v>44847</v>
      </c>
      <c r="B1794">
        <v>3489.241</v>
      </c>
      <c r="C1794">
        <v>660.58500000000004</v>
      </c>
      <c r="D1794">
        <v>13242.255999999999</v>
      </c>
      <c r="E1794">
        <v>1128.434</v>
      </c>
      <c r="L1794" s="282">
        <v>44847</v>
      </c>
      <c r="M1794">
        <v>16118.434999999999</v>
      </c>
      <c r="N1794">
        <v>3466.558</v>
      </c>
      <c r="O1794">
        <v>55444.800999999999</v>
      </c>
      <c r="P1794">
        <v>2743.6439999999998</v>
      </c>
    </row>
    <row r="1795" spans="1:16">
      <c r="A1795" s="282">
        <v>44848</v>
      </c>
      <c r="B1795">
        <v>3404.5149999999999</v>
      </c>
      <c r="C1795">
        <v>665.86500000000001</v>
      </c>
      <c r="D1795">
        <v>13528.755999999999</v>
      </c>
      <c r="E1795">
        <v>1156.221</v>
      </c>
      <c r="L1795" s="282">
        <v>44848</v>
      </c>
      <c r="M1795">
        <v>15727.65</v>
      </c>
      <c r="N1795">
        <v>3494.2640000000001</v>
      </c>
      <c r="O1795">
        <v>56656.93</v>
      </c>
      <c r="P1795">
        <v>2811.2049999999999</v>
      </c>
    </row>
    <row r="1796" spans="1:16">
      <c r="A1796" s="282">
        <v>44851</v>
      </c>
      <c r="B1796">
        <v>3497.585</v>
      </c>
      <c r="C1796">
        <v>678.05100000000004</v>
      </c>
      <c r="D1796">
        <v>13612.972</v>
      </c>
      <c r="E1796">
        <v>1144.144</v>
      </c>
      <c r="L1796" s="282">
        <v>44851</v>
      </c>
      <c r="M1796">
        <v>16157.6</v>
      </c>
      <c r="N1796">
        <v>3558.2150000000001</v>
      </c>
      <c r="O1796">
        <v>57009.616000000002</v>
      </c>
      <c r="P1796">
        <v>2781.8429999999998</v>
      </c>
    </row>
    <row r="1797" spans="1:16">
      <c r="A1797" s="282">
        <v>44852</v>
      </c>
      <c r="B1797">
        <v>3538.3670000000002</v>
      </c>
      <c r="C1797">
        <v>684.59400000000005</v>
      </c>
      <c r="D1797">
        <v>13810.763000000001</v>
      </c>
      <c r="E1797">
        <v>1157.5319999999999</v>
      </c>
      <c r="L1797" s="282">
        <v>44852</v>
      </c>
      <c r="M1797">
        <v>16346.376</v>
      </c>
      <c r="N1797">
        <v>3592.5520000000001</v>
      </c>
      <c r="O1797">
        <v>57837.944000000003</v>
      </c>
      <c r="P1797">
        <v>2814.3939999999998</v>
      </c>
    </row>
    <row r="1798" spans="1:16">
      <c r="A1798" s="282">
        <v>44853</v>
      </c>
      <c r="B1798">
        <v>3512.596</v>
      </c>
      <c r="C1798">
        <v>682.73400000000004</v>
      </c>
      <c r="D1798">
        <v>13618.63</v>
      </c>
      <c r="E1798">
        <v>1159.473</v>
      </c>
      <c r="L1798" s="282">
        <v>44853</v>
      </c>
      <c r="M1798">
        <v>16227.323</v>
      </c>
      <c r="N1798">
        <v>3582.788</v>
      </c>
      <c r="O1798">
        <v>57033.311000000002</v>
      </c>
      <c r="P1798">
        <v>2819.1129999999998</v>
      </c>
    </row>
    <row r="1799" spans="1:16">
      <c r="A1799" s="282">
        <v>44854</v>
      </c>
      <c r="B1799">
        <v>3486.05</v>
      </c>
      <c r="C1799">
        <v>689.33600000000001</v>
      </c>
      <c r="D1799">
        <v>13590.298000000001</v>
      </c>
      <c r="E1799">
        <v>1153.2470000000001</v>
      </c>
      <c r="L1799" s="282">
        <v>44854</v>
      </c>
      <c r="M1799">
        <v>16106.375</v>
      </c>
      <c r="N1799">
        <v>3617.4369999999999</v>
      </c>
      <c r="O1799">
        <v>56914.663</v>
      </c>
      <c r="P1799">
        <v>2803.9760000000001</v>
      </c>
    </row>
    <row r="1800" spans="1:16">
      <c r="A1800" s="282">
        <v>44855</v>
      </c>
      <c r="B1800">
        <v>3567.1869999999999</v>
      </c>
      <c r="C1800">
        <v>684.91399999999999</v>
      </c>
      <c r="D1800">
        <v>13379.540999999999</v>
      </c>
      <c r="E1800">
        <v>1145.4780000000001</v>
      </c>
      <c r="L1800" s="282">
        <v>44855</v>
      </c>
      <c r="M1800">
        <v>16481.562999999998</v>
      </c>
      <c r="N1800">
        <v>3594.2289999999998</v>
      </c>
      <c r="O1800">
        <v>56032.034</v>
      </c>
      <c r="P1800">
        <v>2785.0889999999999</v>
      </c>
    </row>
    <row r="1801" spans="1:16">
      <c r="A1801" s="282">
        <v>44858</v>
      </c>
      <c r="B1801">
        <v>3607.0039999999999</v>
      </c>
      <c r="C1801">
        <v>697.68100000000004</v>
      </c>
      <c r="D1801">
        <v>13654.496999999999</v>
      </c>
      <c r="E1801">
        <v>1149.8510000000001</v>
      </c>
      <c r="L1801" s="282">
        <v>44858</v>
      </c>
      <c r="M1801">
        <v>16665.528999999999</v>
      </c>
      <c r="N1801">
        <v>3661.2289999999998</v>
      </c>
      <c r="O1801">
        <v>57183.521999999997</v>
      </c>
      <c r="P1801">
        <v>2795.723</v>
      </c>
    </row>
    <row r="1802" spans="1:16">
      <c r="A1802" s="282">
        <v>44859</v>
      </c>
      <c r="B1802">
        <v>3668.9259999999999</v>
      </c>
      <c r="C1802">
        <v>706.28399999999999</v>
      </c>
      <c r="D1802">
        <v>13881.07</v>
      </c>
      <c r="E1802">
        <v>1163.04</v>
      </c>
      <c r="L1802" s="282">
        <v>44859</v>
      </c>
      <c r="M1802">
        <v>16951.702000000001</v>
      </c>
      <c r="N1802">
        <v>3706.3710000000001</v>
      </c>
      <c r="O1802">
        <v>58132.381000000001</v>
      </c>
      <c r="P1802">
        <v>2827.79</v>
      </c>
    </row>
    <row r="1803" spans="1:16">
      <c r="A1803" s="282">
        <v>44860</v>
      </c>
      <c r="B1803">
        <v>3642.0439999999999</v>
      </c>
      <c r="C1803">
        <v>710.38</v>
      </c>
      <c r="D1803">
        <v>13965.263999999999</v>
      </c>
      <c r="E1803">
        <v>1170.587</v>
      </c>
      <c r="L1803" s="282">
        <v>44860</v>
      </c>
      <c r="M1803">
        <v>16827.75</v>
      </c>
      <c r="N1803">
        <v>3727.8679999999999</v>
      </c>
      <c r="O1803">
        <v>58484.976999999999</v>
      </c>
      <c r="P1803">
        <v>2846.1419999999998</v>
      </c>
    </row>
    <row r="1804" spans="1:16">
      <c r="A1804" s="282">
        <v>44861</v>
      </c>
      <c r="B1804">
        <v>3620.721</v>
      </c>
      <c r="C1804">
        <v>719.649</v>
      </c>
      <c r="D1804">
        <v>13911.127</v>
      </c>
      <c r="E1804">
        <v>1163.317</v>
      </c>
      <c r="L1804" s="282">
        <v>44861</v>
      </c>
      <c r="M1804">
        <v>16729.505000000001</v>
      </c>
      <c r="N1804">
        <v>3776.511</v>
      </c>
      <c r="O1804">
        <v>58258.258000000002</v>
      </c>
      <c r="P1804">
        <v>2828.4650000000001</v>
      </c>
    </row>
    <row r="1805" spans="1:16">
      <c r="A1805" s="282">
        <v>44862</v>
      </c>
      <c r="B1805">
        <v>3708.0140000000001</v>
      </c>
      <c r="C1805">
        <v>718.16600000000005</v>
      </c>
      <c r="D1805">
        <v>14021.686</v>
      </c>
      <c r="E1805">
        <v>1159.2159999999999</v>
      </c>
      <c r="L1805" s="282">
        <v>44862</v>
      </c>
      <c r="M1805">
        <v>17134.699000000001</v>
      </c>
      <c r="N1805">
        <v>3768.7249999999999</v>
      </c>
      <c r="O1805">
        <v>58721.266000000003</v>
      </c>
      <c r="P1805">
        <v>2818.53</v>
      </c>
    </row>
    <row r="1806" spans="1:16">
      <c r="A1806" s="282">
        <v>44865</v>
      </c>
      <c r="B1806">
        <v>3680.5349999999999</v>
      </c>
      <c r="C1806">
        <v>723.43600000000004</v>
      </c>
      <c r="D1806">
        <v>14108.514999999999</v>
      </c>
      <c r="E1806">
        <v>1178.4949999999999</v>
      </c>
      <c r="L1806" s="282">
        <v>44865</v>
      </c>
      <c r="M1806">
        <v>17008.383999999998</v>
      </c>
      <c r="N1806">
        <v>3796.3820000000001</v>
      </c>
      <c r="O1806">
        <v>59084.896000000001</v>
      </c>
      <c r="P1806">
        <v>2865.4119999999998</v>
      </c>
    </row>
    <row r="1807" spans="1:16">
      <c r="A1807" s="282">
        <v>44866</v>
      </c>
      <c r="B1807">
        <v>3666.6460000000002</v>
      </c>
      <c r="C1807">
        <v>728.46299999999997</v>
      </c>
      <c r="D1807">
        <v>13972.993</v>
      </c>
      <c r="E1807">
        <v>1185.04</v>
      </c>
      <c r="L1807" s="282">
        <v>44866</v>
      </c>
      <c r="M1807">
        <v>16944.339</v>
      </c>
      <c r="N1807">
        <v>3822.76</v>
      </c>
      <c r="O1807">
        <v>58517.343999999997</v>
      </c>
      <c r="P1807">
        <v>2881.4569999999999</v>
      </c>
    </row>
    <row r="1808" spans="1:16">
      <c r="A1808" s="282">
        <v>44867</v>
      </c>
      <c r="B1808">
        <v>3572.0949999999998</v>
      </c>
      <c r="C1808">
        <v>729.10199999999998</v>
      </c>
      <c r="D1808">
        <v>14457.513000000001</v>
      </c>
      <c r="E1808">
        <v>1186.3219999999999</v>
      </c>
      <c r="L1808" s="282">
        <v>44867</v>
      </c>
      <c r="M1808">
        <v>16507.477999999999</v>
      </c>
      <c r="N1808">
        <v>3826.1149999999998</v>
      </c>
      <c r="O1808">
        <v>60546.463000000003</v>
      </c>
      <c r="P1808">
        <v>2884.7020000000002</v>
      </c>
    </row>
    <row r="1809" spans="1:16">
      <c r="A1809" s="282">
        <v>44868</v>
      </c>
      <c r="B1809">
        <v>3534.5859999999998</v>
      </c>
      <c r="C1809">
        <v>726.64200000000005</v>
      </c>
      <c r="D1809">
        <v>14388.534</v>
      </c>
      <c r="E1809">
        <v>1186.3219999999999</v>
      </c>
      <c r="L1809" s="282">
        <v>44868</v>
      </c>
      <c r="M1809">
        <v>16336.151</v>
      </c>
      <c r="N1809">
        <v>3813.2040000000002</v>
      </c>
      <c r="O1809">
        <v>60257.584999999999</v>
      </c>
      <c r="P1809">
        <v>2884.7020000000002</v>
      </c>
    </row>
    <row r="1810" spans="1:16">
      <c r="A1810" s="282">
        <v>44869</v>
      </c>
      <c r="B1810">
        <v>3579.6210000000001</v>
      </c>
      <c r="C1810">
        <v>745.16499999999996</v>
      </c>
      <c r="D1810">
        <v>14304.699000000001</v>
      </c>
      <c r="E1810">
        <v>1170.059</v>
      </c>
      <c r="L1810" s="282">
        <v>44869</v>
      </c>
      <c r="M1810">
        <v>16547.755000000001</v>
      </c>
      <c r="N1810">
        <v>3910.4090000000001</v>
      </c>
      <c r="O1810">
        <v>59906.493000000002</v>
      </c>
      <c r="P1810">
        <v>2845.373</v>
      </c>
    </row>
    <row r="1811" spans="1:16">
      <c r="A1811" s="282">
        <v>44872</v>
      </c>
      <c r="B1811">
        <v>3613.2530000000002</v>
      </c>
      <c r="C1811">
        <v>751.59</v>
      </c>
      <c r="D1811">
        <v>14499.331</v>
      </c>
      <c r="E1811">
        <v>1182.645</v>
      </c>
      <c r="L1811" s="282">
        <v>44872</v>
      </c>
      <c r="M1811">
        <v>16703.567999999999</v>
      </c>
      <c r="N1811">
        <v>3944.1260000000002</v>
      </c>
      <c r="O1811">
        <v>60721.59</v>
      </c>
      <c r="P1811">
        <v>2875.9810000000002</v>
      </c>
    </row>
    <row r="1812" spans="1:16">
      <c r="A1812" s="282">
        <v>44873</v>
      </c>
      <c r="B1812">
        <v>3633.7959999999998</v>
      </c>
      <c r="C1812">
        <v>757.39300000000003</v>
      </c>
      <c r="D1812">
        <v>14647.022999999999</v>
      </c>
      <c r="E1812">
        <v>1197.9559999999999</v>
      </c>
      <c r="L1812" s="282">
        <v>44873</v>
      </c>
      <c r="M1812">
        <v>16798.703000000001</v>
      </c>
      <c r="N1812">
        <v>3974.5790000000002</v>
      </c>
      <c r="O1812">
        <v>61340.107000000004</v>
      </c>
      <c r="P1812">
        <v>2913.4749999999999</v>
      </c>
    </row>
    <row r="1813" spans="1:16">
      <c r="A1813" s="282">
        <v>44874</v>
      </c>
      <c r="B1813">
        <v>3555.654</v>
      </c>
      <c r="C1813">
        <v>760.28300000000002</v>
      </c>
      <c r="D1813">
        <v>14587.681</v>
      </c>
      <c r="E1813">
        <v>1192.575</v>
      </c>
      <c r="L1813" s="282">
        <v>44874</v>
      </c>
      <c r="M1813">
        <v>16440.839</v>
      </c>
      <c r="N1813">
        <v>3989.7440000000001</v>
      </c>
      <c r="O1813">
        <v>61091.591</v>
      </c>
      <c r="P1813">
        <v>2900.3939999999998</v>
      </c>
    </row>
    <row r="1814" spans="1:16">
      <c r="A1814" s="282">
        <v>44875</v>
      </c>
      <c r="B1814">
        <v>3758.239</v>
      </c>
      <c r="C1814">
        <v>777.44</v>
      </c>
      <c r="D1814">
        <v>14854.703</v>
      </c>
      <c r="E1814">
        <v>1183.8320000000001</v>
      </c>
      <c r="L1814" s="282">
        <v>44875</v>
      </c>
      <c r="M1814">
        <v>17378.798999999999</v>
      </c>
      <c r="N1814">
        <v>4079.7779999999998</v>
      </c>
      <c r="O1814">
        <v>62209.847999999998</v>
      </c>
      <c r="P1814">
        <v>2879.1779999999999</v>
      </c>
    </row>
    <row r="1815" spans="1:16">
      <c r="A1815" s="282">
        <v>44876</v>
      </c>
      <c r="B1815">
        <v>3796.413</v>
      </c>
      <c r="C1815">
        <v>779.26700000000005</v>
      </c>
      <c r="D1815">
        <v>14464.043</v>
      </c>
      <c r="E1815">
        <v>1212.8989999999999</v>
      </c>
      <c r="L1815" s="282">
        <v>44876</v>
      </c>
      <c r="M1815">
        <v>17555.322</v>
      </c>
      <c r="N1815">
        <v>4089.366</v>
      </c>
      <c r="O1815">
        <v>60573.807999999997</v>
      </c>
      <c r="P1815">
        <v>2949.8719999999998</v>
      </c>
    </row>
    <row r="1816" spans="1:16">
      <c r="A1816" s="282">
        <v>44879</v>
      </c>
      <c r="B1816">
        <v>3760.6610000000001</v>
      </c>
      <c r="C1816">
        <v>782.53499999999997</v>
      </c>
      <c r="D1816">
        <v>14632.221</v>
      </c>
      <c r="E1816">
        <v>1200.191</v>
      </c>
      <c r="L1816" s="282">
        <v>44879</v>
      </c>
      <c r="M1816">
        <v>17393.916000000001</v>
      </c>
      <c r="N1816">
        <v>4106.518</v>
      </c>
      <c r="O1816">
        <v>61278.120999999999</v>
      </c>
      <c r="P1816">
        <v>2919.1089999999999</v>
      </c>
    </row>
    <row r="1817" spans="1:16">
      <c r="A1817" s="282">
        <v>44880</v>
      </c>
      <c r="B1817">
        <v>3796.2289999999998</v>
      </c>
      <c r="C1817">
        <v>785.30799999999999</v>
      </c>
      <c r="D1817">
        <v>14549.688</v>
      </c>
      <c r="E1817">
        <v>1204.508</v>
      </c>
      <c r="L1817" s="282">
        <v>44880</v>
      </c>
      <c r="M1817">
        <v>17559.727999999999</v>
      </c>
      <c r="N1817">
        <v>4121.067</v>
      </c>
      <c r="O1817">
        <v>60932.482000000004</v>
      </c>
      <c r="P1817">
        <v>2929.6120000000001</v>
      </c>
    </row>
    <row r="1818" spans="1:16">
      <c r="A1818" s="282">
        <v>44881</v>
      </c>
      <c r="B1818">
        <v>3761.444</v>
      </c>
      <c r="C1818">
        <v>780.45399999999995</v>
      </c>
      <c r="D1818">
        <v>14423.138000000001</v>
      </c>
      <c r="E1818">
        <v>1203.231</v>
      </c>
      <c r="L1818" s="282">
        <v>44881</v>
      </c>
      <c r="M1818">
        <v>17402.629000000001</v>
      </c>
      <c r="N1818">
        <v>4095.596</v>
      </c>
      <c r="O1818">
        <v>60402.502999999997</v>
      </c>
      <c r="P1818">
        <v>2926.6179999999999</v>
      </c>
    </row>
    <row r="1819" spans="1:16">
      <c r="A1819" s="282">
        <v>44882</v>
      </c>
      <c r="B1819">
        <v>3747.3270000000002</v>
      </c>
      <c r="C1819">
        <v>773.79</v>
      </c>
      <c r="D1819">
        <v>14391.276</v>
      </c>
      <c r="E1819">
        <v>1202.8140000000001</v>
      </c>
      <c r="L1819" s="282">
        <v>44882</v>
      </c>
      <c r="M1819">
        <v>17340.916000000001</v>
      </c>
      <c r="N1819">
        <v>4060.623</v>
      </c>
      <c r="O1819">
        <v>60269.067000000003</v>
      </c>
      <c r="P1819">
        <v>2925.6019999999999</v>
      </c>
    </row>
    <row r="1820" spans="1:16">
      <c r="A1820" s="282">
        <v>44883</v>
      </c>
      <c r="B1820">
        <v>3764.732</v>
      </c>
      <c r="C1820">
        <v>785.15899999999999</v>
      </c>
      <c r="D1820">
        <v>14448.25</v>
      </c>
      <c r="E1820">
        <v>1202.865</v>
      </c>
      <c r="L1820" s="282">
        <v>44883</v>
      </c>
      <c r="M1820">
        <v>17421.945</v>
      </c>
      <c r="N1820">
        <v>4120.2879999999996</v>
      </c>
      <c r="O1820">
        <v>60507.667999999998</v>
      </c>
      <c r="P1820">
        <v>2925.7280000000001</v>
      </c>
    </row>
    <row r="1821" spans="1:16">
      <c r="A1821" s="282">
        <v>44886</v>
      </c>
      <c r="B1821">
        <v>3747.9259999999999</v>
      </c>
      <c r="C1821">
        <v>774.01300000000003</v>
      </c>
      <c r="D1821">
        <v>14483.819</v>
      </c>
      <c r="E1821">
        <v>1205.7249999999999</v>
      </c>
      <c r="L1821" s="282">
        <v>44886</v>
      </c>
      <c r="M1821">
        <v>17346.072</v>
      </c>
      <c r="N1821">
        <v>4093.7150000000001</v>
      </c>
      <c r="O1821">
        <v>60656.631000000001</v>
      </c>
      <c r="P1821">
        <v>2932.683</v>
      </c>
    </row>
    <row r="1822" spans="1:16">
      <c r="A1822" s="282">
        <v>44887</v>
      </c>
      <c r="B1822">
        <v>3798.56</v>
      </c>
      <c r="C1822">
        <v>782.30799999999999</v>
      </c>
      <c r="D1822">
        <v>14602.427</v>
      </c>
      <c r="E1822">
        <v>1218.8710000000001</v>
      </c>
      <c r="L1822" s="282">
        <v>44887</v>
      </c>
      <c r="M1822">
        <v>17580.842000000001</v>
      </c>
      <c r="N1822">
        <v>4137.5860000000002</v>
      </c>
      <c r="O1822">
        <v>61153.343999999997</v>
      </c>
      <c r="P1822">
        <v>2964.681</v>
      </c>
    </row>
    <row r="1823" spans="1:16">
      <c r="A1823" s="282">
        <v>44888</v>
      </c>
      <c r="B1823">
        <v>3822.1579999999999</v>
      </c>
      <c r="C1823">
        <v>781.06700000000001</v>
      </c>
      <c r="D1823">
        <v>14728.692999999999</v>
      </c>
      <c r="E1823">
        <v>1218.8710000000001</v>
      </c>
      <c r="L1823" s="282">
        <v>44888</v>
      </c>
      <c r="M1823">
        <v>17690.929</v>
      </c>
      <c r="N1823">
        <v>4131.0219999999999</v>
      </c>
      <c r="O1823">
        <v>61682.135999999999</v>
      </c>
      <c r="P1823">
        <v>2964.681</v>
      </c>
    </row>
    <row r="1824" spans="1:16">
      <c r="A1824" s="282">
        <v>44889</v>
      </c>
      <c r="B1824">
        <v>3822.1579999999999</v>
      </c>
      <c r="C1824">
        <v>786.51400000000001</v>
      </c>
      <c r="D1824">
        <v>14825.4</v>
      </c>
      <c r="E1824">
        <v>1233.634</v>
      </c>
      <c r="L1824" s="282">
        <v>44889</v>
      </c>
      <c r="M1824">
        <v>17690.929</v>
      </c>
      <c r="N1824">
        <v>4159.8320000000003</v>
      </c>
      <c r="O1824">
        <v>62103.538</v>
      </c>
      <c r="P1824">
        <v>3000.59</v>
      </c>
    </row>
    <row r="1825" spans="1:16">
      <c r="A1825" s="282">
        <v>44890</v>
      </c>
      <c r="B1825">
        <v>3820.7910000000002</v>
      </c>
      <c r="C1825">
        <v>786.01499999999999</v>
      </c>
      <c r="D1825">
        <v>14872.749</v>
      </c>
      <c r="E1825">
        <v>1231.846</v>
      </c>
      <c r="L1825" s="282">
        <v>44890</v>
      </c>
      <c r="M1825">
        <v>17685.143</v>
      </c>
      <c r="N1825">
        <v>4157.1949999999997</v>
      </c>
      <c r="O1825">
        <v>62301.883999999998</v>
      </c>
      <c r="P1825">
        <v>2996.2420000000002</v>
      </c>
    </row>
    <row r="1826" spans="1:16">
      <c r="A1826" s="282">
        <v>44893</v>
      </c>
      <c r="B1826">
        <v>3761.5</v>
      </c>
      <c r="C1826">
        <v>777.43799999999999</v>
      </c>
      <c r="D1826">
        <v>14919.784</v>
      </c>
      <c r="E1826">
        <v>1223.76</v>
      </c>
      <c r="L1826" s="282">
        <v>44893</v>
      </c>
      <c r="M1826">
        <v>17410.808000000001</v>
      </c>
      <c r="N1826">
        <v>4111.8280000000004</v>
      </c>
      <c r="O1826">
        <v>62498.913</v>
      </c>
      <c r="P1826">
        <v>2976.5720000000001</v>
      </c>
    </row>
    <row r="1827" spans="1:16">
      <c r="A1827" s="282">
        <v>44894</v>
      </c>
      <c r="B1827">
        <v>3754.8359999999998</v>
      </c>
      <c r="C1827">
        <v>778.98800000000006</v>
      </c>
      <c r="D1827">
        <v>15055.119000000001</v>
      </c>
      <c r="E1827">
        <v>1216.8050000000001</v>
      </c>
      <c r="L1827" s="282">
        <v>44894</v>
      </c>
      <c r="M1827">
        <v>17381.419999999998</v>
      </c>
      <c r="N1827">
        <v>4120.0280000000002</v>
      </c>
      <c r="O1827">
        <v>63065.832000000002</v>
      </c>
      <c r="P1827">
        <v>2959.7260000000001</v>
      </c>
    </row>
    <row r="1828" spans="1:16">
      <c r="A1828" s="282">
        <v>44895</v>
      </c>
      <c r="B1828">
        <v>3873.16</v>
      </c>
      <c r="C1828">
        <v>783.93899999999996</v>
      </c>
      <c r="D1828">
        <v>15171.364</v>
      </c>
      <c r="E1828">
        <v>1213.0429999999999</v>
      </c>
      <c r="L1828" s="282">
        <v>44895</v>
      </c>
      <c r="M1828">
        <v>17933.754000000001</v>
      </c>
      <c r="N1828">
        <v>4146.2150000000001</v>
      </c>
      <c r="O1828">
        <v>63552.78</v>
      </c>
      <c r="P1828">
        <v>2950.5770000000002</v>
      </c>
    </row>
    <row r="1829" spans="1:16">
      <c r="A1829" s="282">
        <v>44896</v>
      </c>
      <c r="B1829">
        <v>3871.4110000000001</v>
      </c>
      <c r="C1829">
        <v>785.68200000000002</v>
      </c>
      <c r="D1829">
        <v>15366.305</v>
      </c>
      <c r="E1829">
        <v>1214.808</v>
      </c>
      <c r="L1829" s="282">
        <v>44896</v>
      </c>
      <c r="M1829">
        <v>17928.522000000001</v>
      </c>
      <c r="N1829">
        <v>4155.43</v>
      </c>
      <c r="O1829">
        <v>64369.385999999999</v>
      </c>
      <c r="P1829">
        <v>2954.8710000000001</v>
      </c>
    </row>
    <row r="1830" spans="1:16">
      <c r="A1830" s="282">
        <v>44897</v>
      </c>
      <c r="B1830">
        <v>3866.076</v>
      </c>
      <c r="C1830">
        <v>783.16600000000005</v>
      </c>
      <c r="D1830">
        <v>15415.126</v>
      </c>
      <c r="E1830">
        <v>1195.046</v>
      </c>
      <c r="L1830" s="282">
        <v>44897</v>
      </c>
      <c r="M1830">
        <v>17905.150000000001</v>
      </c>
      <c r="N1830">
        <v>4142.1279999999997</v>
      </c>
      <c r="O1830">
        <v>64613.580999999998</v>
      </c>
      <c r="P1830">
        <v>2906.8020000000001</v>
      </c>
    </row>
    <row r="1831" spans="1:16">
      <c r="A1831" s="282">
        <v>44900</v>
      </c>
      <c r="B1831">
        <v>3793.5949999999998</v>
      </c>
      <c r="C1831">
        <v>781.06600000000003</v>
      </c>
      <c r="D1831">
        <v>15450.376</v>
      </c>
      <c r="E1831">
        <v>1191.712</v>
      </c>
      <c r="L1831" s="282">
        <v>44900</v>
      </c>
      <c r="M1831">
        <v>17569.686000000002</v>
      </c>
      <c r="N1831">
        <v>4131.018</v>
      </c>
      <c r="O1831">
        <v>64761.334999999999</v>
      </c>
      <c r="P1831">
        <v>2898.692</v>
      </c>
    </row>
    <row r="1832" spans="1:16">
      <c r="A1832" s="282">
        <v>44901</v>
      </c>
      <c r="B1832">
        <v>3737.422</v>
      </c>
      <c r="C1832">
        <v>771.66600000000005</v>
      </c>
      <c r="D1832">
        <v>15342.982</v>
      </c>
      <c r="E1832">
        <v>1193.5</v>
      </c>
      <c r="L1832" s="282">
        <v>44901</v>
      </c>
      <c r="M1832">
        <v>17310.183000000001</v>
      </c>
      <c r="N1832">
        <v>4081.3009999999999</v>
      </c>
      <c r="O1832">
        <v>64311.184999999998</v>
      </c>
      <c r="P1832">
        <v>2903.04</v>
      </c>
    </row>
    <row r="1833" spans="1:16">
      <c r="A1833" s="282">
        <v>44902</v>
      </c>
      <c r="B1833">
        <v>3730.8670000000002</v>
      </c>
      <c r="C1833">
        <v>771.61099999999999</v>
      </c>
      <c r="D1833">
        <v>15272.77</v>
      </c>
      <c r="E1833">
        <v>1190.819</v>
      </c>
      <c r="L1833" s="282">
        <v>44902</v>
      </c>
      <c r="M1833">
        <v>17280.285</v>
      </c>
      <c r="N1833">
        <v>4081.011</v>
      </c>
      <c r="O1833">
        <v>64016.885000000002</v>
      </c>
      <c r="P1833">
        <v>2896.5189999999998</v>
      </c>
    </row>
    <row r="1834" spans="1:16">
      <c r="A1834" s="282">
        <v>44903</v>
      </c>
      <c r="B1834">
        <v>3760.2289999999998</v>
      </c>
      <c r="C1834">
        <v>768.94500000000005</v>
      </c>
      <c r="D1834">
        <v>15312</v>
      </c>
      <c r="E1834">
        <v>1186.0999999999999</v>
      </c>
      <c r="L1834" s="282">
        <v>44903</v>
      </c>
      <c r="M1834">
        <v>17418.710999999999</v>
      </c>
      <c r="N1834">
        <v>4066.9110000000001</v>
      </c>
      <c r="O1834">
        <v>64181.319000000003</v>
      </c>
      <c r="P1834">
        <v>2885.0410000000002</v>
      </c>
    </row>
    <row r="1835" spans="1:16">
      <c r="A1835" s="282">
        <v>44904</v>
      </c>
      <c r="B1835">
        <v>3732.2919999999999</v>
      </c>
      <c r="C1835">
        <v>770.221</v>
      </c>
      <c r="D1835">
        <v>15631.325000000001</v>
      </c>
      <c r="E1835">
        <v>1198.7829999999999</v>
      </c>
      <c r="L1835" s="282">
        <v>44904</v>
      </c>
      <c r="M1835">
        <v>17290</v>
      </c>
      <c r="N1835">
        <v>4073.6579999999999</v>
      </c>
      <c r="O1835">
        <v>65519.796000000002</v>
      </c>
      <c r="P1835">
        <v>2915.8910000000001</v>
      </c>
    </row>
    <row r="1836" spans="1:16">
      <c r="A1836" s="282">
        <v>44907</v>
      </c>
      <c r="B1836">
        <v>3786.346</v>
      </c>
      <c r="C1836">
        <v>772.02200000000005</v>
      </c>
      <c r="D1836">
        <v>15490.63</v>
      </c>
      <c r="E1836">
        <v>1195.9929999999999</v>
      </c>
      <c r="L1836" s="282">
        <v>44907</v>
      </c>
      <c r="M1836">
        <v>17540.496999999999</v>
      </c>
      <c r="N1836">
        <v>4083.1860000000001</v>
      </c>
      <c r="O1836">
        <v>64930.061999999998</v>
      </c>
      <c r="P1836">
        <v>2909.105</v>
      </c>
    </row>
    <row r="1837" spans="1:16">
      <c r="A1837" s="282">
        <v>44908</v>
      </c>
      <c r="B1837">
        <v>3815.1239999999998</v>
      </c>
      <c r="C1837">
        <v>781.12400000000002</v>
      </c>
      <c r="D1837">
        <v>15722.422</v>
      </c>
      <c r="E1837">
        <v>1201.1410000000001</v>
      </c>
      <c r="L1837" s="282">
        <v>44908</v>
      </c>
      <c r="M1837">
        <v>17674.481</v>
      </c>
      <c r="N1837">
        <v>4131.3239999999996</v>
      </c>
      <c r="O1837">
        <v>65901.634000000005</v>
      </c>
      <c r="P1837">
        <v>2921.627</v>
      </c>
    </row>
    <row r="1838" spans="1:16">
      <c r="A1838" s="282">
        <v>44909</v>
      </c>
      <c r="B1838">
        <v>3792.1149999999998</v>
      </c>
      <c r="C1838">
        <v>779.78700000000003</v>
      </c>
      <c r="D1838">
        <v>15831.936</v>
      </c>
      <c r="E1838">
        <v>1209.028</v>
      </c>
      <c r="L1838" s="282">
        <v>44909</v>
      </c>
      <c r="M1838">
        <v>17571.188999999998</v>
      </c>
      <c r="N1838">
        <v>4124.2550000000001</v>
      </c>
      <c r="O1838">
        <v>66360.668999999994</v>
      </c>
      <c r="P1838">
        <v>2940.8110000000001</v>
      </c>
    </row>
    <row r="1839" spans="1:16">
      <c r="A1839" s="282">
        <v>44910</v>
      </c>
      <c r="B1839">
        <v>3695.8139999999999</v>
      </c>
      <c r="C1839">
        <v>753.42</v>
      </c>
      <c r="D1839">
        <v>15645.154</v>
      </c>
      <c r="E1839">
        <v>1205.9749999999999</v>
      </c>
      <c r="L1839" s="282">
        <v>44910</v>
      </c>
      <c r="M1839">
        <v>17126.361000000001</v>
      </c>
      <c r="N1839">
        <v>3984.8009999999999</v>
      </c>
      <c r="O1839">
        <v>65577.758000000002</v>
      </c>
      <c r="P1839">
        <v>2933.384</v>
      </c>
    </row>
    <row r="1840" spans="1:16">
      <c r="A1840" s="282">
        <v>44911</v>
      </c>
      <c r="B1840">
        <v>3654.4059999999999</v>
      </c>
      <c r="C1840">
        <v>752.90099999999995</v>
      </c>
      <c r="D1840">
        <v>15454.81</v>
      </c>
      <c r="E1840">
        <v>1190.4970000000001</v>
      </c>
      <c r="L1840" s="282">
        <v>44911</v>
      </c>
      <c r="M1840">
        <v>16935.754000000001</v>
      </c>
      <c r="N1840">
        <v>3982.0529999999999</v>
      </c>
      <c r="O1840">
        <v>64779.917000000001</v>
      </c>
      <c r="P1840">
        <v>2895.7370000000001</v>
      </c>
    </row>
    <row r="1841" spans="1:16">
      <c r="A1841" s="282">
        <v>44914</v>
      </c>
      <c r="B1841">
        <v>3619.8739999999998</v>
      </c>
      <c r="C1841">
        <v>752.94200000000001</v>
      </c>
      <c r="D1841">
        <v>15382.627</v>
      </c>
      <c r="E1841">
        <v>1180.162</v>
      </c>
      <c r="L1841" s="282">
        <v>44914</v>
      </c>
      <c r="M1841">
        <v>16776.827000000001</v>
      </c>
      <c r="N1841">
        <v>3982.2719999999999</v>
      </c>
      <c r="O1841">
        <v>64477.358</v>
      </c>
      <c r="P1841">
        <v>2870.5970000000002</v>
      </c>
    </row>
    <row r="1842" spans="1:16">
      <c r="A1842" s="282">
        <v>44915</v>
      </c>
      <c r="B1842">
        <v>3624.1979999999999</v>
      </c>
      <c r="C1842">
        <v>753.94100000000003</v>
      </c>
      <c r="D1842">
        <v>15407.196</v>
      </c>
      <c r="E1842">
        <v>1160.8810000000001</v>
      </c>
      <c r="L1842" s="282">
        <v>44915</v>
      </c>
      <c r="M1842">
        <v>16797.457999999999</v>
      </c>
      <c r="N1842">
        <v>3987.5540000000001</v>
      </c>
      <c r="O1842">
        <v>64580.341</v>
      </c>
      <c r="P1842">
        <v>2823.701</v>
      </c>
    </row>
    <row r="1843" spans="1:16">
      <c r="A1843" s="282">
        <v>44916</v>
      </c>
      <c r="B1843">
        <v>3678.3629999999998</v>
      </c>
      <c r="C1843">
        <v>766.572</v>
      </c>
      <c r="D1843">
        <v>15486.754000000001</v>
      </c>
      <c r="E1843">
        <v>1154.0360000000001</v>
      </c>
      <c r="L1843" s="282">
        <v>44916</v>
      </c>
      <c r="M1843">
        <v>17050.761999999999</v>
      </c>
      <c r="N1843">
        <v>4054.3620000000001</v>
      </c>
      <c r="O1843">
        <v>64913.813000000002</v>
      </c>
      <c r="P1843">
        <v>2807.05</v>
      </c>
    </row>
    <row r="1844" spans="1:16">
      <c r="A1844" s="282">
        <v>44917</v>
      </c>
      <c r="B1844">
        <v>3624.6390000000001</v>
      </c>
      <c r="C1844">
        <v>758.072</v>
      </c>
      <c r="D1844">
        <v>15532.958000000001</v>
      </c>
      <c r="E1844">
        <v>1162.6980000000001</v>
      </c>
      <c r="L1844" s="282">
        <v>44917</v>
      </c>
      <c r="M1844">
        <v>16801.727999999999</v>
      </c>
      <c r="N1844">
        <v>4009.404</v>
      </c>
      <c r="O1844">
        <v>65107.482000000004</v>
      </c>
      <c r="P1844">
        <v>2828.1210000000001</v>
      </c>
    </row>
    <row r="1845" spans="1:16">
      <c r="A1845" s="282">
        <v>44918</v>
      </c>
      <c r="B1845">
        <v>3644.9169999999999</v>
      </c>
      <c r="C1845">
        <v>760.49400000000003</v>
      </c>
      <c r="D1845">
        <v>15594.911</v>
      </c>
      <c r="E1845">
        <v>1155.6600000000001</v>
      </c>
      <c r="L1845" s="282">
        <v>44918</v>
      </c>
      <c r="M1845">
        <v>16896.234</v>
      </c>
      <c r="N1845">
        <v>4022.212</v>
      </c>
      <c r="O1845">
        <v>65367.16</v>
      </c>
      <c r="P1845">
        <v>2811</v>
      </c>
    </row>
    <row r="1846" spans="1:16">
      <c r="A1846" s="282">
        <v>44921</v>
      </c>
      <c r="B1846">
        <v>3644.9169999999999</v>
      </c>
      <c r="C1846">
        <v>760.49400000000003</v>
      </c>
      <c r="D1846">
        <v>15594.911</v>
      </c>
      <c r="E1846">
        <v>1158.203</v>
      </c>
      <c r="L1846" s="282">
        <v>44921</v>
      </c>
      <c r="M1846">
        <v>16896.234</v>
      </c>
      <c r="N1846">
        <v>4022.212</v>
      </c>
      <c r="O1846">
        <v>65367.16</v>
      </c>
      <c r="P1846">
        <v>2817.1869999999999</v>
      </c>
    </row>
    <row r="1847" spans="1:16">
      <c r="A1847" s="282">
        <v>44922</v>
      </c>
      <c r="B1847">
        <v>3629.2779999999998</v>
      </c>
      <c r="C1847">
        <v>760.51099999999997</v>
      </c>
      <c r="D1847">
        <v>15624.439</v>
      </c>
      <c r="E1847">
        <v>1161.0219999999999</v>
      </c>
      <c r="L1847" s="282">
        <v>44922</v>
      </c>
      <c r="M1847">
        <v>16825.005000000001</v>
      </c>
      <c r="N1847">
        <v>4022.3049999999998</v>
      </c>
      <c r="O1847">
        <v>65490.928999999996</v>
      </c>
      <c r="P1847">
        <v>2824.0439999999999</v>
      </c>
    </row>
    <row r="1848" spans="1:16">
      <c r="A1848" s="282">
        <v>44923</v>
      </c>
      <c r="B1848">
        <v>3585.348</v>
      </c>
      <c r="C1848">
        <v>758.34400000000005</v>
      </c>
      <c r="D1848">
        <v>15568.4</v>
      </c>
      <c r="E1848">
        <v>1160.432</v>
      </c>
      <c r="L1848" s="282">
        <v>44923</v>
      </c>
      <c r="M1848">
        <v>16621.482</v>
      </c>
      <c r="N1848">
        <v>4010.8429999999998</v>
      </c>
      <c r="O1848">
        <v>65256.038999999997</v>
      </c>
      <c r="P1848">
        <v>2822.6080000000002</v>
      </c>
    </row>
    <row r="1849" spans="1:16">
      <c r="A1849" s="282">
        <v>44924</v>
      </c>
      <c r="B1849">
        <v>3649.3789999999999</v>
      </c>
      <c r="C1849">
        <v>767.16099999999994</v>
      </c>
      <c r="D1849">
        <v>15729.148999999999</v>
      </c>
      <c r="E1849">
        <v>1151.24</v>
      </c>
      <c r="L1849" s="282">
        <v>44924</v>
      </c>
      <c r="M1849">
        <v>16920.922999999999</v>
      </c>
      <c r="N1849">
        <v>4057.473</v>
      </c>
      <c r="O1849">
        <v>65929.827999999994</v>
      </c>
      <c r="P1849">
        <v>2804.7640000000001</v>
      </c>
    </row>
    <row r="1850" spans="1:16">
      <c r="A1850" s="282">
        <v>44925</v>
      </c>
      <c r="B1850">
        <v>3640.1930000000002</v>
      </c>
      <c r="C1850">
        <v>756.11500000000001</v>
      </c>
      <c r="D1850">
        <v>15645.099</v>
      </c>
      <c r="E1850">
        <v>1148.5070000000001</v>
      </c>
      <c r="L1850" s="282">
        <v>44925</v>
      </c>
      <c r="M1850">
        <v>16879.297999999999</v>
      </c>
      <c r="N1850">
        <v>3999.0520000000001</v>
      </c>
      <c r="O1850">
        <v>65577.53</v>
      </c>
      <c r="P1850">
        <v>2798.107</v>
      </c>
    </row>
    <row r="1851" spans="1:16">
      <c r="A1851" s="282">
        <v>44928</v>
      </c>
      <c r="B1851">
        <v>3640.1930000000002</v>
      </c>
      <c r="C1851">
        <v>771.01300000000003</v>
      </c>
      <c r="D1851">
        <v>15822.344999999999</v>
      </c>
      <c r="E1851">
        <v>1148.5070000000001</v>
      </c>
      <c r="L1851" s="282">
        <v>44928</v>
      </c>
      <c r="M1851">
        <v>16879.297999999999</v>
      </c>
      <c r="N1851">
        <v>4077.846</v>
      </c>
      <c r="O1851">
        <v>66320.467999999993</v>
      </c>
      <c r="P1851">
        <v>2798.107</v>
      </c>
    </row>
    <row r="1852" spans="1:16">
      <c r="A1852" s="282">
        <v>44929</v>
      </c>
      <c r="B1852">
        <v>3624.41</v>
      </c>
      <c r="C1852">
        <v>780.44299999999998</v>
      </c>
      <c r="D1852">
        <v>16072.394</v>
      </c>
      <c r="E1852">
        <v>1148.5070000000001</v>
      </c>
      <c r="L1852" s="282">
        <v>44929</v>
      </c>
      <c r="M1852">
        <v>16806.731</v>
      </c>
      <c r="N1852">
        <v>4127.7209999999995</v>
      </c>
      <c r="O1852">
        <v>67368.565000000002</v>
      </c>
      <c r="P1852">
        <v>2798.107</v>
      </c>
    </row>
    <row r="1853" spans="1:16">
      <c r="A1853" s="282">
        <v>44930</v>
      </c>
      <c r="B1853">
        <v>3653.096</v>
      </c>
      <c r="C1853">
        <v>793.31600000000003</v>
      </c>
      <c r="D1853">
        <v>15932.298000000001</v>
      </c>
      <c r="E1853">
        <v>1135.444</v>
      </c>
      <c r="L1853" s="282">
        <v>44930</v>
      </c>
      <c r="M1853">
        <v>16940.59</v>
      </c>
      <c r="N1853">
        <v>4195.8090000000002</v>
      </c>
      <c r="O1853">
        <v>66781.343999999997</v>
      </c>
      <c r="P1853">
        <v>2766.2820000000002</v>
      </c>
    </row>
    <row r="1854" spans="1:16">
      <c r="A1854" s="282">
        <v>44931</v>
      </c>
      <c r="B1854">
        <v>3609.4409999999998</v>
      </c>
      <c r="C1854">
        <v>792.59900000000005</v>
      </c>
      <c r="D1854">
        <v>15857.281999999999</v>
      </c>
      <c r="E1854">
        <v>1136.808</v>
      </c>
      <c r="L1854" s="282">
        <v>44931</v>
      </c>
      <c r="M1854">
        <v>16740.695</v>
      </c>
      <c r="N1854">
        <v>4192.0150000000003</v>
      </c>
      <c r="O1854">
        <v>66466.909</v>
      </c>
      <c r="P1854">
        <v>2769.6039999999998</v>
      </c>
    </row>
    <row r="1855" spans="1:16">
      <c r="A1855" s="282">
        <v>44932</v>
      </c>
      <c r="B1855">
        <v>3691.2139999999999</v>
      </c>
      <c r="C1855">
        <v>803.03499999999997</v>
      </c>
      <c r="D1855">
        <v>15963.781999999999</v>
      </c>
      <c r="E1855">
        <v>1141.588</v>
      </c>
      <c r="L1855" s="282">
        <v>44932</v>
      </c>
      <c r="M1855">
        <v>17120.304</v>
      </c>
      <c r="N1855">
        <v>4247.2089999999998</v>
      </c>
      <c r="O1855">
        <v>66913.31</v>
      </c>
      <c r="P1855">
        <v>2781.2489999999998</v>
      </c>
    </row>
    <row r="1856" spans="1:16">
      <c r="A1856" s="282">
        <v>44935</v>
      </c>
      <c r="B1856">
        <v>3689.9459999999999</v>
      </c>
      <c r="C1856">
        <v>807.43700000000001</v>
      </c>
      <c r="D1856">
        <v>15957.707</v>
      </c>
      <c r="E1856">
        <v>1141.588</v>
      </c>
      <c r="L1856" s="282">
        <v>44935</v>
      </c>
      <c r="M1856">
        <v>17117.413</v>
      </c>
      <c r="N1856">
        <v>4270.4930000000004</v>
      </c>
      <c r="O1856">
        <v>66887.846000000005</v>
      </c>
      <c r="P1856">
        <v>2781.2489999999998</v>
      </c>
    </row>
    <row r="1857" spans="1:16">
      <c r="A1857" s="282">
        <v>44936</v>
      </c>
      <c r="B1857">
        <v>3716.1350000000002</v>
      </c>
      <c r="C1857">
        <v>807.01700000000005</v>
      </c>
      <c r="D1857">
        <v>15626.245999999999</v>
      </c>
      <c r="E1857">
        <v>1145.77</v>
      </c>
      <c r="L1857" s="282">
        <v>44936</v>
      </c>
      <c r="M1857">
        <v>17238.902999999998</v>
      </c>
      <c r="N1857">
        <v>4268.2719999999999</v>
      </c>
      <c r="O1857">
        <v>65498.504999999997</v>
      </c>
      <c r="P1857">
        <v>2791.4369999999999</v>
      </c>
    </row>
    <row r="1858" spans="1:16">
      <c r="A1858" s="282">
        <v>44937</v>
      </c>
      <c r="B1858">
        <v>3765.38</v>
      </c>
      <c r="C1858">
        <v>812.69399999999996</v>
      </c>
      <c r="D1858">
        <v>15468.377</v>
      </c>
      <c r="E1858">
        <v>1158.7729999999999</v>
      </c>
      <c r="L1858" s="282">
        <v>44937</v>
      </c>
      <c r="M1858">
        <v>17467.699000000001</v>
      </c>
      <c r="N1858">
        <v>4298.2969999999996</v>
      </c>
      <c r="O1858">
        <v>64836.786999999997</v>
      </c>
      <c r="P1858">
        <v>2823.1170000000002</v>
      </c>
    </row>
    <row r="1859" spans="1:16">
      <c r="A1859" s="282">
        <v>44938</v>
      </c>
      <c r="B1859">
        <v>3779.0160000000001</v>
      </c>
      <c r="C1859">
        <v>819.23699999999997</v>
      </c>
      <c r="D1859">
        <v>15534.985000000001</v>
      </c>
      <c r="E1859">
        <v>1164.0920000000001</v>
      </c>
      <c r="L1859" s="282">
        <v>44938</v>
      </c>
      <c r="M1859">
        <v>17532.989000000001</v>
      </c>
      <c r="N1859">
        <v>4332.902</v>
      </c>
      <c r="O1859">
        <v>65115.976999999999</v>
      </c>
      <c r="P1859">
        <v>2836.076</v>
      </c>
    </row>
    <row r="1860" spans="1:16">
      <c r="A1860" s="282">
        <v>44939</v>
      </c>
      <c r="B1860">
        <v>3795.2910000000002</v>
      </c>
      <c r="C1860">
        <v>819.45299999999997</v>
      </c>
      <c r="D1860">
        <v>15698.9</v>
      </c>
      <c r="E1860">
        <v>1159.9190000000001</v>
      </c>
      <c r="L1860" s="282">
        <v>44939</v>
      </c>
      <c r="M1860">
        <v>17609.084999999999</v>
      </c>
      <c r="N1860">
        <v>4334.0450000000001</v>
      </c>
      <c r="O1860">
        <v>65803.039000000004</v>
      </c>
      <c r="P1860">
        <v>2825.9110000000001</v>
      </c>
    </row>
    <row r="1861" spans="1:16">
      <c r="A1861" s="282">
        <v>44942</v>
      </c>
      <c r="B1861">
        <v>3795.2910000000002</v>
      </c>
      <c r="C1861">
        <v>822.69</v>
      </c>
      <c r="D1861">
        <v>15976.905000000001</v>
      </c>
      <c r="E1861">
        <v>1149.421</v>
      </c>
      <c r="L1861" s="282">
        <v>44942</v>
      </c>
      <c r="M1861">
        <v>17609.084999999999</v>
      </c>
      <c r="N1861">
        <v>4351.1629999999996</v>
      </c>
      <c r="O1861">
        <v>66968.315000000002</v>
      </c>
      <c r="P1861">
        <v>2800.3319999999999</v>
      </c>
    </row>
    <row r="1862" spans="1:16">
      <c r="A1862" s="282">
        <v>44943</v>
      </c>
      <c r="B1862">
        <v>3789.0990000000002</v>
      </c>
      <c r="C1862">
        <v>824.04600000000005</v>
      </c>
      <c r="D1862">
        <v>15987.923000000001</v>
      </c>
      <c r="E1862">
        <v>1160.329</v>
      </c>
      <c r="L1862" s="282">
        <v>44943</v>
      </c>
      <c r="M1862">
        <v>17580.392</v>
      </c>
      <c r="N1862">
        <v>4358.34</v>
      </c>
      <c r="O1862">
        <v>67014.5</v>
      </c>
      <c r="P1862">
        <v>2826.9090000000001</v>
      </c>
    </row>
    <row r="1863" spans="1:16">
      <c r="A1863" s="282">
        <v>44944</v>
      </c>
      <c r="B1863">
        <v>3730.8020000000001</v>
      </c>
      <c r="C1863">
        <v>824.72299999999996</v>
      </c>
      <c r="D1863">
        <v>16053.12</v>
      </c>
      <c r="E1863">
        <v>1181.2840000000001</v>
      </c>
      <c r="L1863" s="282">
        <v>44944</v>
      </c>
      <c r="M1863">
        <v>17309.909</v>
      </c>
      <c r="N1863">
        <v>4361.9160000000002</v>
      </c>
      <c r="O1863">
        <v>67287.777000000002</v>
      </c>
      <c r="P1863">
        <v>2877.962</v>
      </c>
    </row>
    <row r="1864" spans="1:16">
      <c r="A1864" s="282">
        <v>44945</v>
      </c>
      <c r="B1864">
        <v>3701.1509999999998</v>
      </c>
      <c r="C1864">
        <v>811.00099999999998</v>
      </c>
      <c r="D1864">
        <v>15849.642</v>
      </c>
      <c r="E1864">
        <v>1167.2239999999999</v>
      </c>
      <c r="L1864" s="282">
        <v>44945</v>
      </c>
      <c r="M1864">
        <v>17174.416000000001</v>
      </c>
      <c r="N1864">
        <v>4289.3450000000003</v>
      </c>
      <c r="O1864">
        <v>66434.887000000002</v>
      </c>
      <c r="P1864">
        <v>2843.7069999999999</v>
      </c>
    </row>
    <row r="1865" spans="1:16">
      <c r="A1865" s="282">
        <v>44946</v>
      </c>
      <c r="B1865">
        <v>3772.9430000000002</v>
      </c>
      <c r="C1865">
        <v>816.76700000000005</v>
      </c>
      <c r="D1865">
        <v>15908.718999999999</v>
      </c>
      <c r="E1865">
        <v>1173.8979999999999</v>
      </c>
      <c r="L1865" s="282">
        <v>44946</v>
      </c>
      <c r="M1865">
        <v>17507.918000000001</v>
      </c>
      <c r="N1865">
        <v>4319.8410000000003</v>
      </c>
      <c r="O1865">
        <v>66682.510999999999</v>
      </c>
      <c r="P1865">
        <v>2859.9659999999999</v>
      </c>
    </row>
    <row r="1866" spans="1:16">
      <c r="A1866" s="282">
        <v>44949</v>
      </c>
      <c r="B1866">
        <v>3819.8679999999999</v>
      </c>
      <c r="C1866">
        <v>815.83</v>
      </c>
      <c r="D1866">
        <v>15934.222</v>
      </c>
      <c r="E1866">
        <v>1185.087</v>
      </c>
      <c r="L1866" s="282">
        <v>44949</v>
      </c>
      <c r="M1866">
        <v>17725.671999999999</v>
      </c>
      <c r="N1866">
        <v>4338.4880000000003</v>
      </c>
      <c r="O1866">
        <v>66789.409</v>
      </c>
      <c r="P1866">
        <v>2887.2260000000001</v>
      </c>
    </row>
    <row r="1867" spans="1:16">
      <c r="A1867" s="282">
        <v>44950</v>
      </c>
      <c r="B1867">
        <v>3815.8690000000001</v>
      </c>
      <c r="C1867">
        <v>817.85799999999995</v>
      </c>
      <c r="D1867">
        <v>15824.841</v>
      </c>
      <c r="E1867">
        <v>1203.4490000000001</v>
      </c>
      <c r="L1867" s="282">
        <v>44950</v>
      </c>
      <c r="M1867">
        <v>17707.560000000001</v>
      </c>
      <c r="N1867">
        <v>4349.2719999999999</v>
      </c>
      <c r="O1867">
        <v>66330.929999999993</v>
      </c>
      <c r="P1867">
        <v>2931.9609999999998</v>
      </c>
    </row>
    <row r="1868" spans="1:16">
      <c r="A1868" s="282">
        <v>44951</v>
      </c>
      <c r="B1868">
        <v>3815.2890000000002</v>
      </c>
      <c r="C1868">
        <v>816.50300000000004</v>
      </c>
      <c r="D1868">
        <v>15575.947</v>
      </c>
      <c r="E1868">
        <v>1208.1469999999999</v>
      </c>
      <c r="L1868" s="282">
        <v>44951</v>
      </c>
      <c r="M1868">
        <v>17705.042000000001</v>
      </c>
      <c r="N1868">
        <v>4342.067</v>
      </c>
      <c r="O1868">
        <v>65287.673000000003</v>
      </c>
      <c r="P1868">
        <v>2943.4070000000002</v>
      </c>
    </row>
    <row r="1869" spans="1:16">
      <c r="A1869" s="282">
        <v>44952</v>
      </c>
      <c r="B1869">
        <v>3858.9780000000001</v>
      </c>
      <c r="C1869">
        <v>823.44100000000003</v>
      </c>
      <c r="D1869">
        <v>15550.331</v>
      </c>
      <c r="E1869">
        <v>1206.4290000000001</v>
      </c>
      <c r="L1869" s="282">
        <v>44952</v>
      </c>
      <c r="M1869">
        <v>17908.996999999999</v>
      </c>
      <c r="N1869">
        <v>4378.9650000000001</v>
      </c>
      <c r="O1869">
        <v>65180.302000000003</v>
      </c>
      <c r="P1869">
        <v>2939.223</v>
      </c>
    </row>
    <row r="1870" spans="1:16">
      <c r="A1870" s="282">
        <v>44953</v>
      </c>
      <c r="B1870">
        <v>3871.1060000000002</v>
      </c>
      <c r="C1870">
        <v>829.79899999999998</v>
      </c>
      <c r="D1870">
        <v>15607.763999999999</v>
      </c>
      <c r="E1870">
        <v>1209.877</v>
      </c>
      <c r="L1870" s="282">
        <v>44953</v>
      </c>
      <c r="M1870">
        <v>17965.57</v>
      </c>
      <c r="N1870">
        <v>4412.7740000000003</v>
      </c>
      <c r="O1870">
        <v>65433.870999999999</v>
      </c>
      <c r="P1870">
        <v>2947.623</v>
      </c>
    </row>
    <row r="1871" spans="1:16">
      <c r="A1871" s="282">
        <v>44956</v>
      </c>
      <c r="B1871">
        <v>3818.886</v>
      </c>
      <c r="C1871">
        <v>826.48699999999997</v>
      </c>
      <c r="D1871">
        <v>15774.777</v>
      </c>
      <c r="E1871">
        <v>1209.2639999999999</v>
      </c>
      <c r="L1871" s="282">
        <v>44956</v>
      </c>
      <c r="M1871">
        <v>17724.782999999999</v>
      </c>
      <c r="N1871">
        <v>4395.1639999999998</v>
      </c>
      <c r="O1871">
        <v>66134.057000000001</v>
      </c>
      <c r="P1871">
        <v>2946.3470000000002</v>
      </c>
    </row>
    <row r="1872" spans="1:16">
      <c r="A1872" s="282">
        <v>44957</v>
      </c>
      <c r="B1872">
        <v>3875.9319999999998</v>
      </c>
      <c r="C1872">
        <v>836.97400000000005</v>
      </c>
      <c r="D1872">
        <v>15632.892</v>
      </c>
      <c r="E1872">
        <v>1202.239</v>
      </c>
      <c r="L1872" s="282">
        <v>44957</v>
      </c>
      <c r="M1872">
        <v>17989.883000000002</v>
      </c>
      <c r="N1872">
        <v>4450.93</v>
      </c>
      <c r="O1872">
        <v>65539.218999999997</v>
      </c>
      <c r="P1872">
        <v>2929.2289999999998</v>
      </c>
    </row>
    <row r="1873" spans="1:16">
      <c r="A1873" s="282">
        <v>44958</v>
      </c>
      <c r="B1873">
        <v>3918.3429999999998</v>
      </c>
      <c r="C1873">
        <v>837.72799999999995</v>
      </c>
      <c r="D1873">
        <v>15715.583000000001</v>
      </c>
      <c r="E1873">
        <v>1201.2470000000001</v>
      </c>
      <c r="L1873" s="282">
        <v>44958</v>
      </c>
      <c r="M1873">
        <v>18186.832999999999</v>
      </c>
      <c r="N1873">
        <v>4454.9399999999996</v>
      </c>
      <c r="O1873">
        <v>65885.895000000004</v>
      </c>
      <c r="P1873">
        <v>2926.8139999999999</v>
      </c>
    </row>
    <row r="1874" spans="1:16">
      <c r="A1874" s="282">
        <v>44959</v>
      </c>
      <c r="B1874">
        <v>3978.4490000000001</v>
      </c>
      <c r="C1874">
        <v>849.94600000000003</v>
      </c>
      <c r="D1874">
        <v>15600.494000000001</v>
      </c>
      <c r="E1874">
        <v>1198.1189999999999</v>
      </c>
      <c r="L1874" s="282">
        <v>44959</v>
      </c>
      <c r="M1874">
        <v>18466.768</v>
      </c>
      <c r="N1874">
        <v>4519.9160000000002</v>
      </c>
      <c r="O1874">
        <v>65403.392</v>
      </c>
      <c r="P1874">
        <v>2919.1909999999998</v>
      </c>
    </row>
    <row r="1875" spans="1:16">
      <c r="A1875" s="282">
        <v>44960</v>
      </c>
      <c r="B1875">
        <v>3935.1080000000002</v>
      </c>
      <c r="C1875">
        <v>843.524</v>
      </c>
      <c r="D1875">
        <v>15944.1</v>
      </c>
      <c r="E1875">
        <v>1203.2249999999999</v>
      </c>
      <c r="L1875" s="282">
        <v>44960</v>
      </c>
      <c r="M1875">
        <v>18266.704000000002</v>
      </c>
      <c r="N1875">
        <v>4485.7619999999997</v>
      </c>
      <c r="O1875">
        <v>66843.926000000007</v>
      </c>
      <c r="P1875">
        <v>2931.6329999999998</v>
      </c>
    </row>
    <row r="1876" spans="1:16">
      <c r="A1876" s="282">
        <v>44963</v>
      </c>
      <c r="B1876">
        <v>3909.3850000000002</v>
      </c>
      <c r="C1876">
        <v>847.18100000000004</v>
      </c>
      <c r="D1876">
        <v>16030.333000000001</v>
      </c>
      <c r="E1876">
        <v>1208.9190000000001</v>
      </c>
      <c r="L1876" s="282">
        <v>44963</v>
      </c>
      <c r="M1876">
        <v>18148.513999999999</v>
      </c>
      <c r="N1876">
        <v>4505.2110000000002</v>
      </c>
      <c r="O1876">
        <v>67205.448999999993</v>
      </c>
      <c r="P1876">
        <v>2945.5140000000001</v>
      </c>
    </row>
    <row r="1877" spans="1:16">
      <c r="A1877" s="282">
        <v>44964</v>
      </c>
      <c r="B1877">
        <v>3959.8020000000001</v>
      </c>
      <c r="C1877">
        <v>850.13300000000004</v>
      </c>
      <c r="D1877">
        <v>16066.228999999999</v>
      </c>
      <c r="E1877">
        <v>1211.3330000000001</v>
      </c>
      <c r="L1877" s="282">
        <v>44964</v>
      </c>
      <c r="M1877">
        <v>18382.879000000001</v>
      </c>
      <c r="N1877">
        <v>4520.9089999999997</v>
      </c>
      <c r="O1877">
        <v>67355.94</v>
      </c>
      <c r="P1877">
        <v>2951.3980000000001</v>
      </c>
    </row>
    <row r="1878" spans="1:16">
      <c r="A1878" s="282">
        <v>44965</v>
      </c>
      <c r="B1878">
        <v>3915.8389999999999</v>
      </c>
      <c r="C1878">
        <v>851.86599999999999</v>
      </c>
      <c r="D1878">
        <v>16195.879000000001</v>
      </c>
      <c r="E1878">
        <v>1210.713</v>
      </c>
      <c r="L1878" s="282">
        <v>44965</v>
      </c>
      <c r="M1878">
        <v>18179.330000000002</v>
      </c>
      <c r="N1878">
        <v>4530.1270000000004</v>
      </c>
      <c r="O1878">
        <v>67899.48</v>
      </c>
      <c r="P1878">
        <v>2949.8850000000002</v>
      </c>
    </row>
    <row r="1879" spans="1:16">
      <c r="A1879" s="282">
        <v>44966</v>
      </c>
      <c r="B1879">
        <v>3880.0360000000001</v>
      </c>
      <c r="C1879">
        <v>863.17499999999995</v>
      </c>
      <c r="D1879">
        <v>16267.49</v>
      </c>
      <c r="E1879">
        <v>1210.9469999999999</v>
      </c>
      <c r="L1879" s="282">
        <v>44966</v>
      </c>
      <c r="M1879">
        <v>18015.757000000001</v>
      </c>
      <c r="N1879">
        <v>4590.2619999999997</v>
      </c>
      <c r="O1879">
        <v>68199.701000000001</v>
      </c>
      <c r="P1879">
        <v>2950.4630000000002</v>
      </c>
    </row>
    <row r="1880" spans="1:16">
      <c r="A1880" s="282">
        <v>44967</v>
      </c>
      <c r="B1880">
        <v>3886.712</v>
      </c>
      <c r="C1880">
        <v>856.95299999999997</v>
      </c>
      <c r="D1880">
        <v>16153.79</v>
      </c>
      <c r="E1880">
        <v>1212.71</v>
      </c>
      <c r="L1880" s="282">
        <v>44967</v>
      </c>
      <c r="M1880">
        <v>18050.375</v>
      </c>
      <c r="N1880">
        <v>4557.1760000000004</v>
      </c>
      <c r="O1880">
        <v>67723.028999999995</v>
      </c>
      <c r="P1880">
        <v>2954.7570000000001</v>
      </c>
    </row>
    <row r="1881" spans="1:16">
      <c r="A1881" s="282">
        <v>44970</v>
      </c>
      <c r="B1881">
        <v>3931.1579999999999</v>
      </c>
      <c r="C1881">
        <v>861.77599999999995</v>
      </c>
      <c r="D1881">
        <v>16406.231</v>
      </c>
      <c r="E1881">
        <v>1206.579</v>
      </c>
      <c r="L1881" s="282">
        <v>44970</v>
      </c>
      <c r="M1881">
        <v>18259.467000000001</v>
      </c>
      <c r="N1881">
        <v>4582.8270000000002</v>
      </c>
      <c r="O1881">
        <v>68781.361000000004</v>
      </c>
      <c r="P1881">
        <v>2939.84</v>
      </c>
    </row>
    <row r="1882" spans="1:16">
      <c r="A1882" s="282">
        <v>44971</v>
      </c>
      <c r="B1882">
        <v>3932.5720000000001</v>
      </c>
      <c r="C1882">
        <v>863.649</v>
      </c>
      <c r="D1882">
        <v>16398.830999999998</v>
      </c>
      <c r="E1882">
        <v>1215.2239999999999</v>
      </c>
      <c r="L1882" s="282">
        <v>44971</v>
      </c>
      <c r="M1882">
        <v>18268.151999999998</v>
      </c>
      <c r="N1882">
        <v>4592.7870000000003</v>
      </c>
      <c r="O1882">
        <v>68750.334000000003</v>
      </c>
      <c r="P1882">
        <v>2960.9119999999998</v>
      </c>
    </row>
    <row r="1883" spans="1:16">
      <c r="A1883" s="282">
        <v>44972</v>
      </c>
      <c r="B1883">
        <v>3948.527</v>
      </c>
      <c r="C1883">
        <v>864.30200000000002</v>
      </c>
      <c r="D1883">
        <v>16383.273999999999</v>
      </c>
      <c r="E1883">
        <v>1211.4970000000001</v>
      </c>
      <c r="L1883" s="282">
        <v>44972</v>
      </c>
      <c r="M1883">
        <v>18346.603999999999</v>
      </c>
      <c r="N1883">
        <v>4596.2569999999996</v>
      </c>
      <c r="O1883">
        <v>68685.114000000001</v>
      </c>
      <c r="P1883">
        <v>2951.8519999999999</v>
      </c>
    </row>
    <row r="1884" spans="1:16">
      <c r="A1884" s="282">
        <v>44973</v>
      </c>
      <c r="B1884">
        <v>3893.8180000000002</v>
      </c>
      <c r="C1884">
        <v>874.76199999999994</v>
      </c>
      <c r="D1884">
        <v>16242.682000000001</v>
      </c>
      <c r="E1884">
        <v>1219.4449999999999</v>
      </c>
      <c r="L1884" s="282">
        <v>44973</v>
      </c>
      <c r="M1884">
        <v>18094.046999999999</v>
      </c>
      <c r="N1884">
        <v>4651.884</v>
      </c>
      <c r="O1884">
        <v>68095.698000000004</v>
      </c>
      <c r="P1884">
        <v>2971.2829999999999</v>
      </c>
    </row>
    <row r="1885" spans="1:16">
      <c r="A1885" s="282">
        <v>44974</v>
      </c>
      <c r="B1885">
        <v>3880.3820000000001</v>
      </c>
      <c r="C1885">
        <v>871.36400000000003</v>
      </c>
      <c r="D1885">
        <v>16373.64</v>
      </c>
      <c r="E1885">
        <v>1213.0619999999999</v>
      </c>
      <c r="L1885" s="282">
        <v>44974</v>
      </c>
      <c r="M1885">
        <v>18034.862000000001</v>
      </c>
      <c r="N1885">
        <v>4633.8119999999999</v>
      </c>
      <c r="O1885">
        <v>68644.725000000006</v>
      </c>
      <c r="P1885">
        <v>2955.73</v>
      </c>
    </row>
    <row r="1886" spans="1:16">
      <c r="A1886" s="282">
        <v>44977</v>
      </c>
      <c r="B1886">
        <v>3880.3820000000001</v>
      </c>
      <c r="C1886">
        <v>867.45600000000002</v>
      </c>
      <c r="D1886">
        <v>16392.919000000002</v>
      </c>
      <c r="E1886">
        <v>1216.548</v>
      </c>
      <c r="L1886" s="282">
        <v>44977</v>
      </c>
      <c r="M1886">
        <v>18034.862000000001</v>
      </c>
      <c r="N1886">
        <v>4613.03</v>
      </c>
      <c r="O1886">
        <v>68725.55</v>
      </c>
      <c r="P1886">
        <v>2964.2440000000001</v>
      </c>
    </row>
    <row r="1887" spans="1:16">
      <c r="A1887" s="282">
        <v>44978</v>
      </c>
      <c r="B1887">
        <v>3801.3969999999999</v>
      </c>
      <c r="C1887">
        <v>861.31899999999996</v>
      </c>
      <c r="D1887">
        <v>16528.41</v>
      </c>
      <c r="E1887">
        <v>1214.144</v>
      </c>
      <c r="L1887" s="282">
        <v>44978</v>
      </c>
      <c r="M1887">
        <v>17668.101999999999</v>
      </c>
      <c r="N1887">
        <v>4580.3950000000004</v>
      </c>
      <c r="O1887">
        <v>69293.581000000006</v>
      </c>
      <c r="P1887">
        <v>2958.346</v>
      </c>
    </row>
    <row r="1888" spans="1:16">
      <c r="A1888" s="282">
        <v>44979</v>
      </c>
      <c r="B1888">
        <v>3797.4319999999998</v>
      </c>
      <c r="C1888">
        <v>851.75800000000004</v>
      </c>
      <c r="D1888">
        <v>16420.163</v>
      </c>
      <c r="E1888">
        <v>1200.2629999999999</v>
      </c>
      <c r="L1888" s="282">
        <v>44979</v>
      </c>
      <c r="M1888">
        <v>17649.974999999999</v>
      </c>
      <c r="N1888">
        <v>4529.5519999999997</v>
      </c>
      <c r="O1888">
        <v>68839.769</v>
      </c>
      <c r="P1888">
        <v>2924.5239999999999</v>
      </c>
    </row>
    <row r="1889" spans="1:16">
      <c r="A1889" s="282">
        <v>44980</v>
      </c>
      <c r="B1889">
        <v>3817.1410000000001</v>
      </c>
      <c r="C1889">
        <v>855.87699999999995</v>
      </c>
      <c r="D1889">
        <v>16488.264999999999</v>
      </c>
      <c r="E1889">
        <v>1200.2629999999999</v>
      </c>
      <c r="L1889" s="282">
        <v>44980</v>
      </c>
      <c r="M1889">
        <v>17742.954000000002</v>
      </c>
      <c r="N1889">
        <v>4551.4539999999997</v>
      </c>
      <c r="O1889">
        <v>69125.278999999995</v>
      </c>
      <c r="P1889">
        <v>2924.5239999999999</v>
      </c>
    </row>
    <row r="1890" spans="1:16">
      <c r="A1890" s="282">
        <v>44981</v>
      </c>
      <c r="B1890">
        <v>3775.92</v>
      </c>
      <c r="C1890">
        <v>846.88400000000001</v>
      </c>
      <c r="D1890">
        <v>16399.268</v>
      </c>
      <c r="E1890">
        <v>1208.1079999999999</v>
      </c>
      <c r="L1890" s="282">
        <v>44981</v>
      </c>
      <c r="M1890">
        <v>17552.109</v>
      </c>
      <c r="N1890">
        <v>4503.6289999999999</v>
      </c>
      <c r="O1890">
        <v>68752.168000000005</v>
      </c>
      <c r="P1890">
        <v>2943.6379999999999</v>
      </c>
    </row>
    <row r="1891" spans="1:16">
      <c r="A1891" s="282">
        <v>44984</v>
      </c>
      <c r="B1891">
        <v>3787.7429999999999</v>
      </c>
      <c r="C1891">
        <v>860.92499999999995</v>
      </c>
      <c r="D1891">
        <v>16566.008999999998</v>
      </c>
      <c r="E1891">
        <v>1209.9480000000001</v>
      </c>
      <c r="L1891" s="282">
        <v>44984</v>
      </c>
      <c r="M1891">
        <v>17609.163</v>
      </c>
      <c r="N1891">
        <v>4578.2979999999998</v>
      </c>
      <c r="O1891">
        <v>69451.210999999996</v>
      </c>
      <c r="P1891">
        <v>2949.0810000000001</v>
      </c>
    </row>
    <row r="1892" spans="1:16">
      <c r="A1892" s="282">
        <v>44985</v>
      </c>
      <c r="B1892">
        <v>3776.884</v>
      </c>
      <c r="C1892">
        <v>862.26300000000003</v>
      </c>
      <c r="D1892">
        <v>16437.775000000001</v>
      </c>
      <c r="E1892">
        <v>1210.567</v>
      </c>
      <c r="L1892" s="282">
        <v>44985</v>
      </c>
      <c r="M1892">
        <v>17560.422999999999</v>
      </c>
      <c r="N1892">
        <v>4585.4160000000002</v>
      </c>
      <c r="O1892">
        <v>68913.606</v>
      </c>
      <c r="P1892">
        <v>2950.59</v>
      </c>
    </row>
    <row r="1893" spans="1:16">
      <c r="A1893" s="282">
        <v>44986</v>
      </c>
      <c r="B1893">
        <v>3759.23</v>
      </c>
      <c r="C1893">
        <v>856.27800000000002</v>
      </c>
      <c r="D1893">
        <v>16503.843000000001</v>
      </c>
      <c r="E1893">
        <v>1212.9280000000001</v>
      </c>
      <c r="L1893" s="282">
        <v>44986</v>
      </c>
      <c r="M1893">
        <v>17479.335999999999</v>
      </c>
      <c r="N1893">
        <v>4553.5870000000004</v>
      </c>
      <c r="O1893">
        <v>69190.588000000003</v>
      </c>
      <c r="P1893">
        <v>2956.3429999999998</v>
      </c>
    </row>
    <row r="1894" spans="1:16">
      <c r="A1894" s="282">
        <v>44987</v>
      </c>
      <c r="B1894">
        <v>3787.6010000000001</v>
      </c>
      <c r="C1894">
        <v>861.66899999999998</v>
      </c>
      <c r="D1894">
        <v>16526.338</v>
      </c>
      <c r="E1894">
        <v>1211.0999999999999</v>
      </c>
      <c r="L1894" s="282">
        <v>44987</v>
      </c>
      <c r="M1894">
        <v>17613.881000000001</v>
      </c>
      <c r="N1894">
        <v>4582.2560000000003</v>
      </c>
      <c r="O1894">
        <v>69284.895000000004</v>
      </c>
      <c r="P1894">
        <v>2951.8879999999999</v>
      </c>
    </row>
    <row r="1895" spans="1:16">
      <c r="A1895" s="282">
        <v>44988</v>
      </c>
      <c r="B1895">
        <v>3849.518</v>
      </c>
      <c r="C1895">
        <v>875.47799999999995</v>
      </c>
      <c r="D1895">
        <v>16593.991000000002</v>
      </c>
      <c r="E1895">
        <v>1227.25</v>
      </c>
      <c r="L1895" s="282">
        <v>44988</v>
      </c>
      <c r="M1895">
        <v>17903.219000000001</v>
      </c>
      <c r="N1895">
        <v>4655.6899999999996</v>
      </c>
      <c r="O1895">
        <v>69595.868000000002</v>
      </c>
      <c r="P1895">
        <v>2991.252</v>
      </c>
    </row>
    <row r="1896" spans="1:16">
      <c r="A1896" s="282">
        <v>44991</v>
      </c>
      <c r="B1896">
        <v>3850.2310000000002</v>
      </c>
      <c r="C1896">
        <v>878.65099999999995</v>
      </c>
      <c r="D1896">
        <v>16590.866999999998</v>
      </c>
      <c r="E1896">
        <v>1238.9269999999999</v>
      </c>
      <c r="L1896" s="282">
        <v>44991</v>
      </c>
      <c r="M1896">
        <v>17907.344000000001</v>
      </c>
      <c r="N1896">
        <v>4672.5659999999998</v>
      </c>
      <c r="O1896">
        <v>69582.767999999996</v>
      </c>
      <c r="P1896">
        <v>3019.7130000000002</v>
      </c>
    </row>
    <row r="1897" spans="1:16">
      <c r="A1897" s="282">
        <v>44992</v>
      </c>
      <c r="B1897">
        <v>3791.962</v>
      </c>
      <c r="C1897">
        <v>873.51400000000001</v>
      </c>
      <c r="D1897">
        <v>16583.053</v>
      </c>
      <c r="E1897">
        <v>1243.297</v>
      </c>
      <c r="L1897" s="282">
        <v>44992</v>
      </c>
      <c r="M1897">
        <v>17636.781999999999</v>
      </c>
      <c r="N1897">
        <v>4645.2449999999999</v>
      </c>
      <c r="O1897">
        <v>69549.994999999995</v>
      </c>
      <c r="P1897">
        <v>3030.3649999999998</v>
      </c>
    </row>
    <row r="1898" spans="1:16">
      <c r="A1898" s="282">
        <v>44993</v>
      </c>
      <c r="B1898">
        <v>3796.9540000000002</v>
      </c>
      <c r="C1898">
        <v>876.43700000000001</v>
      </c>
      <c r="D1898">
        <v>16349.858</v>
      </c>
      <c r="E1898">
        <v>1246.248</v>
      </c>
      <c r="L1898" s="282">
        <v>44993</v>
      </c>
      <c r="M1898">
        <v>17661.469000000001</v>
      </c>
      <c r="N1898">
        <v>4660.7910000000002</v>
      </c>
      <c r="O1898">
        <v>68628.892999999996</v>
      </c>
      <c r="P1898">
        <v>3037.556</v>
      </c>
    </row>
    <row r="1899" spans="1:16">
      <c r="A1899" s="282">
        <v>44994</v>
      </c>
      <c r="B1899">
        <v>3724.7069999999999</v>
      </c>
      <c r="C1899">
        <v>869.57500000000005</v>
      </c>
      <c r="D1899">
        <v>16567.253000000001</v>
      </c>
      <c r="E1899">
        <v>1257.848</v>
      </c>
      <c r="L1899" s="282">
        <v>44994</v>
      </c>
      <c r="M1899">
        <v>17328.252</v>
      </c>
      <c r="N1899">
        <v>4624.2969999999996</v>
      </c>
      <c r="O1899">
        <v>69541.413</v>
      </c>
      <c r="P1899">
        <v>3065.8310000000001</v>
      </c>
    </row>
    <row r="1900" spans="1:16">
      <c r="A1900" s="282">
        <v>44995</v>
      </c>
      <c r="B1900">
        <v>3666.877</v>
      </c>
      <c r="C1900">
        <v>856.05899999999997</v>
      </c>
      <c r="D1900">
        <v>16295.95</v>
      </c>
      <c r="E1900">
        <v>1232.857</v>
      </c>
      <c r="L1900" s="282">
        <v>44995</v>
      </c>
      <c r="M1900">
        <v>17060.458999999999</v>
      </c>
      <c r="N1900">
        <v>4552.424</v>
      </c>
      <c r="O1900">
        <v>68402.615000000005</v>
      </c>
      <c r="P1900">
        <v>3004.92</v>
      </c>
    </row>
    <row r="1901" spans="1:16">
      <c r="A1901" s="282">
        <v>44998</v>
      </c>
      <c r="B1901">
        <v>3661.3519999999999</v>
      </c>
      <c r="C1901">
        <v>821.66899999999998</v>
      </c>
      <c r="D1901">
        <v>16050.386</v>
      </c>
      <c r="E1901">
        <v>1215.02</v>
      </c>
      <c r="L1901" s="282">
        <v>44998</v>
      </c>
      <c r="M1901">
        <v>17035.142</v>
      </c>
      <c r="N1901">
        <v>4369.5429999999997</v>
      </c>
      <c r="O1901">
        <v>67371.854999999996</v>
      </c>
      <c r="P1901">
        <v>2961.4679999999998</v>
      </c>
    </row>
    <row r="1902" spans="1:16">
      <c r="A1902" s="282">
        <v>44999</v>
      </c>
      <c r="B1902">
        <v>3723.2440000000001</v>
      </c>
      <c r="C1902">
        <v>839.98900000000003</v>
      </c>
      <c r="D1902">
        <v>16253.994000000001</v>
      </c>
      <c r="E1902">
        <v>1183.454</v>
      </c>
      <c r="L1902" s="282">
        <v>44999</v>
      </c>
      <c r="M1902">
        <v>17327.088</v>
      </c>
      <c r="N1902">
        <v>4466.9620000000004</v>
      </c>
      <c r="O1902">
        <v>68285.137000000002</v>
      </c>
      <c r="P1902">
        <v>2884.53</v>
      </c>
    </row>
    <row r="1903" spans="1:16">
      <c r="A1903" s="282">
        <v>45000</v>
      </c>
      <c r="B1903">
        <v>3696.6669999999999</v>
      </c>
      <c r="C1903">
        <v>801.29600000000005</v>
      </c>
      <c r="D1903">
        <v>16112.069</v>
      </c>
      <c r="E1903">
        <v>1188.9649999999999</v>
      </c>
      <c r="L1903" s="282">
        <v>45000</v>
      </c>
      <c r="M1903">
        <v>17204.077000000001</v>
      </c>
      <c r="N1903">
        <v>4261.1980000000003</v>
      </c>
      <c r="O1903">
        <v>67688.892000000007</v>
      </c>
      <c r="P1903">
        <v>2897.962</v>
      </c>
    </row>
    <row r="1904" spans="1:16">
      <c r="A1904" s="282">
        <v>45001</v>
      </c>
      <c r="B1904">
        <v>3761.953</v>
      </c>
      <c r="C1904">
        <v>810.75599999999997</v>
      </c>
      <c r="D1904">
        <v>16001.098</v>
      </c>
      <c r="E1904">
        <v>1175.6469999999999</v>
      </c>
      <c r="L1904" s="282">
        <v>45001</v>
      </c>
      <c r="M1904">
        <v>17510.620999999999</v>
      </c>
      <c r="N1904">
        <v>4311.5039999999999</v>
      </c>
      <c r="O1904">
        <v>67222.69</v>
      </c>
      <c r="P1904">
        <v>2865.502</v>
      </c>
    </row>
    <row r="1905" spans="1:16">
      <c r="A1905" s="282">
        <v>45002</v>
      </c>
      <c r="B1905">
        <v>3719.7539999999999</v>
      </c>
      <c r="C1905">
        <v>796.57399999999996</v>
      </c>
      <c r="D1905">
        <v>15945.585999999999</v>
      </c>
      <c r="E1905">
        <v>1189.4010000000001</v>
      </c>
      <c r="L1905" s="282">
        <v>45002</v>
      </c>
      <c r="M1905">
        <v>17314.618999999999</v>
      </c>
      <c r="N1905">
        <v>4236.09</v>
      </c>
      <c r="O1905">
        <v>67049.057000000001</v>
      </c>
      <c r="P1905">
        <v>2899.223</v>
      </c>
    </row>
    <row r="1906" spans="1:16">
      <c r="A1906" s="282">
        <v>45005</v>
      </c>
      <c r="B1906">
        <v>3752.201</v>
      </c>
      <c r="C1906">
        <v>809.29899999999998</v>
      </c>
      <c r="D1906">
        <v>16111.246999999999</v>
      </c>
      <c r="E1906">
        <v>1172.316</v>
      </c>
      <c r="L1906" s="282">
        <v>45005</v>
      </c>
      <c r="M1906">
        <v>17465.781999999999</v>
      </c>
      <c r="N1906">
        <v>4310.8339999999998</v>
      </c>
      <c r="O1906">
        <v>67745.638999999996</v>
      </c>
      <c r="P1906">
        <v>2857.5770000000002</v>
      </c>
    </row>
    <row r="1907" spans="1:16">
      <c r="A1907" s="282">
        <v>45006</v>
      </c>
      <c r="B1907">
        <v>3803.2170000000001</v>
      </c>
      <c r="C1907">
        <v>830.74099999999999</v>
      </c>
      <c r="D1907">
        <v>16342.958000000001</v>
      </c>
      <c r="E1907">
        <v>1172.316</v>
      </c>
      <c r="L1907" s="282">
        <v>45006</v>
      </c>
      <c r="M1907">
        <v>17704.504000000001</v>
      </c>
      <c r="N1907">
        <v>4425.05</v>
      </c>
      <c r="O1907">
        <v>68719.952999999994</v>
      </c>
      <c r="P1907">
        <v>2857.5770000000002</v>
      </c>
    </row>
    <row r="1908" spans="1:16">
      <c r="A1908" s="282">
        <v>45007</v>
      </c>
      <c r="B1908">
        <v>3738.9609999999998</v>
      </c>
      <c r="C1908">
        <v>829.70799999999997</v>
      </c>
      <c r="D1908">
        <v>16479.920999999998</v>
      </c>
      <c r="E1908">
        <v>1193.904</v>
      </c>
      <c r="L1908" s="282">
        <v>45007</v>
      </c>
      <c r="M1908">
        <v>17406.647000000001</v>
      </c>
      <c r="N1908">
        <v>4419.549</v>
      </c>
      <c r="O1908">
        <v>69295.865000000005</v>
      </c>
      <c r="P1908">
        <v>2910.1990000000001</v>
      </c>
    </row>
    <row r="1909" spans="1:16">
      <c r="A1909" s="282">
        <v>45008</v>
      </c>
      <c r="B1909">
        <v>3749.971</v>
      </c>
      <c r="C1909">
        <v>827.49599999999998</v>
      </c>
      <c r="D1909">
        <v>16607.36</v>
      </c>
      <c r="E1909">
        <v>1188.845</v>
      </c>
      <c r="L1909" s="282">
        <v>45008</v>
      </c>
      <c r="M1909">
        <v>17459.305</v>
      </c>
      <c r="N1909">
        <v>4407.7659999999996</v>
      </c>
      <c r="O1909">
        <v>69831.728000000003</v>
      </c>
      <c r="P1909">
        <v>2897.8679999999999</v>
      </c>
    </row>
    <row r="1910" spans="1:16">
      <c r="A1910" s="282">
        <v>45009</v>
      </c>
      <c r="B1910">
        <v>3769.6239999999998</v>
      </c>
      <c r="C1910">
        <v>810.67700000000002</v>
      </c>
      <c r="D1910">
        <v>16641.78</v>
      </c>
      <c r="E1910">
        <v>1187.354</v>
      </c>
      <c r="L1910" s="282">
        <v>45009</v>
      </c>
      <c r="M1910">
        <v>17550.964</v>
      </c>
      <c r="N1910">
        <v>4318.1760000000004</v>
      </c>
      <c r="O1910">
        <v>70277.990000000005</v>
      </c>
      <c r="P1910">
        <v>2894.2339999999999</v>
      </c>
    </row>
    <row r="1911" spans="1:16">
      <c r="A1911" s="282">
        <v>45012</v>
      </c>
      <c r="B1911">
        <v>3776.703</v>
      </c>
      <c r="C1911">
        <v>820.49099999999999</v>
      </c>
      <c r="D1911">
        <v>16865.118999999999</v>
      </c>
      <c r="E1911">
        <v>1190.8309999999999</v>
      </c>
      <c r="L1911" s="282">
        <v>45012</v>
      </c>
      <c r="M1911">
        <v>17583.925999999999</v>
      </c>
      <c r="N1911">
        <v>4370.451</v>
      </c>
      <c r="O1911">
        <v>71221.145000000004</v>
      </c>
      <c r="P1911">
        <v>2902.7089999999998</v>
      </c>
    </row>
    <row r="1912" spans="1:16">
      <c r="A1912" s="282">
        <v>45013</v>
      </c>
      <c r="B1912">
        <v>3770.4479999999999</v>
      </c>
      <c r="C1912">
        <v>827.47299999999996</v>
      </c>
      <c r="D1912">
        <v>16773.843000000001</v>
      </c>
      <c r="E1912">
        <v>1194.854</v>
      </c>
      <c r="L1912" s="282">
        <v>45013</v>
      </c>
      <c r="M1912">
        <v>17555.202000000001</v>
      </c>
      <c r="N1912">
        <v>4407.6419999999998</v>
      </c>
      <c r="O1912">
        <v>70835.687999999995</v>
      </c>
      <c r="P1912">
        <v>2912.5160000000001</v>
      </c>
    </row>
    <row r="1913" spans="1:16">
      <c r="A1913" s="282">
        <v>45014</v>
      </c>
      <c r="B1913">
        <v>3825.1170000000002</v>
      </c>
      <c r="C1913">
        <v>836.779</v>
      </c>
      <c r="D1913">
        <v>16956.802</v>
      </c>
      <c r="E1913">
        <v>1211.0619999999999</v>
      </c>
      <c r="L1913" s="282">
        <v>45014</v>
      </c>
      <c r="M1913">
        <v>17809.740000000002</v>
      </c>
      <c r="N1913">
        <v>4457.2129999999997</v>
      </c>
      <c r="O1913">
        <v>71973.013999999996</v>
      </c>
      <c r="P1913">
        <v>2952.0219999999999</v>
      </c>
    </row>
    <row r="1914" spans="1:16">
      <c r="A1914" s="282">
        <v>45015</v>
      </c>
      <c r="B1914">
        <v>3847.422</v>
      </c>
      <c r="C1914">
        <v>844.28099999999995</v>
      </c>
      <c r="D1914">
        <v>17117.04</v>
      </c>
      <c r="E1914">
        <v>1204.529</v>
      </c>
      <c r="L1914" s="282">
        <v>45015</v>
      </c>
      <c r="M1914">
        <v>17916.281999999999</v>
      </c>
      <c r="N1914">
        <v>4497.1719999999996</v>
      </c>
      <c r="O1914">
        <v>72660.365000000005</v>
      </c>
      <c r="P1914">
        <v>2970.0479999999998</v>
      </c>
    </row>
    <row r="1915" spans="1:16">
      <c r="A1915" s="282">
        <v>45016</v>
      </c>
      <c r="B1915">
        <v>3904.8040000000001</v>
      </c>
      <c r="C1915">
        <v>847.19100000000003</v>
      </c>
      <c r="D1915">
        <v>17168.683000000001</v>
      </c>
      <c r="E1915">
        <v>1217.684</v>
      </c>
      <c r="L1915" s="282">
        <v>45016</v>
      </c>
      <c r="M1915">
        <v>18184.144</v>
      </c>
      <c r="N1915">
        <v>4512.6710000000003</v>
      </c>
      <c r="O1915">
        <v>72879.587</v>
      </c>
      <c r="P1915">
        <v>3002.4850000000001</v>
      </c>
    </row>
    <row r="1916" spans="1:16">
      <c r="A1916" s="282">
        <v>45019</v>
      </c>
      <c r="B1916">
        <v>3917.19</v>
      </c>
      <c r="C1916">
        <v>850.85</v>
      </c>
      <c r="D1916">
        <v>17080.669999999998</v>
      </c>
      <c r="E1916">
        <v>1225.779</v>
      </c>
      <c r="L1916" s="282">
        <v>45019</v>
      </c>
      <c r="M1916">
        <v>18241.856</v>
      </c>
      <c r="N1916">
        <v>4532.1639999999998</v>
      </c>
      <c r="O1916">
        <v>72505.978000000003</v>
      </c>
      <c r="P1916">
        <v>3022.4459999999999</v>
      </c>
    </row>
    <row r="1917" spans="1:16">
      <c r="A1917" s="282">
        <v>45020</v>
      </c>
      <c r="B1917">
        <v>3893.4589999999998</v>
      </c>
      <c r="C1917">
        <v>845.74599999999998</v>
      </c>
      <c r="D1917">
        <v>17040.510999999999</v>
      </c>
      <c r="E1917">
        <v>1229.4739999999999</v>
      </c>
      <c r="L1917" s="282">
        <v>45020</v>
      </c>
      <c r="M1917">
        <v>18132.945</v>
      </c>
      <c r="N1917">
        <v>4504.973</v>
      </c>
      <c r="O1917">
        <v>72335.505999999994</v>
      </c>
      <c r="P1917">
        <v>3031.5569999999998</v>
      </c>
    </row>
    <row r="1918" spans="1:16">
      <c r="A1918" s="282">
        <v>45021</v>
      </c>
      <c r="B1918">
        <v>3880.7849999999999</v>
      </c>
      <c r="C1918">
        <v>843.827</v>
      </c>
      <c r="D1918">
        <v>16948.192999999999</v>
      </c>
      <c r="E1918">
        <v>1206.4559999999999</v>
      </c>
      <c r="L1918" s="282">
        <v>45021</v>
      </c>
      <c r="M1918">
        <v>18076.147000000001</v>
      </c>
      <c r="N1918">
        <v>4494.7539999999999</v>
      </c>
      <c r="O1918">
        <v>71943.626999999993</v>
      </c>
      <c r="P1918">
        <v>2974.799</v>
      </c>
    </row>
    <row r="1919" spans="1:16">
      <c r="A1919" s="282">
        <v>45022</v>
      </c>
      <c r="B1919">
        <v>3894.0360000000001</v>
      </c>
      <c r="C1919">
        <v>855.16099999999994</v>
      </c>
      <c r="D1919">
        <v>16948.192999999999</v>
      </c>
      <c r="E1919">
        <v>1192.7550000000001</v>
      </c>
      <c r="L1919" s="282">
        <v>45022</v>
      </c>
      <c r="M1919">
        <v>18141.403999999999</v>
      </c>
      <c r="N1919">
        <v>4555.1260000000002</v>
      </c>
      <c r="O1919">
        <v>71943.626999999993</v>
      </c>
      <c r="P1919">
        <v>2941.0160000000001</v>
      </c>
    </row>
    <row r="1920" spans="1:16">
      <c r="A1920" s="282">
        <v>45023</v>
      </c>
      <c r="B1920">
        <v>3894.0360000000001</v>
      </c>
      <c r="C1920">
        <v>855.16099999999994</v>
      </c>
      <c r="D1920">
        <v>16948.192999999999</v>
      </c>
      <c r="E1920">
        <v>1194.713</v>
      </c>
      <c r="L1920" s="282">
        <v>45023</v>
      </c>
      <c r="M1920">
        <v>18141.403999999999</v>
      </c>
      <c r="N1920">
        <v>4555.1260000000002</v>
      </c>
      <c r="O1920">
        <v>71943.626999999993</v>
      </c>
      <c r="P1920">
        <v>2945.846</v>
      </c>
    </row>
    <row r="1921" spans="1:16">
      <c r="A1921" s="282">
        <v>45026</v>
      </c>
      <c r="B1921">
        <v>3898.529</v>
      </c>
      <c r="C1921">
        <v>855.16099999999994</v>
      </c>
      <c r="D1921">
        <v>16948.192999999999</v>
      </c>
      <c r="E1921">
        <v>1201.356</v>
      </c>
      <c r="L1921" s="282">
        <v>45026</v>
      </c>
      <c r="M1921">
        <v>18162.723999999998</v>
      </c>
      <c r="N1921">
        <v>4555.1260000000002</v>
      </c>
      <c r="O1921">
        <v>71943.626999999993</v>
      </c>
      <c r="P1921">
        <v>2962.2240000000002</v>
      </c>
    </row>
    <row r="1922" spans="1:16">
      <c r="A1922" s="282">
        <v>45027</v>
      </c>
      <c r="B1922">
        <v>3899.3679999999999</v>
      </c>
      <c r="C1922">
        <v>865.10199999999998</v>
      </c>
      <c r="D1922">
        <v>17037.900000000001</v>
      </c>
      <c r="E1922">
        <v>1210.8869999999999</v>
      </c>
      <c r="L1922" s="282">
        <v>45027</v>
      </c>
      <c r="M1922">
        <v>18166.634999999998</v>
      </c>
      <c r="N1922">
        <v>4608.0780000000004</v>
      </c>
      <c r="O1922">
        <v>72324.425000000003</v>
      </c>
      <c r="P1922">
        <v>2985.7260000000001</v>
      </c>
    </row>
    <row r="1923" spans="1:16">
      <c r="A1923" s="282">
        <v>45028</v>
      </c>
      <c r="B1923">
        <v>3882.5909999999999</v>
      </c>
      <c r="C1923">
        <v>869.92100000000005</v>
      </c>
      <c r="D1923">
        <v>17242.856</v>
      </c>
      <c r="E1923">
        <v>1219.981</v>
      </c>
      <c r="L1923" s="282">
        <v>45028</v>
      </c>
      <c r="M1923">
        <v>18088.856</v>
      </c>
      <c r="N1923">
        <v>4633.7439999999997</v>
      </c>
      <c r="O1923">
        <v>73194.444000000003</v>
      </c>
      <c r="P1923">
        <v>3008.2</v>
      </c>
    </row>
    <row r="1924" spans="1:16">
      <c r="A1924" s="282">
        <v>45029</v>
      </c>
      <c r="B1924">
        <v>3934.7040000000002</v>
      </c>
      <c r="C1924">
        <v>868.44500000000005</v>
      </c>
      <c r="D1924">
        <v>17452.813999999998</v>
      </c>
      <c r="E1924">
        <v>1220.4960000000001</v>
      </c>
      <c r="L1924" s="282">
        <v>45029</v>
      </c>
      <c r="M1924">
        <v>18334.416000000001</v>
      </c>
      <c r="N1924">
        <v>4625.8850000000002</v>
      </c>
      <c r="O1924">
        <v>74085.698999999993</v>
      </c>
      <c r="P1924">
        <v>3009.4940000000001</v>
      </c>
    </row>
    <row r="1925" spans="1:16">
      <c r="A1925" s="282">
        <v>45030</v>
      </c>
      <c r="B1925">
        <v>3926.3420000000001</v>
      </c>
      <c r="C1925">
        <v>877.245</v>
      </c>
      <c r="D1925">
        <v>17803.244999999999</v>
      </c>
      <c r="E1925">
        <v>1227.8520000000001</v>
      </c>
      <c r="L1925" s="282">
        <v>45030</v>
      </c>
      <c r="M1925">
        <v>18295.513999999999</v>
      </c>
      <c r="N1925">
        <v>4672.7610000000004</v>
      </c>
      <c r="O1925">
        <v>75573.247000000003</v>
      </c>
      <c r="P1925">
        <v>3027.6309999999999</v>
      </c>
    </row>
    <row r="1926" spans="1:16">
      <c r="A1926" s="282">
        <v>45033</v>
      </c>
      <c r="B1926">
        <v>3939.4549999999999</v>
      </c>
      <c r="C1926">
        <v>871.04600000000005</v>
      </c>
      <c r="D1926">
        <v>18042.635999999999</v>
      </c>
      <c r="E1926">
        <v>1233.5239999999999</v>
      </c>
      <c r="L1926" s="282">
        <v>45033</v>
      </c>
      <c r="M1926">
        <v>18356.921999999999</v>
      </c>
      <c r="N1926">
        <v>4639.7370000000001</v>
      </c>
      <c r="O1926">
        <v>76589.442999999999</v>
      </c>
      <c r="P1926">
        <v>3041.6179999999999</v>
      </c>
    </row>
    <row r="1927" spans="1:16">
      <c r="A1927" s="282">
        <v>45034</v>
      </c>
      <c r="B1927">
        <v>3943.31</v>
      </c>
      <c r="C1927">
        <v>877.08299999999997</v>
      </c>
      <c r="D1927">
        <v>17988.863000000001</v>
      </c>
      <c r="E1927">
        <v>1241.9860000000001</v>
      </c>
      <c r="L1927" s="282">
        <v>45034</v>
      </c>
      <c r="M1927">
        <v>18374.885999999999</v>
      </c>
      <c r="N1927">
        <v>4671.8969999999999</v>
      </c>
      <c r="O1927">
        <v>76361.180999999997</v>
      </c>
      <c r="P1927">
        <v>3062.4949999999999</v>
      </c>
    </row>
    <row r="1928" spans="1:16">
      <c r="A1928" s="282">
        <v>45035</v>
      </c>
      <c r="B1928">
        <v>3942.55</v>
      </c>
      <c r="C1928">
        <v>879.38</v>
      </c>
      <c r="D1928">
        <v>17629.476999999999</v>
      </c>
      <c r="E1928">
        <v>1242.152</v>
      </c>
      <c r="L1928" s="282">
        <v>45035</v>
      </c>
      <c r="M1928">
        <v>18371.341</v>
      </c>
      <c r="N1928">
        <v>4684.1319999999996</v>
      </c>
      <c r="O1928">
        <v>74835.618000000002</v>
      </c>
      <c r="P1928">
        <v>3062.9059999999999</v>
      </c>
    </row>
    <row r="1929" spans="1:16">
      <c r="A1929" s="282">
        <v>45036</v>
      </c>
      <c r="B1929">
        <v>3918.6579999999999</v>
      </c>
      <c r="C1929">
        <v>870.73599999999999</v>
      </c>
      <c r="D1929">
        <v>17573.419000000002</v>
      </c>
      <c r="E1929">
        <v>1241.02</v>
      </c>
      <c r="L1929" s="282">
        <v>45036</v>
      </c>
      <c r="M1929">
        <v>18261.868999999999</v>
      </c>
      <c r="N1929">
        <v>4638.0889999999999</v>
      </c>
      <c r="O1929">
        <v>74597.656000000003</v>
      </c>
      <c r="P1929">
        <v>3060.116</v>
      </c>
    </row>
    <row r="1930" spans="1:16">
      <c r="A1930" s="282">
        <v>45037</v>
      </c>
      <c r="B1930">
        <v>3921.6550000000002</v>
      </c>
      <c r="C1930">
        <v>874.66700000000003</v>
      </c>
      <c r="D1930">
        <v>18000.02</v>
      </c>
      <c r="E1930">
        <v>1237.23</v>
      </c>
      <c r="L1930" s="282">
        <v>45037</v>
      </c>
      <c r="M1930">
        <v>18276.146000000001</v>
      </c>
      <c r="N1930">
        <v>4659.0280000000002</v>
      </c>
      <c r="O1930">
        <v>76423.656000000003</v>
      </c>
      <c r="P1930">
        <v>3050.77</v>
      </c>
    </row>
    <row r="1931" spans="1:16">
      <c r="A1931" s="282">
        <v>45040</v>
      </c>
      <c r="B1931">
        <v>3924.0320000000002</v>
      </c>
      <c r="C1931">
        <v>868.77300000000002</v>
      </c>
      <c r="D1931">
        <v>17932.017</v>
      </c>
      <c r="E1931">
        <v>1237.838</v>
      </c>
      <c r="L1931" s="282">
        <v>45040</v>
      </c>
      <c r="M1931">
        <v>18287.272000000001</v>
      </c>
      <c r="N1931">
        <v>4700.9880000000003</v>
      </c>
      <c r="O1931">
        <v>76134.933999999994</v>
      </c>
      <c r="P1931">
        <v>3052.2730000000001</v>
      </c>
    </row>
    <row r="1932" spans="1:16">
      <c r="A1932" s="282">
        <v>45041</v>
      </c>
      <c r="B1932">
        <v>3859.7080000000001</v>
      </c>
      <c r="C1932">
        <v>860.13900000000001</v>
      </c>
      <c r="D1932">
        <v>17867.298999999999</v>
      </c>
      <c r="E1932">
        <v>1241.2360000000001</v>
      </c>
      <c r="L1932" s="282">
        <v>45041</v>
      </c>
      <c r="M1932">
        <v>17988.242999999999</v>
      </c>
      <c r="N1932">
        <v>4654.2659999999996</v>
      </c>
      <c r="O1932">
        <v>75860.157999999996</v>
      </c>
      <c r="P1932">
        <v>3060.6509999999998</v>
      </c>
    </row>
    <row r="1933" spans="1:16">
      <c r="A1933" s="282">
        <v>45042</v>
      </c>
      <c r="B1933">
        <v>3845.0610000000001</v>
      </c>
      <c r="C1933">
        <v>855.673</v>
      </c>
      <c r="D1933">
        <v>17363.231</v>
      </c>
      <c r="E1933">
        <v>1230.5530000000001</v>
      </c>
      <c r="L1933" s="282">
        <v>45042</v>
      </c>
      <c r="M1933">
        <v>17920.080999999998</v>
      </c>
      <c r="N1933">
        <v>4630.1030000000001</v>
      </c>
      <c r="O1933">
        <v>73720.006999999998</v>
      </c>
      <c r="P1933">
        <v>3034.3440000000001</v>
      </c>
    </row>
    <row r="1934" spans="1:16">
      <c r="A1934" s="282">
        <v>45043</v>
      </c>
      <c r="B1934">
        <v>3919.2730000000001</v>
      </c>
      <c r="C1934">
        <v>862.01300000000003</v>
      </c>
      <c r="D1934">
        <v>17493.233</v>
      </c>
      <c r="E1934">
        <v>1236.2239999999999</v>
      </c>
      <c r="L1934" s="282">
        <v>45043</v>
      </c>
      <c r="M1934">
        <v>18266.352999999999</v>
      </c>
      <c r="N1934">
        <v>4664.4110000000001</v>
      </c>
      <c r="O1934">
        <v>74271.966</v>
      </c>
      <c r="P1934">
        <v>3048.3290000000002</v>
      </c>
    </row>
    <row r="1935" spans="1:16">
      <c r="A1935" s="282">
        <v>45044</v>
      </c>
      <c r="B1935">
        <v>3950.6860000000001</v>
      </c>
      <c r="C1935">
        <v>859.96199999999999</v>
      </c>
      <c r="D1935">
        <v>17589.407999999999</v>
      </c>
      <c r="E1935">
        <v>1250.3330000000001</v>
      </c>
      <c r="L1935" s="282">
        <v>45044</v>
      </c>
      <c r="M1935">
        <v>18414.904999999999</v>
      </c>
      <c r="N1935">
        <v>4653.3119999999999</v>
      </c>
      <c r="O1935">
        <v>74680.301000000007</v>
      </c>
      <c r="P1935">
        <v>3083.1190000000001</v>
      </c>
    </row>
    <row r="1936" spans="1:16">
      <c r="A1936" s="282">
        <v>45047</v>
      </c>
      <c r="B1936">
        <v>3949.4050000000002</v>
      </c>
      <c r="C1936">
        <v>859.96199999999999</v>
      </c>
      <c r="D1936">
        <v>17724.178</v>
      </c>
      <c r="E1936">
        <v>1263.27</v>
      </c>
      <c r="L1936" s="282">
        <v>45047</v>
      </c>
      <c r="M1936">
        <v>18408.984</v>
      </c>
      <c r="N1936">
        <v>4653.3119999999999</v>
      </c>
      <c r="O1936">
        <v>75252.501000000004</v>
      </c>
      <c r="P1936">
        <v>3115.0279999999998</v>
      </c>
    </row>
    <row r="1937" spans="1:16">
      <c r="A1937" s="282">
        <v>45048</v>
      </c>
      <c r="B1937">
        <v>3902.7570000000001</v>
      </c>
      <c r="C1937">
        <v>844.24900000000002</v>
      </c>
      <c r="D1937">
        <v>17635.883999999998</v>
      </c>
      <c r="E1937">
        <v>1262.421</v>
      </c>
      <c r="L1937" s="282">
        <v>45048</v>
      </c>
      <c r="M1937">
        <v>18191.703000000001</v>
      </c>
      <c r="N1937">
        <v>4568.2849999999999</v>
      </c>
      <c r="O1937">
        <v>74877.627999999997</v>
      </c>
      <c r="P1937">
        <v>3113.0880000000002</v>
      </c>
    </row>
    <row r="1938" spans="1:16">
      <c r="A1938" s="282">
        <v>45049</v>
      </c>
      <c r="B1938">
        <v>3876.49</v>
      </c>
      <c r="C1938">
        <v>851.58900000000006</v>
      </c>
      <c r="D1938">
        <v>17565.416000000001</v>
      </c>
      <c r="E1938">
        <v>1262.421</v>
      </c>
      <c r="L1938" s="282">
        <v>45049</v>
      </c>
      <c r="M1938">
        <v>18069.447</v>
      </c>
      <c r="N1938">
        <v>4608.0039999999999</v>
      </c>
      <c r="O1938">
        <v>74578.436000000002</v>
      </c>
      <c r="P1938">
        <v>3113.0880000000002</v>
      </c>
    </row>
    <row r="1939" spans="1:16">
      <c r="A1939" s="282">
        <v>45050</v>
      </c>
      <c r="B1939">
        <v>3848.9389999999999</v>
      </c>
      <c r="C1939">
        <v>848.66399999999999</v>
      </c>
      <c r="D1939">
        <v>17303.546999999999</v>
      </c>
      <c r="E1939">
        <v>1262.421</v>
      </c>
      <c r="L1939" s="282">
        <v>45050</v>
      </c>
      <c r="M1939">
        <v>17942.955999999998</v>
      </c>
      <c r="N1939">
        <v>4592.1790000000001</v>
      </c>
      <c r="O1939">
        <v>73466.603000000003</v>
      </c>
      <c r="P1939">
        <v>3113.0880000000002</v>
      </c>
    </row>
    <row r="1940" spans="1:16">
      <c r="A1940" s="282">
        <v>45051</v>
      </c>
      <c r="B1940">
        <v>3920.5059999999999</v>
      </c>
      <c r="C1940">
        <v>870.28399999999999</v>
      </c>
      <c r="D1940">
        <v>17303.546999999999</v>
      </c>
      <c r="E1940">
        <v>1262.421</v>
      </c>
      <c r="L1940" s="282">
        <v>45051</v>
      </c>
      <c r="M1940">
        <v>18277.564999999999</v>
      </c>
      <c r="N1940">
        <v>4709.1639999999998</v>
      </c>
      <c r="O1940">
        <v>73466.603000000003</v>
      </c>
      <c r="P1940">
        <v>3113.0880000000002</v>
      </c>
    </row>
    <row r="1941" spans="1:16">
      <c r="A1941" s="282">
        <v>45054</v>
      </c>
      <c r="B1941">
        <v>3923.9870000000001</v>
      </c>
      <c r="C1941">
        <v>872.50099999999998</v>
      </c>
      <c r="D1941">
        <v>17851.800999999999</v>
      </c>
      <c r="E1941">
        <v>1257.941</v>
      </c>
      <c r="L1941" s="282">
        <v>45054</v>
      </c>
      <c r="M1941">
        <v>18294.072</v>
      </c>
      <c r="N1941">
        <v>4721.1570000000002</v>
      </c>
      <c r="O1941">
        <v>75794.357999999993</v>
      </c>
      <c r="P1941">
        <v>3102.0659999999998</v>
      </c>
    </row>
    <row r="1942" spans="1:16">
      <c r="A1942" s="282">
        <v>45055</v>
      </c>
      <c r="B1942">
        <v>3906.7310000000002</v>
      </c>
      <c r="C1942">
        <v>870.08399999999995</v>
      </c>
      <c r="D1942">
        <v>17747.735000000001</v>
      </c>
      <c r="E1942">
        <v>1274.49</v>
      </c>
      <c r="L1942" s="282">
        <v>45055</v>
      </c>
      <c r="M1942">
        <v>18214.932000000001</v>
      </c>
      <c r="N1942">
        <v>4708.0789999999997</v>
      </c>
      <c r="O1942">
        <v>75352.517000000007</v>
      </c>
      <c r="P1942">
        <v>3142.8760000000002</v>
      </c>
    </row>
    <row r="1943" spans="1:16">
      <c r="A1943" s="282">
        <v>45056</v>
      </c>
      <c r="B1943">
        <v>3925.4580000000001</v>
      </c>
      <c r="C1943">
        <v>865.02499999999998</v>
      </c>
      <c r="D1943">
        <v>17800.616999999998</v>
      </c>
      <c r="E1943">
        <v>1267.577</v>
      </c>
      <c r="L1943" s="282">
        <v>45056</v>
      </c>
      <c r="M1943">
        <v>18302.732</v>
      </c>
      <c r="N1943">
        <v>4680.7060000000001</v>
      </c>
      <c r="O1943">
        <v>75577.042000000001</v>
      </c>
      <c r="P1943">
        <v>3125.84</v>
      </c>
    </row>
    <row r="1944" spans="1:16">
      <c r="A1944" s="282">
        <v>45057</v>
      </c>
      <c r="B1944">
        <v>3918.9760000000001</v>
      </c>
      <c r="C1944">
        <v>860.8</v>
      </c>
      <c r="D1944">
        <v>17958.742999999999</v>
      </c>
      <c r="E1944">
        <v>1266.42</v>
      </c>
      <c r="L1944" s="282">
        <v>45057</v>
      </c>
      <c r="M1944">
        <v>18276.219000000001</v>
      </c>
      <c r="N1944">
        <v>4657.8459999999995</v>
      </c>
      <c r="O1944">
        <v>76248.407000000007</v>
      </c>
      <c r="P1944">
        <v>3123.2649999999999</v>
      </c>
    </row>
    <row r="1945" spans="1:16">
      <c r="A1945" s="282">
        <v>45058</v>
      </c>
      <c r="B1945">
        <v>3911.6329999999998</v>
      </c>
      <c r="C1945">
        <v>867.71799999999996</v>
      </c>
      <c r="D1945">
        <v>18244.017</v>
      </c>
      <c r="E1945">
        <v>1275.182</v>
      </c>
      <c r="L1945" s="282">
        <v>45058</v>
      </c>
      <c r="M1945">
        <v>18246</v>
      </c>
      <c r="N1945">
        <v>4695.2809999999999</v>
      </c>
      <c r="O1945">
        <v>77459.607999999993</v>
      </c>
      <c r="P1945">
        <v>3144.9749999999999</v>
      </c>
    </row>
    <row r="1946" spans="1:16">
      <c r="A1946" s="282">
        <v>45061</v>
      </c>
      <c r="B1946">
        <v>3924.9279999999999</v>
      </c>
      <c r="C1946">
        <v>864.22299999999996</v>
      </c>
      <c r="D1946">
        <v>18171.545999999998</v>
      </c>
      <c r="E1946">
        <v>1286.357</v>
      </c>
      <c r="L1946" s="282">
        <v>45061</v>
      </c>
      <c r="M1946">
        <v>18310.46</v>
      </c>
      <c r="N1946">
        <v>4676.366</v>
      </c>
      <c r="O1946">
        <v>77165.398000000001</v>
      </c>
      <c r="P1946">
        <v>3173.0740000000001</v>
      </c>
    </row>
    <row r="1947" spans="1:16">
      <c r="A1947" s="282">
        <v>45062</v>
      </c>
      <c r="B1947">
        <v>3897.5</v>
      </c>
      <c r="C1947">
        <v>861.17399999999998</v>
      </c>
      <c r="D1947">
        <v>17978.960999999999</v>
      </c>
      <c r="E1947">
        <v>1293.9860000000001</v>
      </c>
      <c r="L1947" s="282">
        <v>45062</v>
      </c>
      <c r="M1947">
        <v>18183.472000000002</v>
      </c>
      <c r="N1947">
        <v>4659.87</v>
      </c>
      <c r="O1947">
        <v>76347.587</v>
      </c>
      <c r="P1947">
        <v>3192.194</v>
      </c>
    </row>
    <row r="1948" spans="1:16">
      <c r="A1948" s="282">
        <v>45063</v>
      </c>
      <c r="B1948">
        <v>3944.817</v>
      </c>
      <c r="C1948">
        <v>860.97500000000002</v>
      </c>
      <c r="D1948">
        <v>17966.600999999999</v>
      </c>
      <c r="E1948">
        <v>1299.415</v>
      </c>
      <c r="L1948" s="282">
        <v>45063</v>
      </c>
      <c r="M1948">
        <v>18407.572</v>
      </c>
      <c r="N1948">
        <v>4658.7920000000004</v>
      </c>
      <c r="O1948">
        <v>76295.100000000006</v>
      </c>
      <c r="P1948">
        <v>3205.723</v>
      </c>
    </row>
    <row r="1949" spans="1:16">
      <c r="A1949" s="282">
        <v>45064</v>
      </c>
      <c r="B1949">
        <v>3983.3629999999998</v>
      </c>
      <c r="C1949">
        <v>860.50400000000002</v>
      </c>
      <c r="D1949">
        <v>17966.600999999999</v>
      </c>
      <c r="E1949">
        <v>1316.94</v>
      </c>
      <c r="L1949" s="282">
        <v>45064</v>
      </c>
      <c r="M1949">
        <v>18590.702000000001</v>
      </c>
      <c r="N1949">
        <v>4656.2420000000002</v>
      </c>
      <c r="O1949">
        <v>76295.100000000006</v>
      </c>
      <c r="P1949">
        <v>3248.96</v>
      </c>
    </row>
    <row r="1950" spans="1:16">
      <c r="A1950" s="282">
        <v>45065</v>
      </c>
      <c r="B1950">
        <v>3976.5659999999998</v>
      </c>
      <c r="C1950">
        <v>869.42100000000005</v>
      </c>
      <c r="D1950">
        <v>17966.600999999999</v>
      </c>
      <c r="E1950">
        <v>1320.49</v>
      </c>
      <c r="L1950" s="282">
        <v>45065</v>
      </c>
      <c r="M1950">
        <v>18559.556</v>
      </c>
      <c r="N1950">
        <v>4704.4930000000004</v>
      </c>
      <c r="O1950">
        <v>76295.100000000006</v>
      </c>
      <c r="P1950">
        <v>3257.7190000000001</v>
      </c>
    </row>
    <row r="1951" spans="1:16">
      <c r="A1951" s="282">
        <v>45068</v>
      </c>
      <c r="B1951">
        <v>3979.5219999999999</v>
      </c>
      <c r="C1951">
        <v>863.28499999999997</v>
      </c>
      <c r="D1951">
        <v>18333.269</v>
      </c>
      <c r="E1951">
        <v>1329.58</v>
      </c>
      <c r="L1951" s="282">
        <v>45068</v>
      </c>
      <c r="M1951">
        <v>18575.381000000001</v>
      </c>
      <c r="N1951">
        <v>4726.4610000000002</v>
      </c>
      <c r="O1951">
        <v>77852.153000000006</v>
      </c>
      <c r="P1951">
        <v>3280.143</v>
      </c>
    </row>
    <row r="1952" spans="1:16">
      <c r="A1952" s="282">
        <v>45069</v>
      </c>
      <c r="B1952">
        <v>3934.67</v>
      </c>
      <c r="C1952">
        <v>859.05100000000004</v>
      </c>
      <c r="D1952">
        <v>17896.032999999999</v>
      </c>
      <c r="E1952">
        <v>1321.135</v>
      </c>
      <c r="L1952" s="282">
        <v>45069</v>
      </c>
      <c r="M1952">
        <v>18366.367999999999</v>
      </c>
      <c r="N1952">
        <v>4703.2780000000002</v>
      </c>
      <c r="O1952">
        <v>75995.434999999998</v>
      </c>
      <c r="P1952">
        <v>3259.3090000000002</v>
      </c>
    </row>
    <row r="1953" spans="1:16">
      <c r="A1953" s="282">
        <v>45070</v>
      </c>
      <c r="B1953">
        <v>3906.9760000000001</v>
      </c>
      <c r="C1953">
        <v>841.45799999999997</v>
      </c>
      <c r="D1953">
        <v>17562.257000000001</v>
      </c>
      <c r="E1953">
        <v>1315.9490000000001</v>
      </c>
      <c r="L1953" s="282">
        <v>45070</v>
      </c>
      <c r="M1953">
        <v>18237.419999999998</v>
      </c>
      <c r="N1953">
        <v>4606.9589999999998</v>
      </c>
      <c r="O1953">
        <v>74578.054000000004</v>
      </c>
      <c r="P1953">
        <v>3246.5140000000001</v>
      </c>
    </row>
    <row r="1954" spans="1:16">
      <c r="A1954" s="282">
        <v>45071</v>
      </c>
      <c r="B1954">
        <v>3938.3020000000001</v>
      </c>
      <c r="C1954">
        <v>837.476</v>
      </c>
      <c r="D1954">
        <v>17561.18</v>
      </c>
      <c r="E1954">
        <v>1311.6869999999999</v>
      </c>
      <c r="L1954" s="282">
        <v>45071</v>
      </c>
      <c r="M1954">
        <v>18384.25</v>
      </c>
      <c r="N1954">
        <v>4585.1559999999999</v>
      </c>
      <c r="O1954">
        <v>74573.482999999993</v>
      </c>
      <c r="P1954">
        <v>3235.75</v>
      </c>
    </row>
    <row r="1955" spans="1:16">
      <c r="A1955" s="282">
        <v>45072</v>
      </c>
      <c r="B1955">
        <v>3991.9160000000002</v>
      </c>
      <c r="C1955">
        <v>845.72299999999996</v>
      </c>
      <c r="D1955">
        <v>17738.147000000001</v>
      </c>
      <c r="E1955">
        <v>1313.047</v>
      </c>
      <c r="L1955" s="282">
        <v>45072</v>
      </c>
      <c r="M1955">
        <v>18635.754000000001</v>
      </c>
      <c r="N1955">
        <v>4630.3059999999996</v>
      </c>
      <c r="O1955">
        <v>75324.97</v>
      </c>
      <c r="P1955">
        <v>3239.105</v>
      </c>
    </row>
    <row r="1956" spans="1:16">
      <c r="A1956" s="282">
        <v>45075</v>
      </c>
      <c r="B1956">
        <v>3991.9160000000002</v>
      </c>
      <c r="C1956">
        <v>843.46600000000001</v>
      </c>
      <c r="D1956">
        <v>17738.147000000001</v>
      </c>
      <c r="E1956">
        <v>1323.489</v>
      </c>
      <c r="L1956" s="282">
        <v>45075</v>
      </c>
      <c r="M1956">
        <v>18635.754000000001</v>
      </c>
      <c r="N1956">
        <v>4617.9539999999997</v>
      </c>
      <c r="O1956">
        <v>75324.97</v>
      </c>
      <c r="P1956">
        <v>3264.866</v>
      </c>
    </row>
    <row r="1957" spans="1:16">
      <c r="A1957" s="282">
        <v>45076</v>
      </c>
      <c r="B1957">
        <v>3992.3960000000002</v>
      </c>
      <c r="C1957">
        <v>841.37900000000002</v>
      </c>
      <c r="D1957">
        <v>17523.796999999999</v>
      </c>
      <c r="E1957">
        <v>1323.6880000000001</v>
      </c>
      <c r="L1957" s="282">
        <v>45076</v>
      </c>
      <c r="M1957">
        <v>18639.23</v>
      </c>
      <c r="N1957">
        <v>4606.5240000000003</v>
      </c>
      <c r="O1957">
        <v>74414.736000000004</v>
      </c>
      <c r="P1957">
        <v>3265.4690000000001</v>
      </c>
    </row>
    <row r="1958" spans="1:16">
      <c r="A1958" s="282">
        <v>45077</v>
      </c>
      <c r="B1958">
        <v>3969.21</v>
      </c>
      <c r="C1958">
        <v>823.23900000000003</v>
      </c>
      <c r="D1958">
        <v>17441.965</v>
      </c>
      <c r="E1958">
        <v>1306.3019999999999</v>
      </c>
      <c r="L1958" s="282">
        <v>45077</v>
      </c>
      <c r="M1958">
        <v>18534.694</v>
      </c>
      <c r="N1958">
        <v>4507.2120000000004</v>
      </c>
      <c r="O1958">
        <v>74067.233999999997</v>
      </c>
      <c r="P1958">
        <v>3222.5790000000002</v>
      </c>
    </row>
    <row r="1959" spans="1:16">
      <c r="A1959" s="282">
        <v>45078</v>
      </c>
      <c r="B1959">
        <v>4008.8890000000001</v>
      </c>
      <c r="C1959">
        <v>839.51400000000001</v>
      </c>
      <c r="D1959">
        <v>17346.778999999999</v>
      </c>
      <c r="E1959">
        <v>1318.7080000000001</v>
      </c>
      <c r="L1959" s="282">
        <v>45078</v>
      </c>
      <c r="M1959">
        <v>18723.218000000001</v>
      </c>
      <c r="N1959">
        <v>4596.3149999999996</v>
      </c>
      <c r="O1959">
        <v>73663.028000000006</v>
      </c>
      <c r="P1959">
        <v>3253.1840000000002</v>
      </c>
    </row>
    <row r="1960" spans="1:16">
      <c r="A1960" s="282">
        <v>45079</v>
      </c>
      <c r="B1960">
        <v>4068.5749999999998</v>
      </c>
      <c r="C1960">
        <v>855.81399999999996</v>
      </c>
      <c r="D1960">
        <v>17253.768</v>
      </c>
      <c r="E1960">
        <v>1339.248</v>
      </c>
      <c r="L1960" s="282">
        <v>45079</v>
      </c>
      <c r="M1960">
        <v>19003.060000000001</v>
      </c>
      <c r="N1960">
        <v>4685.558</v>
      </c>
      <c r="O1960">
        <v>73268.055999999997</v>
      </c>
      <c r="P1960">
        <v>3303.8560000000002</v>
      </c>
    </row>
    <row r="1961" spans="1:16">
      <c r="A1961" s="282">
        <v>45082</v>
      </c>
      <c r="B1961">
        <v>4060.7979999999998</v>
      </c>
      <c r="C1961">
        <v>849.25199999999995</v>
      </c>
      <c r="D1961">
        <v>17253.768</v>
      </c>
      <c r="E1961">
        <v>1363.604</v>
      </c>
      <c r="L1961" s="282">
        <v>45082</v>
      </c>
      <c r="M1961">
        <v>18967.016</v>
      </c>
      <c r="N1961">
        <v>4649.6270000000004</v>
      </c>
      <c r="O1961">
        <v>73268.055999999997</v>
      </c>
      <c r="P1961">
        <v>3363.94</v>
      </c>
    </row>
    <row r="1962" spans="1:16">
      <c r="A1962" s="282">
        <v>45083</v>
      </c>
      <c r="B1962">
        <v>4070.9459999999999</v>
      </c>
      <c r="C1962">
        <v>854.91300000000001</v>
      </c>
      <c r="D1962">
        <v>17694.314999999999</v>
      </c>
      <c r="E1962">
        <v>1375.3879999999999</v>
      </c>
      <c r="L1962" s="282">
        <v>45083</v>
      </c>
      <c r="M1962">
        <v>19014.901999999998</v>
      </c>
      <c r="N1962">
        <v>4680.6220000000003</v>
      </c>
      <c r="O1962">
        <v>75138.839000000007</v>
      </c>
      <c r="P1962">
        <v>3393.011</v>
      </c>
    </row>
    <row r="1963" spans="1:16">
      <c r="A1963" s="282">
        <v>45084</v>
      </c>
      <c r="B1963">
        <v>4053.444</v>
      </c>
      <c r="C1963">
        <v>853.95799999999997</v>
      </c>
      <c r="D1963">
        <v>17374.350999999999</v>
      </c>
      <c r="E1963">
        <v>1354.039</v>
      </c>
      <c r="L1963" s="282">
        <v>45084</v>
      </c>
      <c r="M1963">
        <v>18933.697</v>
      </c>
      <c r="N1963">
        <v>4675.3950000000004</v>
      </c>
      <c r="O1963">
        <v>73780.111999999994</v>
      </c>
      <c r="P1963">
        <v>3340.3440000000001</v>
      </c>
    </row>
    <row r="1964" spans="1:16">
      <c r="A1964" s="282">
        <v>45085</v>
      </c>
      <c r="B1964">
        <v>4078.8710000000001</v>
      </c>
      <c r="C1964">
        <v>860.80399999999997</v>
      </c>
      <c r="D1964">
        <v>17459.587</v>
      </c>
      <c r="E1964">
        <v>1345.0319999999999</v>
      </c>
      <c r="L1964" s="282">
        <v>45085</v>
      </c>
      <c r="M1964">
        <v>19054.524000000001</v>
      </c>
      <c r="N1964">
        <v>4712.8789999999999</v>
      </c>
      <c r="O1964">
        <v>74142.066999999995</v>
      </c>
      <c r="P1964">
        <v>3318.125</v>
      </c>
    </row>
    <row r="1965" spans="1:16">
      <c r="A1965" s="282">
        <v>45086</v>
      </c>
      <c r="B1965">
        <v>4083.067</v>
      </c>
      <c r="C1965">
        <v>856.20799999999997</v>
      </c>
      <c r="D1965">
        <v>17342.093000000001</v>
      </c>
      <c r="E1965">
        <v>1366.5650000000001</v>
      </c>
      <c r="L1965" s="282">
        <v>45086</v>
      </c>
      <c r="M1965">
        <v>19074.652999999998</v>
      </c>
      <c r="N1965">
        <v>4687.7160000000003</v>
      </c>
      <c r="O1965">
        <v>73643.13</v>
      </c>
      <c r="P1965">
        <v>3371.2460000000001</v>
      </c>
    </row>
    <row r="1966" spans="1:16">
      <c r="A1966" s="282">
        <v>45089</v>
      </c>
      <c r="B1966">
        <v>4122.5950000000003</v>
      </c>
      <c r="C1966">
        <v>862.51800000000003</v>
      </c>
      <c r="D1966">
        <v>17329.136999999999</v>
      </c>
      <c r="E1966">
        <v>1374.712</v>
      </c>
      <c r="L1966" s="282">
        <v>45089</v>
      </c>
      <c r="M1966">
        <v>19259.313999999998</v>
      </c>
      <c r="N1966">
        <v>4722.2629999999999</v>
      </c>
      <c r="O1966">
        <v>73588.11</v>
      </c>
      <c r="P1966">
        <v>3391.3440000000001</v>
      </c>
    </row>
    <row r="1967" spans="1:16">
      <c r="A1967" s="282">
        <v>45090</v>
      </c>
      <c r="B1967">
        <v>4151.8379999999997</v>
      </c>
      <c r="C1967">
        <v>867.51300000000003</v>
      </c>
      <c r="D1967">
        <v>17329.224999999999</v>
      </c>
      <c r="E1967">
        <v>1392.36</v>
      </c>
      <c r="L1967" s="282">
        <v>45090</v>
      </c>
      <c r="M1967">
        <v>19396.683000000001</v>
      </c>
      <c r="N1967">
        <v>4749.6080000000002</v>
      </c>
      <c r="O1967">
        <v>73588.485000000001</v>
      </c>
      <c r="P1967">
        <v>3434.88</v>
      </c>
    </row>
    <row r="1968" spans="1:16">
      <c r="A1968" s="282">
        <v>45091</v>
      </c>
      <c r="B1968">
        <v>4154.9859999999999</v>
      </c>
      <c r="C1968">
        <v>875.34</v>
      </c>
      <c r="D1968">
        <v>17376.433000000001</v>
      </c>
      <c r="E1968">
        <v>1412.4480000000001</v>
      </c>
      <c r="L1968" s="282">
        <v>45091</v>
      </c>
      <c r="M1968">
        <v>19415.78</v>
      </c>
      <c r="N1968">
        <v>4792.46</v>
      </c>
      <c r="O1968">
        <v>73788.952999999994</v>
      </c>
      <c r="P1968">
        <v>3484.4360000000001</v>
      </c>
    </row>
    <row r="1969" spans="1:16">
      <c r="A1969" s="282">
        <v>45092</v>
      </c>
      <c r="B1969">
        <v>4206.2420000000002</v>
      </c>
      <c r="C1969">
        <v>873.86099999999999</v>
      </c>
      <c r="D1969">
        <v>17459.945</v>
      </c>
      <c r="E1969">
        <v>1412</v>
      </c>
      <c r="L1969" s="282">
        <v>45092</v>
      </c>
      <c r="M1969">
        <v>19658.96</v>
      </c>
      <c r="N1969">
        <v>4784.3620000000001</v>
      </c>
      <c r="O1969">
        <v>74143.587</v>
      </c>
      <c r="P1969">
        <v>3483.3310000000001</v>
      </c>
    </row>
    <row r="1970" spans="1:16">
      <c r="A1970" s="282">
        <v>45093</v>
      </c>
      <c r="B1970">
        <v>4190.2879999999996</v>
      </c>
      <c r="C1970">
        <v>877.77700000000004</v>
      </c>
      <c r="D1970">
        <v>17500.595000000001</v>
      </c>
      <c r="E1970">
        <v>1415.6110000000001</v>
      </c>
      <c r="L1970" s="282">
        <v>45093</v>
      </c>
      <c r="M1970">
        <v>19584.73</v>
      </c>
      <c r="N1970">
        <v>4805.8019999999997</v>
      </c>
      <c r="O1970">
        <v>74316.207999999999</v>
      </c>
      <c r="P1970">
        <v>3492.2379999999998</v>
      </c>
    </row>
    <row r="1971" spans="1:16">
      <c r="A1971" s="282">
        <v>45096</v>
      </c>
      <c r="B1971">
        <v>4190.2879999999996</v>
      </c>
      <c r="C1971">
        <v>875.3</v>
      </c>
      <c r="D1971">
        <v>17224.795999999998</v>
      </c>
      <c r="E1971">
        <v>1407.6489999999999</v>
      </c>
      <c r="L1971" s="282">
        <v>45096</v>
      </c>
      <c r="M1971">
        <v>19584.73</v>
      </c>
      <c r="N1971">
        <v>4803.7749999999996</v>
      </c>
      <c r="O1971">
        <v>73145.027000000002</v>
      </c>
      <c r="P1971">
        <v>3472.5970000000002</v>
      </c>
    </row>
    <row r="1972" spans="1:16">
      <c r="A1972" s="282">
        <v>45097</v>
      </c>
      <c r="B1972">
        <v>4169.99</v>
      </c>
      <c r="C1972">
        <v>869.38400000000001</v>
      </c>
      <c r="D1972">
        <v>17282.29</v>
      </c>
      <c r="E1972">
        <v>1403.4749999999999</v>
      </c>
      <c r="L1972" s="282">
        <v>45097</v>
      </c>
      <c r="M1972">
        <v>19489.992999999999</v>
      </c>
      <c r="N1972">
        <v>4771.3050000000003</v>
      </c>
      <c r="O1972">
        <v>73389.176000000007</v>
      </c>
      <c r="P1972">
        <v>3462.3009999999999</v>
      </c>
    </row>
    <row r="1973" spans="1:16">
      <c r="A1973" s="282">
        <v>45098</v>
      </c>
      <c r="B1973">
        <v>4146.7039999999997</v>
      </c>
      <c r="C1973">
        <v>872.25300000000004</v>
      </c>
      <c r="D1973">
        <v>17232.901000000002</v>
      </c>
      <c r="E1973">
        <v>1409.453</v>
      </c>
      <c r="L1973" s="282">
        <v>45098</v>
      </c>
      <c r="M1973">
        <v>19382.313999999998</v>
      </c>
      <c r="N1973">
        <v>4787.0529999999999</v>
      </c>
      <c r="O1973">
        <v>73179.447</v>
      </c>
      <c r="P1973">
        <v>3477.0479999999998</v>
      </c>
    </row>
    <row r="1974" spans="1:16">
      <c r="A1974" s="282">
        <v>45099</v>
      </c>
      <c r="B1974">
        <v>4161.9629999999997</v>
      </c>
      <c r="C1974">
        <v>864.91200000000003</v>
      </c>
      <c r="D1974">
        <v>17165.946</v>
      </c>
      <c r="E1974">
        <v>1409.9390000000001</v>
      </c>
      <c r="L1974" s="282">
        <v>45099</v>
      </c>
      <c r="M1974">
        <v>19455.268</v>
      </c>
      <c r="N1974">
        <v>4746.7629999999999</v>
      </c>
      <c r="O1974">
        <v>72895.123000000007</v>
      </c>
      <c r="P1974">
        <v>3478.2469999999998</v>
      </c>
    </row>
    <row r="1975" spans="1:16">
      <c r="A1975" s="282">
        <v>45100</v>
      </c>
      <c r="B1975">
        <v>4129.5410000000002</v>
      </c>
      <c r="C1975">
        <v>860.03200000000004</v>
      </c>
      <c r="D1975">
        <v>17119.689999999999</v>
      </c>
      <c r="E1975">
        <v>1389.57</v>
      </c>
      <c r="L1975" s="282">
        <v>45100</v>
      </c>
      <c r="M1975">
        <v>19303.866000000002</v>
      </c>
      <c r="N1975">
        <v>4719.982</v>
      </c>
      <c r="O1975">
        <v>72698.698000000004</v>
      </c>
      <c r="P1975">
        <v>3427.9969999999998</v>
      </c>
    </row>
    <row r="1976" spans="1:16">
      <c r="A1976" s="282">
        <v>45103</v>
      </c>
      <c r="B1976">
        <v>4111.5690000000004</v>
      </c>
      <c r="C1976">
        <v>860.89099999999996</v>
      </c>
      <c r="D1976">
        <v>16991.231</v>
      </c>
      <c r="E1976">
        <v>1387.39</v>
      </c>
      <c r="L1976" s="282">
        <v>45103</v>
      </c>
      <c r="M1976">
        <v>19220.260999999999</v>
      </c>
      <c r="N1976">
        <v>4724.6949999999997</v>
      </c>
      <c r="O1976">
        <v>72153.194000000003</v>
      </c>
      <c r="P1976">
        <v>3422.62</v>
      </c>
    </row>
    <row r="1977" spans="1:16">
      <c r="A1977" s="282">
        <v>45104</v>
      </c>
      <c r="B1977">
        <v>4160.0429999999997</v>
      </c>
      <c r="C1977">
        <v>866.76800000000003</v>
      </c>
      <c r="D1977">
        <v>16762.669000000002</v>
      </c>
      <c r="E1977">
        <v>1383.5809999999999</v>
      </c>
      <c r="L1977" s="282">
        <v>45104</v>
      </c>
      <c r="M1977">
        <v>19446.861000000001</v>
      </c>
      <c r="N1977">
        <v>4756.951</v>
      </c>
      <c r="O1977">
        <v>71182.608999999997</v>
      </c>
      <c r="P1977">
        <v>3413.2240000000002</v>
      </c>
    </row>
    <row r="1978" spans="1:16">
      <c r="A1978" s="282">
        <v>45105</v>
      </c>
      <c r="B1978">
        <v>4160.3379999999997</v>
      </c>
      <c r="C1978">
        <v>873.12099999999998</v>
      </c>
      <c r="D1978">
        <v>16978.216</v>
      </c>
      <c r="E1978">
        <v>1410.546</v>
      </c>
      <c r="L1978" s="282">
        <v>45105</v>
      </c>
      <c r="M1978">
        <v>19448.241000000002</v>
      </c>
      <c r="N1978">
        <v>4791.8149999999996</v>
      </c>
      <c r="O1978">
        <v>72097.926000000007</v>
      </c>
      <c r="P1978">
        <v>3479.7460000000001</v>
      </c>
    </row>
    <row r="1979" spans="1:16">
      <c r="A1979" s="282">
        <v>45106</v>
      </c>
      <c r="B1979">
        <v>4177.8230000000003</v>
      </c>
      <c r="C1979">
        <v>882.84500000000003</v>
      </c>
      <c r="D1979">
        <v>16996.073</v>
      </c>
      <c r="E1979">
        <v>1410.1189999999999</v>
      </c>
      <c r="L1979" s="282">
        <v>45106</v>
      </c>
      <c r="M1979">
        <v>19532.598000000002</v>
      </c>
      <c r="N1979">
        <v>4845.1819999999998</v>
      </c>
      <c r="O1979">
        <v>72173.759000000005</v>
      </c>
      <c r="P1979">
        <v>3482.8490000000002</v>
      </c>
    </row>
    <row r="1980" spans="1:16">
      <c r="A1980" s="282">
        <v>45107</v>
      </c>
      <c r="B1980">
        <v>4228.5870000000004</v>
      </c>
      <c r="C1980">
        <v>891.779</v>
      </c>
      <c r="D1980">
        <v>17367.241999999998</v>
      </c>
      <c r="E1980">
        <v>1405.2850000000001</v>
      </c>
      <c r="L1980" s="282">
        <v>45107</v>
      </c>
      <c r="M1980">
        <v>19770.618999999999</v>
      </c>
      <c r="N1980">
        <v>4894.2120000000004</v>
      </c>
      <c r="O1980">
        <v>73749.926000000007</v>
      </c>
      <c r="P1980">
        <v>3470.91</v>
      </c>
    </row>
    <row r="1981" spans="1:16">
      <c r="A1981" s="282">
        <v>45110</v>
      </c>
      <c r="B1981">
        <v>4234.5690000000004</v>
      </c>
      <c r="C1981">
        <v>898.50300000000004</v>
      </c>
      <c r="D1981">
        <v>17233.306</v>
      </c>
      <c r="E1981">
        <v>1426.075</v>
      </c>
      <c r="L1981" s="282">
        <v>45110</v>
      </c>
      <c r="M1981">
        <v>19799.537</v>
      </c>
      <c r="N1981">
        <v>4931.1170000000002</v>
      </c>
      <c r="O1981">
        <v>73181.167000000001</v>
      </c>
      <c r="P1981">
        <v>3522.26</v>
      </c>
    </row>
    <row r="1982" spans="1:16">
      <c r="A1982" s="282">
        <v>45111</v>
      </c>
      <c r="B1982">
        <v>4234.5690000000004</v>
      </c>
      <c r="C1982">
        <v>897.51099999999997</v>
      </c>
      <c r="D1982">
        <v>17267.702000000001</v>
      </c>
      <c r="E1982">
        <v>1415.4939999999999</v>
      </c>
      <c r="L1982" s="282">
        <v>45111</v>
      </c>
      <c r="M1982">
        <v>19799.537</v>
      </c>
      <c r="N1982">
        <v>4925.67</v>
      </c>
      <c r="O1982">
        <v>73327.228000000003</v>
      </c>
      <c r="P1982">
        <v>3496.125</v>
      </c>
    </row>
    <row r="1983" spans="1:16">
      <c r="A1983" s="282">
        <v>45112</v>
      </c>
      <c r="B1983">
        <v>4225.8850000000002</v>
      </c>
      <c r="C1983">
        <v>892.25099999999998</v>
      </c>
      <c r="D1983">
        <v>17338.057000000001</v>
      </c>
      <c r="E1983">
        <v>1416.521</v>
      </c>
      <c r="L1983" s="282">
        <v>45112</v>
      </c>
      <c r="M1983">
        <v>19761.27</v>
      </c>
      <c r="N1983">
        <v>4896.8040000000001</v>
      </c>
      <c r="O1983">
        <v>73625.990999999995</v>
      </c>
      <c r="P1983">
        <v>3498.6619999999998</v>
      </c>
    </row>
    <row r="1984" spans="1:16">
      <c r="A1984" s="282">
        <v>45113</v>
      </c>
      <c r="B1984">
        <v>4190.0780000000004</v>
      </c>
      <c r="C1984">
        <v>871.33799999999997</v>
      </c>
      <c r="D1984">
        <v>17097.129000000001</v>
      </c>
      <c r="E1984">
        <v>1398.1089999999999</v>
      </c>
      <c r="L1984" s="282">
        <v>45113</v>
      </c>
      <c r="M1984">
        <v>19595.306</v>
      </c>
      <c r="N1984">
        <v>4782.0280000000002</v>
      </c>
      <c r="O1984">
        <v>72602.891000000003</v>
      </c>
      <c r="P1984">
        <v>3453.1880000000001</v>
      </c>
    </row>
    <row r="1985" spans="1:16">
      <c r="A1985" s="282">
        <v>45114</v>
      </c>
      <c r="B1985">
        <v>4180.1080000000002</v>
      </c>
      <c r="C1985">
        <v>878.90300000000002</v>
      </c>
      <c r="D1985">
        <v>17020.556</v>
      </c>
      <c r="E1985">
        <v>1382.8230000000001</v>
      </c>
      <c r="L1985" s="282">
        <v>45114</v>
      </c>
      <c r="M1985">
        <v>19551.627</v>
      </c>
      <c r="N1985">
        <v>4823.5479999999998</v>
      </c>
      <c r="O1985">
        <v>72277.724000000002</v>
      </c>
      <c r="P1985">
        <v>3415.431</v>
      </c>
    </row>
    <row r="1986" spans="1:16">
      <c r="A1986" s="282">
        <v>45117</v>
      </c>
      <c r="B1986">
        <v>4191.7849999999999</v>
      </c>
      <c r="C1986">
        <v>881.28300000000002</v>
      </c>
      <c r="D1986">
        <v>16894.391</v>
      </c>
      <c r="E1986">
        <v>1373.91</v>
      </c>
      <c r="L1986" s="282">
        <v>45117</v>
      </c>
      <c r="M1986">
        <v>19606.388999999999</v>
      </c>
      <c r="N1986">
        <v>4836.6120000000001</v>
      </c>
      <c r="O1986">
        <v>71741.967000000004</v>
      </c>
      <c r="P1986">
        <v>3393.4189999999999</v>
      </c>
    </row>
    <row r="1987" spans="1:16">
      <c r="A1987" s="282">
        <v>45118</v>
      </c>
      <c r="B1987">
        <v>4223.17</v>
      </c>
      <c r="C1987">
        <v>886.75300000000004</v>
      </c>
      <c r="D1987">
        <v>16713.071</v>
      </c>
      <c r="E1987">
        <v>1370.098</v>
      </c>
      <c r="L1987" s="282">
        <v>45118</v>
      </c>
      <c r="M1987">
        <v>19753.517</v>
      </c>
      <c r="N1987">
        <v>4866.63</v>
      </c>
      <c r="O1987">
        <v>70971.989000000001</v>
      </c>
      <c r="P1987">
        <v>3384.0010000000002</v>
      </c>
    </row>
    <row r="1988" spans="1:16">
      <c r="A1988" s="282">
        <v>45119</v>
      </c>
      <c r="B1988">
        <v>4253.8459999999995</v>
      </c>
      <c r="C1988">
        <v>900.25</v>
      </c>
      <c r="D1988">
        <v>16779.760999999999</v>
      </c>
      <c r="E1988">
        <v>1360.501</v>
      </c>
      <c r="L1988" s="282">
        <v>45119</v>
      </c>
      <c r="M1988">
        <v>19897.424999999999</v>
      </c>
      <c r="N1988">
        <v>4940.7020000000002</v>
      </c>
      <c r="O1988">
        <v>71270.312999999995</v>
      </c>
      <c r="P1988">
        <v>3360.299</v>
      </c>
    </row>
    <row r="1989" spans="1:16">
      <c r="A1989" s="282">
        <v>45120</v>
      </c>
      <c r="B1989">
        <v>4292.7979999999998</v>
      </c>
      <c r="C1989">
        <v>906.81899999999996</v>
      </c>
      <c r="D1989">
        <v>16950.280999999999</v>
      </c>
      <c r="E1989">
        <v>1375.95</v>
      </c>
      <c r="L1989" s="282">
        <v>45120</v>
      </c>
      <c r="M1989">
        <v>20081.621999999999</v>
      </c>
      <c r="N1989">
        <v>4976.7569999999996</v>
      </c>
      <c r="O1989">
        <v>71994.576000000001</v>
      </c>
      <c r="P1989">
        <v>3398.4569999999999</v>
      </c>
    </row>
    <row r="1990" spans="1:16">
      <c r="A1990" s="282">
        <v>45121</v>
      </c>
      <c r="B1990">
        <v>4287.1030000000001</v>
      </c>
      <c r="C1990">
        <v>902.83399999999995</v>
      </c>
      <c r="D1990">
        <v>17097.794000000002</v>
      </c>
      <c r="E1990">
        <v>1373.9069999999999</v>
      </c>
      <c r="L1990" s="282">
        <v>45121</v>
      </c>
      <c r="M1990">
        <v>20055.669000000002</v>
      </c>
      <c r="N1990">
        <v>4954.8819999999996</v>
      </c>
      <c r="O1990">
        <v>72621.123000000007</v>
      </c>
      <c r="P1990">
        <v>3393.4110000000001</v>
      </c>
    </row>
    <row r="1991" spans="1:16">
      <c r="A1991" s="282">
        <v>45124</v>
      </c>
      <c r="B1991">
        <v>4306.3149999999996</v>
      </c>
      <c r="C1991">
        <v>901.01199999999994</v>
      </c>
      <c r="D1991">
        <v>17182.330000000002</v>
      </c>
      <c r="E1991">
        <v>1373.9069999999999</v>
      </c>
      <c r="L1991" s="282">
        <v>45124</v>
      </c>
      <c r="M1991">
        <v>20145.572</v>
      </c>
      <c r="N1991">
        <v>4944.884</v>
      </c>
      <c r="O1991">
        <v>72980.183999999994</v>
      </c>
      <c r="P1991">
        <v>3393.4110000000001</v>
      </c>
    </row>
    <row r="1992" spans="1:16">
      <c r="A1992" s="282">
        <v>45125</v>
      </c>
      <c r="B1992">
        <v>4336.9459999999999</v>
      </c>
      <c r="C1992">
        <v>903.88300000000004</v>
      </c>
      <c r="D1992">
        <v>17187.29</v>
      </c>
      <c r="E1992">
        <v>1381.288</v>
      </c>
      <c r="L1992" s="282">
        <v>45125</v>
      </c>
      <c r="M1992">
        <v>20288.870999999999</v>
      </c>
      <c r="N1992">
        <v>4960.6400000000003</v>
      </c>
      <c r="O1992">
        <v>73001.248000000007</v>
      </c>
      <c r="P1992">
        <v>3411.64</v>
      </c>
    </row>
    <row r="1993" spans="1:16">
      <c r="A1993" s="282">
        <v>45126</v>
      </c>
      <c r="B1993">
        <v>4347.848</v>
      </c>
      <c r="C1993">
        <v>904.13800000000003</v>
      </c>
      <c r="D1993">
        <v>17200.866999999998</v>
      </c>
      <c r="E1993">
        <v>1397.9839999999999</v>
      </c>
      <c r="L1993" s="282">
        <v>45126</v>
      </c>
      <c r="M1993">
        <v>20340.205999999998</v>
      </c>
      <c r="N1993">
        <v>4962.0389999999998</v>
      </c>
      <c r="O1993">
        <v>73058.914999999994</v>
      </c>
      <c r="P1993">
        <v>3452.877</v>
      </c>
    </row>
    <row r="1994" spans="1:16">
      <c r="A1994" s="282">
        <v>45127</v>
      </c>
      <c r="B1994">
        <v>4315</v>
      </c>
      <c r="C1994">
        <v>908.60500000000002</v>
      </c>
      <c r="D1994">
        <v>17558.316999999999</v>
      </c>
      <c r="E1994">
        <v>1385.883</v>
      </c>
      <c r="L1994" s="282">
        <v>45127</v>
      </c>
      <c r="M1994">
        <v>20188.385999999999</v>
      </c>
      <c r="N1994">
        <v>4986.5569999999998</v>
      </c>
      <c r="O1994">
        <v>74577.148000000001</v>
      </c>
      <c r="P1994">
        <v>3422.989</v>
      </c>
    </row>
    <row r="1995" spans="1:16">
      <c r="A1995" s="282">
        <v>45128</v>
      </c>
      <c r="B1995">
        <v>4316.5240000000003</v>
      </c>
      <c r="C1995">
        <v>910.923</v>
      </c>
      <c r="D1995">
        <v>17605.117999999999</v>
      </c>
      <c r="E1995">
        <v>1386.34</v>
      </c>
      <c r="L1995" s="282">
        <v>45128</v>
      </c>
      <c r="M1995">
        <v>20195.514999999999</v>
      </c>
      <c r="N1995">
        <v>4999.2759999999998</v>
      </c>
      <c r="O1995">
        <v>74775.929999999993</v>
      </c>
      <c r="P1995">
        <v>3424.1179999999999</v>
      </c>
    </row>
    <row r="1996" spans="1:16">
      <c r="A1996" s="282">
        <v>45131</v>
      </c>
      <c r="B1996">
        <v>4332.45</v>
      </c>
      <c r="C1996">
        <v>912.79100000000005</v>
      </c>
      <c r="D1996">
        <v>17484.374</v>
      </c>
      <c r="E1996">
        <v>1397.934</v>
      </c>
      <c r="L1996" s="282">
        <v>45131</v>
      </c>
      <c r="M1996">
        <v>20270.374</v>
      </c>
      <c r="N1996">
        <v>5031.4989999999998</v>
      </c>
      <c r="O1996">
        <v>74372.72</v>
      </c>
      <c r="P1996">
        <v>3452.7539999999999</v>
      </c>
    </row>
    <row r="1997" spans="1:16">
      <c r="A1997" s="282">
        <v>45132</v>
      </c>
      <c r="B1997">
        <v>4345.1229999999996</v>
      </c>
      <c r="C1997">
        <v>913.44</v>
      </c>
      <c r="D1997">
        <v>17399.288</v>
      </c>
      <c r="E1997">
        <v>1400.22</v>
      </c>
      <c r="L1997" s="282">
        <v>45132</v>
      </c>
      <c r="M1997">
        <v>20330.021000000001</v>
      </c>
      <c r="N1997">
        <v>5035.0789999999997</v>
      </c>
      <c r="O1997">
        <v>74010.789999999994</v>
      </c>
      <c r="P1997">
        <v>3458.4009999999998</v>
      </c>
    </row>
    <row r="1998" spans="1:16">
      <c r="A1998" s="282">
        <v>45133</v>
      </c>
      <c r="B1998">
        <v>4345.3500000000004</v>
      </c>
      <c r="C1998">
        <v>914.24099999999999</v>
      </c>
      <c r="D1998">
        <v>17060.921999999999</v>
      </c>
      <c r="E1998">
        <v>1398.97</v>
      </c>
      <c r="L1998" s="282">
        <v>45133</v>
      </c>
      <c r="M1998">
        <v>20331.359</v>
      </c>
      <c r="N1998">
        <v>5039.4949999999999</v>
      </c>
      <c r="O1998">
        <v>72571.494999999995</v>
      </c>
      <c r="P1998">
        <v>3455.3139999999999</v>
      </c>
    </row>
    <row r="1999" spans="1:16">
      <c r="A1999" s="282">
        <v>45134</v>
      </c>
      <c r="B1999">
        <v>4316.6729999999998</v>
      </c>
      <c r="C1999">
        <v>930.346</v>
      </c>
      <c r="D1999">
        <v>17141.985000000001</v>
      </c>
      <c r="E1999">
        <v>1406.962</v>
      </c>
      <c r="L1999" s="282">
        <v>45134</v>
      </c>
      <c r="M1999">
        <v>20198.528999999999</v>
      </c>
      <c r="N1999">
        <v>5128.2659999999996</v>
      </c>
      <c r="O1999">
        <v>72916.31</v>
      </c>
      <c r="P1999">
        <v>3475.0790000000002</v>
      </c>
    </row>
    <row r="2000" spans="1:16">
      <c r="A2000" s="282">
        <v>45135</v>
      </c>
      <c r="B2000">
        <v>4361.375</v>
      </c>
      <c r="C2000">
        <v>929.904</v>
      </c>
      <c r="D2000">
        <v>16956.224999999999</v>
      </c>
      <c r="E2000">
        <v>1403.3620000000001</v>
      </c>
      <c r="L2000" s="282">
        <v>45135</v>
      </c>
      <c r="M2000">
        <v>20409.805</v>
      </c>
      <c r="N2000">
        <v>5125.83</v>
      </c>
      <c r="O2000">
        <v>72126.149000000005</v>
      </c>
      <c r="P2000">
        <v>3466.4369999999999</v>
      </c>
    </row>
    <row r="2001" spans="1:16">
      <c r="A2001" s="282">
        <v>45138</v>
      </c>
      <c r="B2001">
        <v>4370.098</v>
      </c>
      <c r="C2001">
        <v>934.51499999999999</v>
      </c>
      <c r="D2001">
        <v>17311.467000000001</v>
      </c>
      <c r="E2001">
        <v>1422.9970000000001</v>
      </c>
      <c r="L2001" s="282">
        <v>45138</v>
      </c>
      <c r="M2001">
        <v>20451.177</v>
      </c>
      <c r="N2001">
        <v>5151.2479999999996</v>
      </c>
      <c r="O2001">
        <v>73637.23</v>
      </c>
      <c r="P2001">
        <v>3515.0059999999999</v>
      </c>
    </row>
    <row r="2002" spans="1:16">
      <c r="A2002" s="282">
        <v>45139</v>
      </c>
      <c r="B2002">
        <v>4357.8599999999997</v>
      </c>
      <c r="C2002">
        <v>924.53800000000001</v>
      </c>
      <c r="D2002">
        <v>17320.034</v>
      </c>
      <c r="E2002">
        <v>1432.5250000000001</v>
      </c>
      <c r="L2002" s="282">
        <v>45139</v>
      </c>
      <c r="M2002">
        <v>20394.437000000002</v>
      </c>
      <c r="N2002">
        <v>5096.2529999999997</v>
      </c>
      <c r="O2002">
        <v>73673.668999999994</v>
      </c>
      <c r="P2002">
        <v>3538.5410000000002</v>
      </c>
    </row>
    <row r="2003" spans="1:16">
      <c r="A2003" s="282">
        <v>45140</v>
      </c>
      <c r="B2003">
        <v>4294.62</v>
      </c>
      <c r="C2003">
        <v>912.05100000000004</v>
      </c>
      <c r="D2003">
        <v>17098.579000000002</v>
      </c>
      <c r="E2003">
        <v>1409.614</v>
      </c>
      <c r="L2003" s="282">
        <v>45140</v>
      </c>
      <c r="M2003">
        <v>20098.667000000001</v>
      </c>
      <c r="N2003">
        <v>5027.4210000000003</v>
      </c>
      <c r="O2003">
        <v>72731.675000000003</v>
      </c>
      <c r="P2003">
        <v>3481.9479999999999</v>
      </c>
    </row>
    <row r="2004" spans="1:16">
      <c r="A2004" s="282">
        <v>45141</v>
      </c>
      <c r="B2004">
        <v>4284.6459999999997</v>
      </c>
      <c r="C2004">
        <v>904.92899999999997</v>
      </c>
      <c r="D2004">
        <v>16947.512999999999</v>
      </c>
      <c r="E2004">
        <v>1389.7460000000001</v>
      </c>
      <c r="L2004" s="282">
        <v>45141</v>
      </c>
      <c r="M2004">
        <v>20052.919999999998</v>
      </c>
      <c r="N2004">
        <v>4988.1660000000002</v>
      </c>
      <c r="O2004">
        <v>72089.092000000004</v>
      </c>
      <c r="P2004">
        <v>3432.87</v>
      </c>
    </row>
    <row r="2005" spans="1:16">
      <c r="A2005" s="282">
        <v>45142</v>
      </c>
      <c r="B2005">
        <v>4261.5020000000004</v>
      </c>
      <c r="C2005">
        <v>902.71600000000001</v>
      </c>
      <c r="D2005">
        <v>16790.522000000001</v>
      </c>
      <c r="E2005">
        <v>1393.557</v>
      </c>
      <c r="L2005" s="282">
        <v>45142</v>
      </c>
      <c r="M2005">
        <v>19946.007000000001</v>
      </c>
      <c r="N2005">
        <v>4975.9650000000001</v>
      </c>
      <c r="O2005">
        <v>71421.3</v>
      </c>
      <c r="P2005">
        <v>3442.2860000000001</v>
      </c>
    </row>
    <row r="2006" spans="1:16">
      <c r="A2006" s="282">
        <v>45145</v>
      </c>
      <c r="B2006">
        <v>4298.6149999999998</v>
      </c>
      <c r="C2006">
        <v>901.70600000000002</v>
      </c>
      <c r="D2006">
        <v>17067.641</v>
      </c>
      <c r="E2006">
        <v>1398.7339999999999</v>
      </c>
      <c r="L2006" s="282">
        <v>45145</v>
      </c>
      <c r="M2006">
        <v>20120.223999999998</v>
      </c>
      <c r="N2006">
        <v>4970.3999999999996</v>
      </c>
      <c r="O2006">
        <v>72600.074999999997</v>
      </c>
      <c r="P2006">
        <v>3455.0740000000001</v>
      </c>
    </row>
    <row r="2007" spans="1:16">
      <c r="A2007" s="282">
        <v>45146</v>
      </c>
      <c r="B2007">
        <v>4278.4840000000004</v>
      </c>
      <c r="C2007">
        <v>882.42399999999998</v>
      </c>
      <c r="D2007">
        <v>18736.79</v>
      </c>
      <c r="E2007">
        <v>1403.277</v>
      </c>
      <c r="L2007" s="282">
        <v>45146</v>
      </c>
      <c r="M2007">
        <v>20026.223999999998</v>
      </c>
      <c r="N2007">
        <v>4864.1120000000001</v>
      </c>
      <c r="O2007">
        <v>79700.081000000006</v>
      </c>
      <c r="P2007">
        <v>3466.2950000000001</v>
      </c>
    </row>
    <row r="2008" spans="1:16">
      <c r="A2008" s="282">
        <v>45147</v>
      </c>
      <c r="B2008">
        <v>4247.4560000000001</v>
      </c>
      <c r="C2008">
        <v>895.16300000000001</v>
      </c>
      <c r="D2008">
        <v>18590.969000000001</v>
      </c>
      <c r="E2008">
        <v>1395.143</v>
      </c>
      <c r="L2008" s="282">
        <v>45147</v>
      </c>
      <c r="M2008">
        <v>19882.611000000001</v>
      </c>
      <c r="N2008">
        <v>4934.3329999999996</v>
      </c>
      <c r="O2008">
        <v>79079.804000000004</v>
      </c>
      <c r="P2008">
        <v>3446.2040000000002</v>
      </c>
    </row>
    <row r="2009" spans="1:16">
      <c r="A2009" s="282">
        <v>45148</v>
      </c>
      <c r="B2009">
        <v>4248.8389999999999</v>
      </c>
      <c r="C2009">
        <v>904.18799999999999</v>
      </c>
      <c r="D2009">
        <v>18460.740000000002</v>
      </c>
      <c r="E2009">
        <v>1407.4349999999999</v>
      </c>
      <c r="L2009" s="282">
        <v>45148</v>
      </c>
      <c r="M2009">
        <v>19891.682000000001</v>
      </c>
      <c r="N2009">
        <v>4984.08</v>
      </c>
      <c r="O2009">
        <v>78525.853000000003</v>
      </c>
      <c r="P2009">
        <v>3476.5990000000002</v>
      </c>
    </row>
    <row r="2010" spans="1:16">
      <c r="A2010" s="282">
        <v>45149</v>
      </c>
      <c r="B2010">
        <v>4243.0829999999996</v>
      </c>
      <c r="C2010">
        <v>894.99300000000005</v>
      </c>
      <c r="D2010">
        <v>18308.181</v>
      </c>
      <c r="E2010">
        <v>1407.4349999999999</v>
      </c>
      <c r="L2010" s="282">
        <v>45149</v>
      </c>
      <c r="M2010">
        <v>19867.526999999998</v>
      </c>
      <c r="N2010">
        <v>4933.3940000000002</v>
      </c>
      <c r="O2010">
        <v>77876.92</v>
      </c>
      <c r="P2010">
        <v>3476.5990000000002</v>
      </c>
    </row>
    <row r="2011" spans="1:16">
      <c r="A2011" s="282">
        <v>45152</v>
      </c>
      <c r="B2011">
        <v>4267.3370000000004</v>
      </c>
      <c r="C2011">
        <v>899.21</v>
      </c>
      <c r="D2011">
        <v>18271.88</v>
      </c>
      <c r="E2011">
        <v>1392.2670000000001</v>
      </c>
      <c r="L2011" s="282">
        <v>45152</v>
      </c>
      <c r="M2011">
        <v>19982.428</v>
      </c>
      <c r="N2011">
        <v>4956.6400000000003</v>
      </c>
      <c r="O2011">
        <v>77722.508000000002</v>
      </c>
      <c r="P2011">
        <v>3439.1640000000002</v>
      </c>
    </row>
    <row r="2012" spans="1:16">
      <c r="A2012" s="282">
        <v>45153</v>
      </c>
      <c r="B2012">
        <v>4217.6390000000001</v>
      </c>
      <c r="C2012">
        <v>899.21</v>
      </c>
      <c r="D2012">
        <v>18281.922999999999</v>
      </c>
      <c r="E2012">
        <v>1398.34</v>
      </c>
      <c r="L2012" s="282">
        <v>45153</v>
      </c>
      <c r="M2012">
        <v>19752.647000000001</v>
      </c>
      <c r="N2012">
        <v>4956.6400000000003</v>
      </c>
      <c r="O2012">
        <v>77765.228000000003</v>
      </c>
      <c r="P2012">
        <v>3454.165</v>
      </c>
    </row>
    <row r="2013" spans="1:16">
      <c r="A2013" s="282">
        <v>45154</v>
      </c>
      <c r="B2013">
        <v>4185.5569999999998</v>
      </c>
      <c r="C2013">
        <v>890.55499999999995</v>
      </c>
      <c r="D2013">
        <v>18489.575000000001</v>
      </c>
      <c r="E2013">
        <v>1378.759</v>
      </c>
      <c r="L2013" s="282">
        <v>45154</v>
      </c>
      <c r="M2013">
        <v>19605.328000000001</v>
      </c>
      <c r="N2013">
        <v>4908.9290000000001</v>
      </c>
      <c r="O2013">
        <v>78648.509000000005</v>
      </c>
      <c r="P2013">
        <v>3405.797</v>
      </c>
    </row>
    <row r="2014" spans="1:16">
      <c r="A2014" s="282">
        <v>45155</v>
      </c>
      <c r="B2014">
        <v>4151.6660000000002</v>
      </c>
      <c r="C2014">
        <v>881.88699999999994</v>
      </c>
      <c r="D2014">
        <v>18456.873</v>
      </c>
      <c r="E2014">
        <v>1374.4839999999999</v>
      </c>
      <c r="L2014" s="282">
        <v>45155</v>
      </c>
      <c r="M2014">
        <v>19450.333999999999</v>
      </c>
      <c r="N2014">
        <v>4861.1490000000003</v>
      </c>
      <c r="O2014">
        <v>78509.403999999995</v>
      </c>
      <c r="P2014">
        <v>3395.2379999999998</v>
      </c>
    </row>
    <row r="2015" spans="1:16">
      <c r="A2015" s="282">
        <v>45156</v>
      </c>
      <c r="B2015">
        <v>4152.3469999999998</v>
      </c>
      <c r="C2015">
        <v>878.29300000000001</v>
      </c>
      <c r="D2015">
        <v>18214.379000000001</v>
      </c>
      <c r="E2015">
        <v>1365.8989999999999</v>
      </c>
      <c r="L2015" s="282">
        <v>45156</v>
      </c>
      <c r="M2015">
        <v>19454.752</v>
      </c>
      <c r="N2015">
        <v>4841.3389999999999</v>
      </c>
      <c r="O2015">
        <v>77703.790999999997</v>
      </c>
      <c r="P2015">
        <v>3374.0369999999998</v>
      </c>
    </row>
    <row r="2016" spans="1:16">
      <c r="A2016" s="282">
        <v>45159</v>
      </c>
      <c r="B2016">
        <v>4181.0020000000004</v>
      </c>
      <c r="C2016">
        <v>885.66200000000003</v>
      </c>
      <c r="D2016">
        <v>18311.705999999998</v>
      </c>
      <c r="E2016">
        <v>1367.3969999999999</v>
      </c>
      <c r="L2016" s="282">
        <v>45159</v>
      </c>
      <c r="M2016">
        <v>19589.37</v>
      </c>
      <c r="N2016">
        <v>4881.96</v>
      </c>
      <c r="O2016">
        <v>78118.995999999999</v>
      </c>
      <c r="P2016">
        <v>3377.7370000000001</v>
      </c>
    </row>
    <row r="2017" spans="1:16">
      <c r="A2017" s="282">
        <v>45160</v>
      </c>
      <c r="B2017">
        <v>4169.7669999999998</v>
      </c>
      <c r="C2017">
        <v>890.44600000000003</v>
      </c>
      <c r="D2017">
        <v>18429.026000000002</v>
      </c>
      <c r="E2017">
        <v>1383.0640000000001</v>
      </c>
      <c r="L2017" s="282">
        <v>45160</v>
      </c>
      <c r="M2017">
        <v>19537.024000000001</v>
      </c>
      <c r="N2017">
        <v>4908.3289999999997</v>
      </c>
      <c r="O2017">
        <v>78619.490999999995</v>
      </c>
      <c r="P2017">
        <v>3416.4380000000001</v>
      </c>
    </row>
    <row r="2018" spans="1:16">
      <c r="A2018" s="282">
        <v>45161</v>
      </c>
      <c r="B2018">
        <v>4216.558</v>
      </c>
      <c r="C2018">
        <v>892.74</v>
      </c>
      <c r="D2018">
        <v>18744.394</v>
      </c>
      <c r="E2018">
        <v>1389.3630000000001</v>
      </c>
      <c r="L2018" s="282">
        <v>45161</v>
      </c>
      <c r="M2018">
        <v>19756.606</v>
      </c>
      <c r="N2018">
        <v>4920.9740000000002</v>
      </c>
      <c r="O2018">
        <v>79964.872000000003</v>
      </c>
      <c r="P2018">
        <v>3431.9960000000001</v>
      </c>
    </row>
    <row r="2019" spans="1:16">
      <c r="A2019" s="282">
        <v>45162</v>
      </c>
      <c r="B2019">
        <v>4158.1499999999996</v>
      </c>
      <c r="C2019">
        <v>888.81299999999999</v>
      </c>
      <c r="D2019">
        <v>18664.677</v>
      </c>
      <c r="E2019">
        <v>1395.835</v>
      </c>
      <c r="L2019" s="282">
        <v>45162</v>
      </c>
      <c r="M2019">
        <v>19483.47</v>
      </c>
      <c r="N2019">
        <v>4899.3270000000002</v>
      </c>
      <c r="O2019">
        <v>79624.796000000002</v>
      </c>
      <c r="P2019">
        <v>3447.9830000000002</v>
      </c>
    </row>
    <row r="2020" spans="1:16">
      <c r="A2020" s="282">
        <v>45163</v>
      </c>
      <c r="B2020">
        <v>4186.4269999999997</v>
      </c>
      <c r="C2020">
        <v>893.58600000000001</v>
      </c>
      <c r="D2020">
        <v>18523.452000000001</v>
      </c>
      <c r="E2020">
        <v>1381.258</v>
      </c>
      <c r="L2020" s="282">
        <v>45163</v>
      </c>
      <c r="M2020">
        <v>19618.188999999998</v>
      </c>
      <c r="N2020">
        <v>4925.6400000000003</v>
      </c>
      <c r="O2020">
        <v>79022.316999999995</v>
      </c>
      <c r="P2020">
        <v>3411.9749999999999</v>
      </c>
    </row>
    <row r="2021" spans="1:16">
      <c r="A2021" s="282">
        <v>45166</v>
      </c>
      <c r="B2021">
        <v>4212.683</v>
      </c>
      <c r="C2021">
        <v>903.84100000000001</v>
      </c>
      <c r="D2021">
        <v>18740.849999999999</v>
      </c>
      <c r="E2021">
        <v>1402.913</v>
      </c>
      <c r="L2021" s="282">
        <v>45166</v>
      </c>
      <c r="M2021">
        <v>19741.464</v>
      </c>
      <c r="N2021">
        <v>4982.1629999999996</v>
      </c>
      <c r="O2021">
        <v>79949.751999999993</v>
      </c>
      <c r="P2021">
        <v>3465.4690000000001</v>
      </c>
    </row>
    <row r="2022" spans="1:16">
      <c r="A2022" s="282">
        <v>45167</v>
      </c>
      <c r="B2022">
        <v>4275.7610000000004</v>
      </c>
      <c r="C2022">
        <v>914.30799999999999</v>
      </c>
      <c r="D2022">
        <v>18813.913</v>
      </c>
      <c r="E2022">
        <v>1403.992</v>
      </c>
      <c r="L2022" s="282">
        <v>45167</v>
      </c>
      <c r="M2022">
        <v>20037.616999999998</v>
      </c>
      <c r="N2022">
        <v>5039.8639999999996</v>
      </c>
      <c r="O2022">
        <v>80261.445999999996</v>
      </c>
      <c r="P2022">
        <v>3468.1329999999998</v>
      </c>
    </row>
    <row r="2023" spans="1:16">
      <c r="A2023" s="282">
        <v>45168</v>
      </c>
      <c r="B2023">
        <v>4293.4390000000003</v>
      </c>
      <c r="C2023">
        <v>915.58500000000004</v>
      </c>
      <c r="D2023">
        <v>18546.261999999999</v>
      </c>
      <c r="E2023">
        <v>1410.422</v>
      </c>
      <c r="L2023" s="282">
        <v>45168</v>
      </c>
      <c r="M2023">
        <v>20123.706999999999</v>
      </c>
      <c r="N2023">
        <v>5046.9040000000005</v>
      </c>
      <c r="O2023">
        <v>79119.629000000001</v>
      </c>
      <c r="P2023">
        <v>3485.0659999999998</v>
      </c>
    </row>
    <row r="2024" spans="1:16">
      <c r="A2024" s="282">
        <v>45169</v>
      </c>
      <c r="B2024">
        <v>4288.8109999999997</v>
      </c>
      <c r="C2024">
        <v>912.40800000000002</v>
      </c>
      <c r="D2024">
        <v>18350.267</v>
      </c>
      <c r="E2024">
        <v>1422.3889999999999</v>
      </c>
      <c r="L2024" s="282">
        <v>45169</v>
      </c>
      <c r="M2024">
        <v>20106.455000000002</v>
      </c>
      <c r="N2024">
        <v>5029.3890000000001</v>
      </c>
      <c r="O2024">
        <v>78283.498999999996</v>
      </c>
      <c r="P2024">
        <v>3514.6350000000002</v>
      </c>
    </row>
    <row r="2025" spans="1:16">
      <c r="A2025" s="282">
        <v>45170</v>
      </c>
      <c r="B2025">
        <v>4298.1779999999999</v>
      </c>
      <c r="C2025">
        <v>905.96600000000001</v>
      </c>
      <c r="D2025">
        <v>18648.560000000001</v>
      </c>
      <c r="E2025">
        <v>1432.492</v>
      </c>
      <c r="L2025" s="282">
        <v>45170</v>
      </c>
      <c r="M2025">
        <v>20151.377</v>
      </c>
      <c r="N2025">
        <v>4993.8810000000003</v>
      </c>
      <c r="O2025">
        <v>79556.038</v>
      </c>
      <c r="P2025">
        <v>3539.598</v>
      </c>
    </row>
    <row r="2026" spans="1:16">
      <c r="A2026" s="282">
        <v>45173</v>
      </c>
      <c r="B2026">
        <v>4298.1779999999999</v>
      </c>
      <c r="C2026">
        <v>906.44600000000003</v>
      </c>
      <c r="D2026">
        <v>18723.566999999999</v>
      </c>
      <c r="E2026">
        <v>1447.2850000000001</v>
      </c>
      <c r="L2026" s="282">
        <v>45173</v>
      </c>
      <c r="M2026">
        <v>20151.377</v>
      </c>
      <c r="N2026">
        <v>4996.5240000000003</v>
      </c>
      <c r="O2026">
        <v>79876.021999999997</v>
      </c>
      <c r="P2026">
        <v>3576.1509999999998</v>
      </c>
    </row>
    <row r="2027" spans="1:16">
      <c r="A2027" s="282">
        <v>45174</v>
      </c>
      <c r="B2027">
        <v>4280.6450000000004</v>
      </c>
      <c r="C2027">
        <v>906.625</v>
      </c>
      <c r="D2027">
        <v>18738.741000000002</v>
      </c>
      <c r="E2027">
        <v>1450.106</v>
      </c>
      <c r="L2027" s="282">
        <v>45174</v>
      </c>
      <c r="M2027">
        <v>20070.076000000001</v>
      </c>
      <c r="N2027">
        <v>4997.5129999999999</v>
      </c>
      <c r="O2027">
        <v>79940.754000000001</v>
      </c>
      <c r="P2027">
        <v>3583.1219999999998</v>
      </c>
    </row>
    <row r="2028" spans="1:16">
      <c r="A2028" s="282">
        <v>45175</v>
      </c>
      <c r="B2028">
        <v>4250.6989999999996</v>
      </c>
      <c r="C2028">
        <v>892.49800000000005</v>
      </c>
      <c r="D2028">
        <v>18736.402999999998</v>
      </c>
      <c r="E2028">
        <v>1460.364</v>
      </c>
      <c r="L2028" s="282">
        <v>45175</v>
      </c>
      <c r="M2028">
        <v>19930.161</v>
      </c>
      <c r="N2028">
        <v>4919.6379999999999</v>
      </c>
      <c r="O2028">
        <v>79930.782000000007</v>
      </c>
      <c r="P2028">
        <v>3608.4679999999998</v>
      </c>
    </row>
    <row r="2029" spans="1:16">
      <c r="A2029" s="282">
        <v>45176</v>
      </c>
      <c r="B2029">
        <v>4237.2629999999999</v>
      </c>
      <c r="C2029">
        <v>893.197</v>
      </c>
      <c r="D2029">
        <v>18896.837</v>
      </c>
      <c r="E2029">
        <v>1453.8430000000001</v>
      </c>
      <c r="L2029" s="282">
        <v>45176</v>
      </c>
      <c r="M2029">
        <v>19869.582999999999</v>
      </c>
      <c r="N2029">
        <v>4923.4949999999999</v>
      </c>
      <c r="O2029">
        <v>80615.205000000002</v>
      </c>
      <c r="P2029">
        <v>3592.355</v>
      </c>
    </row>
    <row r="2030" spans="1:16">
      <c r="A2030" s="282">
        <v>45177</v>
      </c>
      <c r="B2030">
        <v>4243.2299999999996</v>
      </c>
      <c r="C2030">
        <v>895.178</v>
      </c>
      <c r="D2030">
        <v>18927.109</v>
      </c>
      <c r="E2030">
        <v>1438.585</v>
      </c>
      <c r="L2030" s="282">
        <v>45177</v>
      </c>
      <c r="M2030">
        <v>19898.924999999999</v>
      </c>
      <c r="N2030">
        <v>4934.4110000000001</v>
      </c>
      <c r="O2030">
        <v>80744.349000000002</v>
      </c>
      <c r="P2030">
        <v>3554.6550000000002</v>
      </c>
    </row>
    <row r="2031" spans="1:16">
      <c r="A2031" s="282">
        <v>45180</v>
      </c>
      <c r="B2031">
        <v>4272.8720000000003</v>
      </c>
      <c r="C2031">
        <v>905.39300000000003</v>
      </c>
      <c r="D2031">
        <v>19026.402999999998</v>
      </c>
      <c r="E2031">
        <v>1439.037</v>
      </c>
      <c r="L2031" s="282">
        <v>45180</v>
      </c>
      <c r="M2031">
        <v>20037.932000000001</v>
      </c>
      <c r="N2031">
        <v>4990.72</v>
      </c>
      <c r="O2031">
        <v>81167.942999999999</v>
      </c>
      <c r="P2031">
        <v>3555.7719999999999</v>
      </c>
    </row>
    <row r="2032" spans="1:16">
      <c r="A2032" s="282">
        <v>45181</v>
      </c>
      <c r="B2032">
        <v>4248.0919999999996</v>
      </c>
      <c r="C2032">
        <v>907.16499999999996</v>
      </c>
      <c r="D2032">
        <v>18927.79</v>
      </c>
      <c r="E2032">
        <v>1451.278</v>
      </c>
      <c r="L2032" s="282">
        <v>45181</v>
      </c>
      <c r="M2032">
        <v>19922.453000000001</v>
      </c>
      <c r="N2032">
        <v>5000.4889999999996</v>
      </c>
      <c r="O2032">
        <v>80747.251000000004</v>
      </c>
      <c r="P2032">
        <v>3586.0169999999998</v>
      </c>
    </row>
    <row r="2033" spans="1:16">
      <c r="A2033" s="282">
        <v>45182</v>
      </c>
      <c r="B2033">
        <v>4251.6710000000003</v>
      </c>
      <c r="C2033">
        <v>903.01800000000003</v>
      </c>
      <c r="D2033">
        <v>18813.454000000002</v>
      </c>
      <c r="E2033">
        <v>1450.9580000000001</v>
      </c>
      <c r="L2033" s="282">
        <v>45182</v>
      </c>
      <c r="M2033">
        <v>19939.401000000002</v>
      </c>
      <c r="N2033">
        <v>4977.6270000000004</v>
      </c>
      <c r="O2033">
        <v>80259.489000000001</v>
      </c>
      <c r="P2033">
        <v>3585.2269999999999</v>
      </c>
    </row>
    <row r="2034" spans="1:16">
      <c r="A2034" s="282">
        <v>45183</v>
      </c>
      <c r="B2034">
        <v>4286.2380000000003</v>
      </c>
      <c r="C2034">
        <v>915.80799999999999</v>
      </c>
      <c r="D2034">
        <v>19160.723000000002</v>
      </c>
      <c r="E2034">
        <v>1469.0519999999999</v>
      </c>
      <c r="L2034" s="282">
        <v>45183</v>
      </c>
      <c r="M2034">
        <v>20107.205999999998</v>
      </c>
      <c r="N2034">
        <v>5048.1279999999997</v>
      </c>
      <c r="O2034">
        <v>81740.957999999999</v>
      </c>
      <c r="P2034">
        <v>3629.9369999999999</v>
      </c>
    </row>
    <row r="2035" spans="1:16">
      <c r="A2035" s="282">
        <v>45184</v>
      </c>
      <c r="B2035">
        <v>4234.4520000000002</v>
      </c>
      <c r="C2035">
        <v>917.27800000000002</v>
      </c>
      <c r="D2035">
        <v>18847.233</v>
      </c>
      <c r="E2035">
        <v>1484.2639999999999</v>
      </c>
      <c r="L2035" s="282">
        <v>45184</v>
      </c>
      <c r="M2035">
        <v>19865.046999999999</v>
      </c>
      <c r="N2035">
        <v>5056.2349999999997</v>
      </c>
      <c r="O2035">
        <v>80403.591</v>
      </c>
      <c r="P2035">
        <v>3667.5239999999999</v>
      </c>
    </row>
    <row r="2036" spans="1:16">
      <c r="A2036" s="282">
        <v>45187</v>
      </c>
      <c r="B2036">
        <v>4236.7020000000002</v>
      </c>
      <c r="C2036">
        <v>907.34</v>
      </c>
      <c r="D2036">
        <v>18528.187000000002</v>
      </c>
      <c r="E2036">
        <v>1484.2639999999999</v>
      </c>
      <c r="L2036" s="282">
        <v>45187</v>
      </c>
      <c r="M2036">
        <v>19875.867999999999</v>
      </c>
      <c r="N2036">
        <v>5009.18</v>
      </c>
      <c r="O2036">
        <v>79042.517999999996</v>
      </c>
      <c r="P2036">
        <v>3667.5239999999999</v>
      </c>
    </row>
    <row r="2037" spans="1:16">
      <c r="A2037" s="282">
        <v>45188</v>
      </c>
      <c r="B2037">
        <v>4227.1400000000003</v>
      </c>
      <c r="C2037">
        <v>912.79300000000001</v>
      </c>
      <c r="D2037">
        <v>18422.392</v>
      </c>
      <c r="E2037">
        <v>1484.2149999999999</v>
      </c>
      <c r="L2037" s="282">
        <v>45188</v>
      </c>
      <c r="M2037">
        <v>19831.042000000001</v>
      </c>
      <c r="N2037">
        <v>5039.2849999999999</v>
      </c>
      <c r="O2037">
        <v>78591.191999999995</v>
      </c>
      <c r="P2037">
        <v>3667.605</v>
      </c>
    </row>
    <row r="2038" spans="1:16">
      <c r="A2038" s="282">
        <v>45189</v>
      </c>
      <c r="B2038">
        <v>4188.0370000000003</v>
      </c>
      <c r="C2038">
        <v>929.19200000000001</v>
      </c>
      <c r="D2038">
        <v>18798.289000000001</v>
      </c>
      <c r="E2038">
        <v>1470.8040000000001</v>
      </c>
      <c r="L2038" s="282">
        <v>45189</v>
      </c>
      <c r="M2038">
        <v>19648.835999999999</v>
      </c>
      <c r="N2038">
        <v>5129.8190000000004</v>
      </c>
      <c r="O2038">
        <v>80194.790999999997</v>
      </c>
      <c r="P2038">
        <v>3634.4650000000001</v>
      </c>
    </row>
    <row r="2039" spans="1:16">
      <c r="A2039" s="282">
        <v>45190</v>
      </c>
      <c r="B2039">
        <v>4117.3900000000003</v>
      </c>
      <c r="C2039">
        <v>911.55799999999999</v>
      </c>
      <c r="D2039">
        <v>18363.616999999998</v>
      </c>
      <c r="E2039">
        <v>1455.5139999999999</v>
      </c>
      <c r="L2039" s="282">
        <v>45190</v>
      </c>
      <c r="M2039">
        <v>19317.951000000001</v>
      </c>
      <c r="N2039">
        <v>5032.4660000000003</v>
      </c>
      <c r="O2039">
        <v>78340.45</v>
      </c>
      <c r="P2039">
        <v>3596.6819999999998</v>
      </c>
    </row>
    <row r="2040" spans="1:16">
      <c r="A2040" s="282">
        <v>45191</v>
      </c>
      <c r="B2040">
        <v>4109.0429999999997</v>
      </c>
      <c r="C2040">
        <v>907.93100000000004</v>
      </c>
      <c r="D2040">
        <v>18308.771000000001</v>
      </c>
      <c r="E2040">
        <v>1450.2070000000001</v>
      </c>
      <c r="L2040" s="282">
        <v>45191</v>
      </c>
      <c r="M2040">
        <v>19279.155999999999</v>
      </c>
      <c r="N2040">
        <v>5012.4390000000003</v>
      </c>
      <c r="O2040">
        <v>78106.475000000006</v>
      </c>
      <c r="P2040">
        <v>3583.5680000000002</v>
      </c>
    </row>
    <row r="2041" spans="1:16">
      <c r="A2041" s="282">
        <v>45194</v>
      </c>
      <c r="B2041">
        <v>4125.7420000000002</v>
      </c>
      <c r="C2041">
        <v>900.55899999999997</v>
      </c>
      <c r="D2041">
        <v>18161.495999999999</v>
      </c>
      <c r="E2041">
        <v>1454.8710000000001</v>
      </c>
      <c r="L2041" s="282">
        <v>45194</v>
      </c>
      <c r="M2041">
        <v>19357.734</v>
      </c>
      <c r="N2041">
        <v>4971.74</v>
      </c>
      <c r="O2041">
        <v>77478.187999999995</v>
      </c>
      <c r="P2041">
        <v>3595.0929999999998</v>
      </c>
    </row>
    <row r="2042" spans="1:16">
      <c r="A2042" s="282">
        <v>45195</v>
      </c>
      <c r="B2042">
        <v>4065.2260000000001</v>
      </c>
      <c r="C2042">
        <v>892.178</v>
      </c>
      <c r="D2042">
        <v>18338.923999999999</v>
      </c>
      <c r="E2042">
        <v>1445.598</v>
      </c>
      <c r="L2042" s="282">
        <v>45195</v>
      </c>
      <c r="M2042">
        <v>19075.004000000001</v>
      </c>
      <c r="N2042">
        <v>4925.4759999999997</v>
      </c>
      <c r="O2042">
        <v>78235.11</v>
      </c>
      <c r="P2042">
        <v>3572.1779999999999</v>
      </c>
    </row>
    <row r="2043" spans="1:16">
      <c r="A2043" s="282">
        <v>45196</v>
      </c>
      <c r="B2043">
        <v>4068.1680000000001</v>
      </c>
      <c r="C2043">
        <v>889.83100000000002</v>
      </c>
      <c r="D2043">
        <v>18278.287</v>
      </c>
      <c r="E2043">
        <v>1450.146</v>
      </c>
      <c r="L2043" s="282">
        <v>45196</v>
      </c>
      <c r="M2043">
        <v>19089.174999999999</v>
      </c>
      <c r="N2043">
        <v>4912.5150000000003</v>
      </c>
      <c r="O2043">
        <v>77976.428</v>
      </c>
      <c r="P2043">
        <v>3583.4180000000001</v>
      </c>
    </row>
    <row r="2044" spans="1:16">
      <c r="A2044" s="282">
        <v>45197</v>
      </c>
      <c r="B2044">
        <v>4093.3180000000002</v>
      </c>
      <c r="C2044">
        <v>894.19399999999996</v>
      </c>
      <c r="D2044">
        <v>18367.600999999999</v>
      </c>
      <c r="E2044">
        <v>1429.325</v>
      </c>
      <c r="L2044" s="282">
        <v>45197</v>
      </c>
      <c r="M2044">
        <v>19209.954000000002</v>
      </c>
      <c r="N2044">
        <v>4936.6019999999999</v>
      </c>
      <c r="O2044">
        <v>78357.447</v>
      </c>
      <c r="P2044">
        <v>3563.0509999999999</v>
      </c>
    </row>
    <row r="2045" spans="1:16">
      <c r="A2045" s="282">
        <v>45198</v>
      </c>
      <c r="B2045">
        <v>4083.3290000000002</v>
      </c>
      <c r="C2045">
        <v>896.70299999999997</v>
      </c>
      <c r="D2045">
        <v>18282.636999999999</v>
      </c>
      <c r="E2045">
        <v>1416.7049999999999</v>
      </c>
      <c r="L2045" s="282">
        <v>45198</v>
      </c>
      <c r="M2045">
        <v>19163.671999999999</v>
      </c>
      <c r="N2045">
        <v>4950.4530000000004</v>
      </c>
      <c r="O2045">
        <v>77994.986999999994</v>
      </c>
      <c r="P2045">
        <v>3531.5920000000001</v>
      </c>
    </row>
    <row r="2046" spans="1:16">
      <c r="A2046" s="282">
        <v>45201</v>
      </c>
      <c r="B2046">
        <v>4082.4119999999998</v>
      </c>
      <c r="C2046">
        <v>882.89700000000005</v>
      </c>
      <c r="D2046">
        <v>18003.055</v>
      </c>
      <c r="E2046">
        <v>1412.2059999999999</v>
      </c>
      <c r="L2046" s="282">
        <v>45201</v>
      </c>
      <c r="M2046">
        <v>19159.468000000001</v>
      </c>
      <c r="N2046">
        <v>4874.2359999999999</v>
      </c>
      <c r="O2046">
        <v>76802.269</v>
      </c>
      <c r="P2046">
        <v>3520.377</v>
      </c>
    </row>
    <row r="2047" spans="1:16">
      <c r="A2047" s="282">
        <v>45202</v>
      </c>
      <c r="B2047">
        <v>4024.57</v>
      </c>
      <c r="C2047">
        <v>870.71199999999999</v>
      </c>
      <c r="D2047">
        <v>17739.817999999999</v>
      </c>
      <c r="E2047">
        <v>1389.1579999999999</v>
      </c>
      <c r="L2047" s="282">
        <v>45202</v>
      </c>
      <c r="M2047">
        <v>18889.431</v>
      </c>
      <c r="N2047">
        <v>4806.9639999999999</v>
      </c>
      <c r="O2047">
        <v>75679.281000000003</v>
      </c>
      <c r="P2047">
        <v>3462.9229999999998</v>
      </c>
    </row>
    <row r="2048" spans="1:16">
      <c r="A2048" s="282">
        <v>45203</v>
      </c>
      <c r="B2048">
        <v>4057.777</v>
      </c>
      <c r="C2048">
        <v>867.93600000000004</v>
      </c>
      <c r="D2048">
        <v>17875.330999999998</v>
      </c>
      <c r="E2048">
        <v>1354.645</v>
      </c>
      <c r="L2048" s="282">
        <v>45203</v>
      </c>
      <c r="M2048">
        <v>19045.382000000001</v>
      </c>
      <c r="N2048">
        <v>4791.6409999999996</v>
      </c>
      <c r="O2048">
        <v>76257.39</v>
      </c>
      <c r="P2048">
        <v>3376.886</v>
      </c>
    </row>
    <row r="2049" spans="1:16">
      <c r="A2049" s="282">
        <v>45204</v>
      </c>
      <c r="B2049">
        <v>4051.9259999999999</v>
      </c>
      <c r="C2049">
        <v>870.09100000000001</v>
      </c>
      <c r="D2049">
        <v>17992.727999999999</v>
      </c>
      <c r="E2049">
        <v>1382.1379999999999</v>
      </c>
      <c r="L2049" s="282">
        <v>45204</v>
      </c>
      <c r="M2049">
        <v>19021.339</v>
      </c>
      <c r="N2049">
        <v>4803.5370000000003</v>
      </c>
      <c r="O2049">
        <v>76758.212</v>
      </c>
      <c r="P2049">
        <v>3445.424</v>
      </c>
    </row>
    <row r="2050" spans="1:16">
      <c r="A2050" s="282">
        <v>45205</v>
      </c>
      <c r="B2050">
        <v>4101.6840000000002</v>
      </c>
      <c r="C2050">
        <v>879.47299999999996</v>
      </c>
      <c r="D2050">
        <v>18207.732</v>
      </c>
      <c r="E2050">
        <v>1380.462</v>
      </c>
      <c r="L2050" s="282">
        <v>45205</v>
      </c>
      <c r="M2050">
        <v>19257.874</v>
      </c>
      <c r="N2050">
        <v>4855.335</v>
      </c>
      <c r="O2050">
        <v>77675.436000000002</v>
      </c>
      <c r="P2050">
        <v>3441.2440000000001</v>
      </c>
    </row>
    <row r="2051" spans="1:16">
      <c r="A2051" s="282">
        <v>45208</v>
      </c>
      <c r="B2051">
        <v>4128.1639999999998</v>
      </c>
      <c r="C2051">
        <v>876.346</v>
      </c>
      <c r="D2051">
        <v>18094.984</v>
      </c>
      <c r="E2051">
        <v>1380.462</v>
      </c>
      <c r="L2051" s="282">
        <v>45208</v>
      </c>
      <c r="M2051">
        <v>19382.205000000002</v>
      </c>
      <c r="N2051">
        <v>4838.0659999999998</v>
      </c>
      <c r="O2051">
        <v>77194.442999999999</v>
      </c>
      <c r="P2051">
        <v>3441.2440000000001</v>
      </c>
    </row>
    <row r="2052" spans="1:16">
      <c r="A2052" s="282">
        <v>45209</v>
      </c>
      <c r="B2052">
        <v>4150.8069999999998</v>
      </c>
      <c r="C2052">
        <v>896.64599999999996</v>
      </c>
      <c r="D2052">
        <v>18409.826000000001</v>
      </c>
      <c r="E2052">
        <v>1410.9359999999999</v>
      </c>
      <c r="L2052" s="282">
        <v>45209</v>
      </c>
      <c r="M2052">
        <v>19488.896000000001</v>
      </c>
      <c r="N2052">
        <v>4950.1379999999999</v>
      </c>
      <c r="O2052">
        <v>78537.581000000006</v>
      </c>
      <c r="P2052">
        <v>3517.21</v>
      </c>
    </row>
    <row r="2053" spans="1:16">
      <c r="A2053" s="282">
        <v>45210</v>
      </c>
      <c r="B2053">
        <v>4168.5159999999996</v>
      </c>
      <c r="C2053">
        <v>899.91</v>
      </c>
      <c r="D2053">
        <v>18916.644</v>
      </c>
      <c r="E2053">
        <v>1410.1869999999999</v>
      </c>
      <c r="L2053" s="282">
        <v>45210</v>
      </c>
      <c r="M2053">
        <v>19572.935000000001</v>
      </c>
      <c r="N2053">
        <v>4968.1580000000004</v>
      </c>
      <c r="O2053">
        <v>80699.701000000001</v>
      </c>
      <c r="P2053">
        <v>3515.3429999999998</v>
      </c>
    </row>
    <row r="2054" spans="1:16">
      <c r="A2054" s="282">
        <v>45211</v>
      </c>
      <c r="B2054">
        <v>4140.8689999999997</v>
      </c>
      <c r="C2054">
        <v>902.04700000000003</v>
      </c>
      <c r="D2054">
        <v>19357.806</v>
      </c>
      <c r="E2054">
        <v>1433.231</v>
      </c>
      <c r="L2054" s="282">
        <v>45211</v>
      </c>
      <c r="M2054">
        <v>19445.128000000001</v>
      </c>
      <c r="N2054">
        <v>4979.9560000000001</v>
      </c>
      <c r="O2054">
        <v>82581.729000000007</v>
      </c>
      <c r="P2054">
        <v>3572.788</v>
      </c>
    </row>
    <row r="2055" spans="1:16">
      <c r="A2055" s="282">
        <v>45212</v>
      </c>
      <c r="B2055">
        <v>4118.4880000000003</v>
      </c>
      <c r="C2055">
        <v>895.87300000000005</v>
      </c>
      <c r="D2055">
        <v>19396.885999999999</v>
      </c>
      <c r="E2055">
        <v>1413.828</v>
      </c>
      <c r="L2055" s="282">
        <v>45212</v>
      </c>
      <c r="M2055">
        <v>19340.116000000002</v>
      </c>
      <c r="N2055">
        <v>4945.8710000000001</v>
      </c>
      <c r="O2055">
        <v>82786.864000000001</v>
      </c>
      <c r="P2055">
        <v>3524.42</v>
      </c>
    </row>
    <row r="2056" spans="1:16">
      <c r="A2056" s="282">
        <v>45215</v>
      </c>
      <c r="B2056">
        <v>4163.2830000000004</v>
      </c>
      <c r="C2056">
        <v>900.38800000000003</v>
      </c>
      <c r="D2056">
        <v>19156.519</v>
      </c>
      <c r="E2056">
        <v>1392.037</v>
      </c>
      <c r="L2056" s="282">
        <v>45215</v>
      </c>
      <c r="M2056">
        <v>19551.065999999999</v>
      </c>
      <c r="N2056">
        <v>4970.8010000000004</v>
      </c>
      <c r="O2056">
        <v>81775.797999999995</v>
      </c>
      <c r="P2056">
        <v>3470.1120000000001</v>
      </c>
    </row>
    <row r="2057" spans="1:16">
      <c r="A2057" s="282">
        <v>45216</v>
      </c>
      <c r="B2057">
        <v>4163.3739999999998</v>
      </c>
      <c r="C2057">
        <v>900.11900000000003</v>
      </c>
      <c r="D2057">
        <v>19225.585999999999</v>
      </c>
      <c r="E2057">
        <v>1404.4829999999999</v>
      </c>
      <c r="L2057" s="282">
        <v>45216</v>
      </c>
      <c r="M2057">
        <v>19551.522000000001</v>
      </c>
      <c r="N2057">
        <v>4969.3130000000001</v>
      </c>
      <c r="O2057">
        <v>82070.634999999995</v>
      </c>
      <c r="P2057">
        <v>3501.136</v>
      </c>
    </row>
    <row r="2058" spans="1:16">
      <c r="A2058" s="282">
        <v>45217</v>
      </c>
      <c r="B2058">
        <v>4105.8140000000003</v>
      </c>
      <c r="C2058">
        <v>893.7</v>
      </c>
      <c r="D2058">
        <v>19061.008999999998</v>
      </c>
      <c r="E2058">
        <v>1405.3869999999999</v>
      </c>
      <c r="L2058" s="282">
        <v>45217</v>
      </c>
      <c r="M2058">
        <v>19281.218000000001</v>
      </c>
      <c r="N2058">
        <v>4933.8779999999997</v>
      </c>
      <c r="O2058">
        <v>81368.084000000003</v>
      </c>
      <c r="P2058">
        <v>3503.39</v>
      </c>
    </row>
    <row r="2059" spans="1:16">
      <c r="A2059" s="282">
        <v>45218</v>
      </c>
      <c r="B2059">
        <v>4069.4659999999999</v>
      </c>
      <c r="C2059">
        <v>882.47799999999995</v>
      </c>
      <c r="D2059">
        <v>18443.798999999999</v>
      </c>
      <c r="E2059">
        <v>1384.4570000000001</v>
      </c>
      <c r="L2059" s="282">
        <v>45218</v>
      </c>
      <c r="M2059">
        <v>19112.067999999999</v>
      </c>
      <c r="N2059">
        <v>4871.9219999999996</v>
      </c>
      <c r="O2059">
        <v>78733.324999999997</v>
      </c>
      <c r="P2059">
        <v>3451.2150000000001</v>
      </c>
    </row>
    <row r="2060" spans="1:16">
      <c r="A2060" s="282">
        <v>45219</v>
      </c>
      <c r="B2060">
        <v>4017.5059999999999</v>
      </c>
      <c r="C2060">
        <v>871.899</v>
      </c>
      <c r="D2060">
        <v>18343.794999999998</v>
      </c>
      <c r="E2060">
        <v>1378.808</v>
      </c>
      <c r="L2060" s="282">
        <v>45219</v>
      </c>
      <c r="M2060">
        <v>18868.608</v>
      </c>
      <c r="N2060">
        <v>4813.5190000000002</v>
      </c>
      <c r="O2060">
        <v>78306.422000000006</v>
      </c>
      <c r="P2060">
        <v>3437.1350000000002</v>
      </c>
    </row>
    <row r="2061" spans="1:16">
      <c r="A2061" s="282">
        <v>45222</v>
      </c>
      <c r="B2061">
        <v>4010.0720000000001</v>
      </c>
      <c r="C2061">
        <v>879.29300000000001</v>
      </c>
      <c r="D2061">
        <v>18391.227999999999</v>
      </c>
      <c r="E2061">
        <v>1368.779</v>
      </c>
      <c r="L2061" s="282">
        <v>45222</v>
      </c>
      <c r="M2061">
        <v>18833.743999999999</v>
      </c>
      <c r="N2061">
        <v>4854.3360000000002</v>
      </c>
      <c r="O2061">
        <v>78508.904999999999</v>
      </c>
      <c r="P2061">
        <v>3412.1350000000002</v>
      </c>
    </row>
    <row r="2062" spans="1:16">
      <c r="A2062" s="282">
        <v>45223</v>
      </c>
      <c r="B2062">
        <v>4039.857</v>
      </c>
      <c r="C2062">
        <v>880.61599999999999</v>
      </c>
      <c r="D2062">
        <v>18403.377</v>
      </c>
      <c r="E2062">
        <v>1368.3969999999999</v>
      </c>
      <c r="L2062" s="282">
        <v>45223</v>
      </c>
      <c r="M2062">
        <v>18974.030999999999</v>
      </c>
      <c r="N2062">
        <v>4861.6409999999996</v>
      </c>
      <c r="O2062">
        <v>78560.767999999996</v>
      </c>
      <c r="P2062">
        <v>3411.1880000000001</v>
      </c>
    </row>
    <row r="2063" spans="1:16">
      <c r="A2063" s="282">
        <v>45224</v>
      </c>
      <c r="B2063">
        <v>3978.2249999999999</v>
      </c>
      <c r="C2063">
        <v>875.56799999999998</v>
      </c>
      <c r="D2063">
        <v>18455.664000000001</v>
      </c>
      <c r="E2063">
        <v>1377.9159999999999</v>
      </c>
      <c r="L2063" s="282">
        <v>45224</v>
      </c>
      <c r="M2063">
        <v>18684.666000000001</v>
      </c>
      <c r="N2063">
        <v>4833.7740000000003</v>
      </c>
      <c r="O2063">
        <v>78783.975000000006</v>
      </c>
      <c r="P2063">
        <v>3434.9180000000001</v>
      </c>
    </row>
    <row r="2064" spans="1:16">
      <c r="A2064" s="282">
        <v>45225</v>
      </c>
      <c r="B2064">
        <v>3931.7150000000001</v>
      </c>
      <c r="C2064">
        <v>875.53399999999999</v>
      </c>
      <c r="D2064">
        <v>18236.47</v>
      </c>
      <c r="E2064">
        <v>1357.547</v>
      </c>
      <c r="L2064" s="282">
        <v>45225</v>
      </c>
      <c r="M2064">
        <v>18466.482</v>
      </c>
      <c r="N2064">
        <v>4833.5889999999999</v>
      </c>
      <c r="O2064">
        <v>77848.274000000005</v>
      </c>
      <c r="P2064">
        <v>3384.14</v>
      </c>
    </row>
    <row r="2065" spans="1:16">
      <c r="A2065" s="282">
        <v>45226</v>
      </c>
      <c r="B2065">
        <v>3913.3510000000001</v>
      </c>
      <c r="C2065">
        <v>870.06500000000005</v>
      </c>
      <c r="D2065">
        <v>17996.964</v>
      </c>
      <c r="E2065">
        <v>1374.9559999999999</v>
      </c>
      <c r="L2065" s="282">
        <v>45226</v>
      </c>
      <c r="M2065">
        <v>18380.550999999999</v>
      </c>
      <c r="N2065">
        <v>4803.3909999999996</v>
      </c>
      <c r="O2065">
        <v>76825.864000000001</v>
      </c>
      <c r="P2065">
        <v>3427.5390000000002</v>
      </c>
    </row>
    <row r="2066" spans="1:16">
      <c r="A2066" s="282">
        <v>45229</v>
      </c>
      <c r="B2066">
        <v>3959.2530000000002</v>
      </c>
      <c r="C2066">
        <v>874.48</v>
      </c>
      <c r="D2066">
        <v>18314.491999999998</v>
      </c>
      <c r="E2066">
        <v>1361.8430000000001</v>
      </c>
      <c r="L2066" s="282">
        <v>45229</v>
      </c>
      <c r="M2066">
        <v>18597.774000000001</v>
      </c>
      <c r="N2066">
        <v>4827.7669999999998</v>
      </c>
      <c r="O2066">
        <v>78181.337</v>
      </c>
      <c r="P2066">
        <v>3395.0140000000001</v>
      </c>
    </row>
    <row r="2067" spans="1:16">
      <c r="A2067" s="282">
        <v>45230</v>
      </c>
      <c r="B2067">
        <v>3985.5920000000001</v>
      </c>
      <c r="C2067">
        <v>887.14200000000005</v>
      </c>
      <c r="D2067">
        <v>18381.920999999998</v>
      </c>
      <c r="E2067">
        <v>1372.933</v>
      </c>
      <c r="L2067" s="282">
        <v>45230</v>
      </c>
      <c r="M2067">
        <v>18722.685000000001</v>
      </c>
      <c r="N2067">
        <v>4897.6710000000003</v>
      </c>
      <c r="O2067">
        <v>78469.178</v>
      </c>
      <c r="P2067">
        <v>3422.75</v>
      </c>
    </row>
    <row r="2068" spans="1:16">
      <c r="A2068" s="282">
        <v>45231</v>
      </c>
      <c r="B2068">
        <v>4026.886</v>
      </c>
      <c r="C2068">
        <v>895.32899999999995</v>
      </c>
      <c r="D2068">
        <v>18547.327000000001</v>
      </c>
      <c r="E2068">
        <v>1410.8869999999999</v>
      </c>
      <c r="L2068" s="282">
        <v>45231</v>
      </c>
      <c r="M2068">
        <v>18916.752</v>
      </c>
      <c r="N2068">
        <v>4942.866</v>
      </c>
      <c r="O2068">
        <v>79175.266000000003</v>
      </c>
      <c r="P2068">
        <v>3517.384</v>
      </c>
    </row>
    <row r="2069" spans="1:16">
      <c r="A2069" s="282">
        <v>45232</v>
      </c>
      <c r="B2069">
        <v>4104.1189999999997</v>
      </c>
      <c r="C2069">
        <v>910.721</v>
      </c>
      <c r="D2069">
        <v>19073.199000000001</v>
      </c>
      <c r="E2069">
        <v>1419.0129999999999</v>
      </c>
      <c r="L2069" s="282">
        <v>45232</v>
      </c>
      <c r="M2069">
        <v>19280.798999999999</v>
      </c>
      <c r="N2069">
        <v>5027.8469999999998</v>
      </c>
      <c r="O2069">
        <v>81420.120999999999</v>
      </c>
      <c r="P2069">
        <v>3537.8539999999998</v>
      </c>
    </row>
    <row r="2070" spans="1:16">
      <c r="A2070" s="282">
        <v>45233</v>
      </c>
      <c r="B2070">
        <v>4145.4179999999997</v>
      </c>
      <c r="C2070">
        <v>916.58799999999997</v>
      </c>
      <c r="D2070">
        <v>18555.014999999999</v>
      </c>
      <c r="E2070">
        <v>1419.0129999999999</v>
      </c>
      <c r="L2070" s="282">
        <v>45233</v>
      </c>
      <c r="M2070">
        <v>19475.687000000002</v>
      </c>
      <c r="N2070">
        <v>5060.2330000000002</v>
      </c>
      <c r="O2070">
        <v>79208.085000000006</v>
      </c>
      <c r="P2070">
        <v>3537.8539999999998</v>
      </c>
    </row>
    <row r="2071" spans="1:16">
      <c r="A2071" s="282">
        <v>45236</v>
      </c>
      <c r="B2071">
        <v>4151.085</v>
      </c>
      <c r="C2071">
        <v>914.54</v>
      </c>
      <c r="D2071">
        <v>18835.097000000002</v>
      </c>
      <c r="E2071">
        <v>1444.1590000000001</v>
      </c>
      <c r="L2071" s="282">
        <v>45236</v>
      </c>
      <c r="M2071">
        <v>19502.895</v>
      </c>
      <c r="N2071">
        <v>5048.9269999999997</v>
      </c>
      <c r="O2071">
        <v>80403.706000000006</v>
      </c>
      <c r="P2071">
        <v>3601.0129999999999</v>
      </c>
    </row>
    <row r="2072" spans="1:16">
      <c r="A2072" s="282">
        <v>45237</v>
      </c>
      <c r="B2072">
        <v>4165.5929999999998</v>
      </c>
      <c r="C2072">
        <v>907.072</v>
      </c>
      <c r="D2072">
        <v>18880.135999999999</v>
      </c>
      <c r="E2072">
        <v>1426.692</v>
      </c>
      <c r="L2072" s="282">
        <v>45237</v>
      </c>
      <c r="M2072">
        <v>19571.43</v>
      </c>
      <c r="N2072">
        <v>5007.6970000000001</v>
      </c>
      <c r="O2072">
        <v>80595.968999999997</v>
      </c>
      <c r="P2072">
        <v>3557.5169999999998</v>
      </c>
    </row>
    <row r="2073" spans="1:16">
      <c r="A2073" s="282">
        <v>45238</v>
      </c>
      <c r="B2073">
        <v>4169.01</v>
      </c>
      <c r="C2073">
        <v>908.22</v>
      </c>
      <c r="D2073">
        <v>19203.483</v>
      </c>
      <c r="E2073">
        <v>1411.8019999999999</v>
      </c>
      <c r="L2073" s="282">
        <v>45238</v>
      </c>
      <c r="M2073">
        <v>19588.433000000001</v>
      </c>
      <c r="N2073">
        <v>5014.0370000000003</v>
      </c>
      <c r="O2073">
        <v>81976.282999999996</v>
      </c>
      <c r="P2073">
        <v>3520.3870000000002</v>
      </c>
    </row>
    <row r="2074" spans="1:16">
      <c r="A2074" s="282">
        <v>45239</v>
      </c>
      <c r="B2074">
        <v>4134.3119999999999</v>
      </c>
      <c r="C2074">
        <v>914.12800000000004</v>
      </c>
      <c r="D2074">
        <v>18869.148000000001</v>
      </c>
      <c r="E2074">
        <v>1430.4680000000001</v>
      </c>
      <c r="L2074" s="282">
        <v>45239</v>
      </c>
      <c r="M2074">
        <v>19429.042000000001</v>
      </c>
      <c r="N2074">
        <v>5046.6530000000002</v>
      </c>
      <c r="O2074">
        <v>80549.065000000002</v>
      </c>
      <c r="P2074">
        <v>3567.0859999999998</v>
      </c>
    </row>
    <row r="2075" spans="1:16">
      <c r="A2075" s="282">
        <v>45240</v>
      </c>
      <c r="B2075">
        <v>4198.5789999999997</v>
      </c>
      <c r="C2075">
        <v>908.39700000000005</v>
      </c>
      <c r="D2075">
        <v>18725.796999999999</v>
      </c>
      <c r="E2075">
        <v>1429.6220000000001</v>
      </c>
      <c r="L2075" s="282">
        <v>45240</v>
      </c>
      <c r="M2075">
        <v>19734.3</v>
      </c>
      <c r="N2075">
        <v>5015.0129999999999</v>
      </c>
      <c r="O2075">
        <v>79937.122000000003</v>
      </c>
      <c r="P2075">
        <v>3564.9989999999998</v>
      </c>
    </row>
    <row r="2076" spans="1:16">
      <c r="A2076" s="282">
        <v>45243</v>
      </c>
      <c r="B2076">
        <v>4195.4859999999999</v>
      </c>
      <c r="C2076">
        <v>921.66700000000003</v>
      </c>
      <c r="D2076">
        <v>18836.073</v>
      </c>
      <c r="E2076">
        <v>1430.204</v>
      </c>
      <c r="L2076" s="282">
        <v>45243</v>
      </c>
      <c r="M2076">
        <v>19720.97</v>
      </c>
      <c r="N2076">
        <v>5088.2749999999996</v>
      </c>
      <c r="O2076">
        <v>80407.873000000007</v>
      </c>
      <c r="P2076">
        <v>3566.5329999999999</v>
      </c>
    </row>
    <row r="2077" spans="1:16">
      <c r="A2077" s="282">
        <v>45244</v>
      </c>
      <c r="B2077">
        <v>4278.7860000000001</v>
      </c>
      <c r="C2077">
        <v>933.97699999999998</v>
      </c>
      <c r="D2077">
        <v>18774.243999999999</v>
      </c>
      <c r="E2077">
        <v>1436.6959999999999</v>
      </c>
      <c r="L2077" s="282">
        <v>45244</v>
      </c>
      <c r="M2077">
        <v>20116.541000000001</v>
      </c>
      <c r="N2077">
        <v>5156.2330000000002</v>
      </c>
      <c r="O2077">
        <v>80143.933999999994</v>
      </c>
      <c r="P2077">
        <v>3582.8020000000001</v>
      </c>
    </row>
    <row r="2078" spans="1:16">
      <c r="A2078" s="282">
        <v>45245</v>
      </c>
      <c r="B2078">
        <v>4285.6319999999996</v>
      </c>
      <c r="C2078">
        <v>934.40800000000002</v>
      </c>
      <c r="D2078">
        <v>18660.047999999999</v>
      </c>
      <c r="E2078">
        <v>1456.088</v>
      </c>
      <c r="L2078" s="282">
        <v>45245</v>
      </c>
      <c r="M2078">
        <v>20152.181</v>
      </c>
      <c r="N2078">
        <v>5158.6109999999999</v>
      </c>
      <c r="O2078">
        <v>79656.453999999998</v>
      </c>
      <c r="P2078">
        <v>3631.3330000000001</v>
      </c>
    </row>
    <row r="2079" spans="1:16">
      <c r="A2079" s="282">
        <v>45246</v>
      </c>
      <c r="B2079">
        <v>4288.9139999999998</v>
      </c>
      <c r="C2079">
        <v>928.26199999999994</v>
      </c>
      <c r="D2079">
        <v>18692.535</v>
      </c>
      <c r="E2079">
        <v>1455.4670000000001</v>
      </c>
      <c r="L2079" s="282">
        <v>45246</v>
      </c>
      <c r="M2079">
        <v>20172.437000000002</v>
      </c>
      <c r="N2079">
        <v>5124.6809999999996</v>
      </c>
      <c r="O2079">
        <v>79795.134000000005</v>
      </c>
      <c r="P2079">
        <v>3629.7860000000001</v>
      </c>
    </row>
    <row r="2080" spans="1:16">
      <c r="A2080" s="282">
        <v>45247</v>
      </c>
      <c r="B2080">
        <v>4295.7219999999998</v>
      </c>
      <c r="C2080">
        <v>936.71799999999996</v>
      </c>
      <c r="D2080">
        <v>19068.939999999999</v>
      </c>
      <c r="E2080">
        <v>1467.6410000000001</v>
      </c>
      <c r="L2080" s="282">
        <v>45247</v>
      </c>
      <c r="M2080">
        <v>20205.488000000001</v>
      </c>
      <c r="N2080">
        <v>5171.366</v>
      </c>
      <c r="O2080">
        <v>81401.942999999999</v>
      </c>
      <c r="P2080">
        <v>3660.2629999999999</v>
      </c>
    </row>
    <row r="2081" spans="1:16">
      <c r="A2081" s="282">
        <v>45250</v>
      </c>
      <c r="B2081">
        <v>4327.9139999999998</v>
      </c>
      <c r="C2081">
        <v>937.39499999999998</v>
      </c>
      <c r="D2081">
        <v>19259.582999999999</v>
      </c>
      <c r="E2081">
        <v>1456.12</v>
      </c>
      <c r="L2081" s="282">
        <v>45250</v>
      </c>
      <c r="M2081">
        <v>20358.933000000001</v>
      </c>
      <c r="N2081">
        <v>5225.3329999999996</v>
      </c>
      <c r="O2081">
        <v>82215.759999999995</v>
      </c>
      <c r="P2081">
        <v>3631.5309999999999</v>
      </c>
    </row>
    <row r="2082" spans="1:16">
      <c r="A2082" s="282">
        <v>45251</v>
      </c>
      <c r="B2082">
        <v>4318.6099999999997</v>
      </c>
      <c r="C2082">
        <v>926.52300000000002</v>
      </c>
      <c r="D2082">
        <v>19139.942999999999</v>
      </c>
      <c r="E2082">
        <v>1451.8679999999999</v>
      </c>
      <c r="L2082" s="282">
        <v>45251</v>
      </c>
      <c r="M2082">
        <v>20315.62</v>
      </c>
      <c r="N2082">
        <v>5164.7269999999999</v>
      </c>
      <c r="O2082">
        <v>81705.040999999997</v>
      </c>
      <c r="P2082">
        <v>3620.9250000000002</v>
      </c>
    </row>
    <row r="2083" spans="1:16">
      <c r="A2083" s="282">
        <v>45252</v>
      </c>
      <c r="B2083">
        <v>4336.2579999999998</v>
      </c>
      <c r="C2083">
        <v>926.49400000000003</v>
      </c>
      <c r="D2083">
        <v>19173.484</v>
      </c>
      <c r="E2083">
        <v>1457.893</v>
      </c>
      <c r="L2083" s="282">
        <v>45252</v>
      </c>
      <c r="M2083">
        <v>20399.662</v>
      </c>
      <c r="N2083">
        <v>5164.5640000000003</v>
      </c>
      <c r="O2083">
        <v>81848.221000000005</v>
      </c>
      <c r="P2083">
        <v>3635.953</v>
      </c>
    </row>
    <row r="2084" spans="1:16">
      <c r="A2084" s="282">
        <v>45253</v>
      </c>
      <c r="B2084">
        <v>4336.2579999999998</v>
      </c>
      <c r="C2084">
        <v>929.36900000000003</v>
      </c>
      <c r="D2084">
        <v>19305.653999999999</v>
      </c>
      <c r="E2084">
        <v>1457.893</v>
      </c>
      <c r="L2084" s="282">
        <v>45253</v>
      </c>
      <c r="M2084">
        <v>20399.662</v>
      </c>
      <c r="N2084">
        <v>5180.5929999999998</v>
      </c>
      <c r="O2084">
        <v>82412.432000000001</v>
      </c>
      <c r="P2084">
        <v>3635.953</v>
      </c>
    </row>
    <row r="2085" spans="1:16">
      <c r="A2085" s="282">
        <v>45254</v>
      </c>
      <c r="B2085">
        <v>4339.6469999999999</v>
      </c>
      <c r="C2085">
        <v>935.97199999999998</v>
      </c>
      <c r="D2085">
        <v>19438.079000000002</v>
      </c>
      <c r="E2085">
        <v>1466.1110000000001</v>
      </c>
      <c r="L2085" s="282">
        <v>45254</v>
      </c>
      <c r="M2085">
        <v>20416.103999999999</v>
      </c>
      <c r="N2085">
        <v>5217.4009999999998</v>
      </c>
      <c r="O2085">
        <v>82977.728000000003</v>
      </c>
      <c r="P2085">
        <v>3656.4479999999999</v>
      </c>
    </row>
    <row r="2086" spans="1:16">
      <c r="A2086" s="282">
        <v>45257</v>
      </c>
      <c r="B2086">
        <v>4331.9409999999998</v>
      </c>
      <c r="C2086">
        <v>933.78800000000001</v>
      </c>
      <c r="D2086">
        <v>19333.062999999998</v>
      </c>
      <c r="E2086">
        <v>1459.481</v>
      </c>
      <c r="L2086" s="282">
        <v>45257</v>
      </c>
      <c r="M2086">
        <v>20380.192999999999</v>
      </c>
      <c r="N2086">
        <v>5205.2269999999999</v>
      </c>
      <c r="O2086">
        <v>82529.436000000002</v>
      </c>
      <c r="P2086">
        <v>3639.9160000000002</v>
      </c>
    </row>
    <row r="2087" spans="1:16">
      <c r="A2087" s="282">
        <v>45258</v>
      </c>
      <c r="B2087">
        <v>4336.7809999999999</v>
      </c>
      <c r="C2087">
        <v>934.67499999999995</v>
      </c>
      <c r="D2087">
        <v>18859.557000000001</v>
      </c>
      <c r="E2087">
        <v>1454.567</v>
      </c>
      <c r="L2087" s="282">
        <v>45258</v>
      </c>
      <c r="M2087">
        <v>20403.026999999998</v>
      </c>
      <c r="N2087">
        <v>5210.1719999999996</v>
      </c>
      <c r="O2087">
        <v>80508.120999999999</v>
      </c>
      <c r="P2087">
        <v>3627.6619999999998</v>
      </c>
    </row>
    <row r="2088" spans="1:16">
      <c r="A2088" s="282">
        <v>45259</v>
      </c>
      <c r="B2088">
        <v>4335.9279999999999</v>
      </c>
      <c r="C2088">
        <v>943.71699999999998</v>
      </c>
      <c r="D2088">
        <v>19001.788</v>
      </c>
      <c r="E2088">
        <v>1447.2360000000001</v>
      </c>
      <c r="L2088" s="282">
        <v>45259</v>
      </c>
      <c r="M2088">
        <v>20402.38</v>
      </c>
      <c r="N2088">
        <v>5260.5720000000001</v>
      </c>
      <c r="O2088">
        <v>81115.278999999995</v>
      </c>
      <c r="P2088">
        <v>3609.4580000000001</v>
      </c>
    </row>
    <row r="2089" spans="1:16">
      <c r="A2089" s="282">
        <v>45260</v>
      </c>
      <c r="B2089">
        <v>4352.8590000000004</v>
      </c>
      <c r="C2089">
        <v>944.572</v>
      </c>
      <c r="D2089">
        <v>19176.962</v>
      </c>
      <c r="E2089">
        <v>1454.36</v>
      </c>
      <c r="L2089" s="282">
        <v>45260</v>
      </c>
      <c r="M2089">
        <v>20488.088</v>
      </c>
      <c r="N2089">
        <v>5265.3410000000003</v>
      </c>
      <c r="O2089">
        <v>81863.069000000003</v>
      </c>
      <c r="P2089">
        <v>3627.2249999999999</v>
      </c>
    </row>
    <row r="2090" spans="1:16">
      <c r="A2090" s="282">
        <v>45261</v>
      </c>
      <c r="B2090">
        <v>4381.1130000000003</v>
      </c>
      <c r="C2090">
        <v>949.69299999999998</v>
      </c>
      <c r="D2090">
        <v>19247.204000000002</v>
      </c>
      <c r="E2090">
        <v>1458.7550000000001</v>
      </c>
      <c r="L2090" s="282">
        <v>45261</v>
      </c>
      <c r="M2090">
        <v>20622.727999999999</v>
      </c>
      <c r="N2090">
        <v>5293.8829999999998</v>
      </c>
      <c r="O2090">
        <v>82162.915999999997</v>
      </c>
      <c r="P2090">
        <v>3638.1860000000001</v>
      </c>
    </row>
    <row r="2091" spans="1:16">
      <c r="A2091" s="282">
        <v>45264</v>
      </c>
      <c r="B2091">
        <v>4357.473</v>
      </c>
      <c r="C2091">
        <v>950.51599999999996</v>
      </c>
      <c r="D2091">
        <v>19168.541000000001</v>
      </c>
      <c r="E2091">
        <v>1445.0340000000001</v>
      </c>
      <c r="L2091" s="282">
        <v>45264</v>
      </c>
      <c r="M2091">
        <v>20511.508000000002</v>
      </c>
      <c r="N2091">
        <v>5298.4740000000002</v>
      </c>
      <c r="O2091">
        <v>81827.119000000006</v>
      </c>
      <c r="P2091">
        <v>3603.9659999999999</v>
      </c>
    </row>
    <row r="2092" spans="1:16">
      <c r="A2092" s="282">
        <v>45265</v>
      </c>
      <c r="B2092">
        <v>4354.0919999999996</v>
      </c>
      <c r="C2092">
        <v>955.31799999999998</v>
      </c>
      <c r="D2092">
        <v>19106.541000000001</v>
      </c>
      <c r="E2092">
        <v>1433.0820000000001</v>
      </c>
      <c r="L2092" s="282">
        <v>45265</v>
      </c>
      <c r="M2092">
        <v>20496.562000000002</v>
      </c>
      <c r="N2092">
        <v>5325.2389999999996</v>
      </c>
      <c r="O2092">
        <v>81562.453999999998</v>
      </c>
      <c r="P2092">
        <v>3574.1579999999999</v>
      </c>
    </row>
    <row r="2093" spans="1:16">
      <c r="A2093" s="282">
        <v>45266</v>
      </c>
      <c r="B2093">
        <v>4336.9679999999998</v>
      </c>
      <c r="C2093">
        <v>962.39200000000005</v>
      </c>
      <c r="D2093">
        <v>18984.644</v>
      </c>
      <c r="E2093">
        <v>1461.0050000000001</v>
      </c>
      <c r="L2093" s="282">
        <v>45266</v>
      </c>
      <c r="M2093">
        <v>20416.545999999998</v>
      </c>
      <c r="N2093">
        <v>5364.6750000000002</v>
      </c>
      <c r="O2093">
        <v>81042.095000000001</v>
      </c>
      <c r="P2093">
        <v>3643.8</v>
      </c>
    </row>
    <row r="2094" spans="1:16">
      <c r="A2094" s="282">
        <v>45267</v>
      </c>
      <c r="B2094">
        <v>4371.3130000000001</v>
      </c>
      <c r="C2094">
        <v>956.68299999999999</v>
      </c>
      <c r="D2094">
        <v>18724.958999999999</v>
      </c>
      <c r="E2094">
        <v>1443.3630000000001</v>
      </c>
      <c r="L2094" s="282">
        <v>45267</v>
      </c>
      <c r="M2094">
        <v>20581.427</v>
      </c>
      <c r="N2094">
        <v>5332.85</v>
      </c>
      <c r="O2094">
        <v>79933.544999999998</v>
      </c>
      <c r="P2094">
        <v>3599.799</v>
      </c>
    </row>
    <row r="2095" spans="1:16">
      <c r="A2095" s="282">
        <v>45268</v>
      </c>
      <c r="B2095">
        <v>4390.4110000000001</v>
      </c>
      <c r="C2095">
        <v>965.81700000000001</v>
      </c>
      <c r="D2095">
        <v>18786.737000000001</v>
      </c>
      <c r="E2095">
        <v>1420.971</v>
      </c>
      <c r="L2095" s="282">
        <v>45268</v>
      </c>
      <c r="M2095">
        <v>20671.798999999999</v>
      </c>
      <c r="N2095">
        <v>5383.7640000000001</v>
      </c>
      <c r="O2095">
        <v>80247.482999999993</v>
      </c>
      <c r="P2095">
        <v>3543.953</v>
      </c>
    </row>
    <row r="2096" spans="1:16">
      <c r="A2096" s="282">
        <v>45271</v>
      </c>
      <c r="B2096">
        <v>4408.3419999999996</v>
      </c>
      <c r="C2096">
        <v>966.23400000000004</v>
      </c>
      <c r="D2096">
        <v>18753.428</v>
      </c>
      <c r="E2096">
        <v>1441.9010000000001</v>
      </c>
      <c r="L2096" s="282">
        <v>45271</v>
      </c>
      <c r="M2096">
        <v>20756.316999999999</v>
      </c>
      <c r="N2096">
        <v>5386.0919999999996</v>
      </c>
      <c r="O2096">
        <v>80105.202000000005</v>
      </c>
      <c r="P2096">
        <v>3596.1529999999998</v>
      </c>
    </row>
    <row r="2097" spans="1:16">
      <c r="A2097" s="282">
        <v>45272</v>
      </c>
      <c r="B2097">
        <v>4428.5069999999996</v>
      </c>
      <c r="C2097">
        <v>963.84900000000005</v>
      </c>
      <c r="D2097">
        <v>18502.219000000001</v>
      </c>
      <c r="E2097">
        <v>1438.941</v>
      </c>
      <c r="L2097" s="282">
        <v>45272</v>
      </c>
      <c r="M2097">
        <v>20852.064999999999</v>
      </c>
      <c r="N2097">
        <v>5372.7929999999997</v>
      </c>
      <c r="O2097">
        <v>79032.163</v>
      </c>
      <c r="P2097">
        <v>3588.7710000000002</v>
      </c>
    </row>
    <row r="2098" spans="1:16">
      <c r="A2098" s="282">
        <v>45273</v>
      </c>
      <c r="B2098">
        <v>4490.1210000000001</v>
      </c>
      <c r="C2098">
        <v>962.61300000000006</v>
      </c>
      <c r="D2098">
        <v>18769.580999999998</v>
      </c>
      <c r="E2098">
        <v>1440.47</v>
      </c>
      <c r="L2098" s="282">
        <v>45273</v>
      </c>
      <c r="M2098">
        <v>21142.554</v>
      </c>
      <c r="N2098">
        <v>5365.9070000000002</v>
      </c>
      <c r="O2098">
        <v>80174.198000000004</v>
      </c>
      <c r="P2098">
        <v>3592.5830000000001</v>
      </c>
    </row>
    <row r="2099" spans="1:16">
      <c r="A2099" s="282">
        <v>45274</v>
      </c>
      <c r="B2099">
        <v>4505.5370000000003</v>
      </c>
      <c r="C2099">
        <v>961.77300000000002</v>
      </c>
      <c r="D2099">
        <v>18807.714</v>
      </c>
      <c r="E2099">
        <v>1419.4870000000001</v>
      </c>
      <c r="L2099" s="282">
        <v>45274</v>
      </c>
      <c r="M2099">
        <v>21220.053</v>
      </c>
      <c r="N2099">
        <v>5361.22</v>
      </c>
      <c r="O2099">
        <v>80337.087</v>
      </c>
      <c r="P2099">
        <v>3540.25</v>
      </c>
    </row>
    <row r="2100" spans="1:16">
      <c r="A2100" s="282">
        <v>45275</v>
      </c>
      <c r="B2100">
        <v>4504.7849999999999</v>
      </c>
      <c r="C2100">
        <v>960.87699999999995</v>
      </c>
      <c r="D2100">
        <v>18812.010999999999</v>
      </c>
      <c r="E2100">
        <v>1427.453</v>
      </c>
      <c r="L2100" s="282">
        <v>45275</v>
      </c>
      <c r="M2100">
        <v>21217.643</v>
      </c>
      <c r="N2100">
        <v>5356.23</v>
      </c>
      <c r="O2100">
        <v>80355.437999999995</v>
      </c>
      <c r="P2100">
        <v>3560.1179999999999</v>
      </c>
    </row>
    <row r="2101" spans="1:16">
      <c r="A2101" s="282">
        <v>45278</v>
      </c>
      <c r="B2101">
        <v>4525.0929999999998</v>
      </c>
      <c r="C2101">
        <v>958.50400000000002</v>
      </c>
      <c r="D2101">
        <v>19046.897000000001</v>
      </c>
      <c r="E2101">
        <v>1417.681</v>
      </c>
      <c r="L2101" s="282">
        <v>45278</v>
      </c>
      <c r="M2101">
        <v>21313.563999999998</v>
      </c>
      <c r="N2101">
        <v>5343.0010000000002</v>
      </c>
      <c r="O2101">
        <v>81358.752999999997</v>
      </c>
      <c r="P2101">
        <v>3535.748</v>
      </c>
    </row>
    <row r="2102" spans="1:16">
      <c r="A2102" s="282">
        <v>45279</v>
      </c>
      <c r="B2102">
        <v>4552.4859999999999</v>
      </c>
      <c r="C2102">
        <v>961.82600000000002</v>
      </c>
      <c r="D2102">
        <v>19167.248</v>
      </c>
      <c r="E2102">
        <v>1428.549</v>
      </c>
      <c r="L2102" s="282">
        <v>45279</v>
      </c>
      <c r="M2102">
        <v>21444.278999999999</v>
      </c>
      <c r="N2102">
        <v>5361.5169999999998</v>
      </c>
      <c r="O2102">
        <v>81872.834000000003</v>
      </c>
      <c r="P2102">
        <v>3562.8510000000001</v>
      </c>
    </row>
    <row r="2103" spans="1:16">
      <c r="A2103" s="282">
        <v>45280</v>
      </c>
      <c r="B2103">
        <v>4484.6909999999998</v>
      </c>
      <c r="C2103">
        <v>961.63499999999999</v>
      </c>
      <c r="D2103">
        <v>19431.11</v>
      </c>
      <c r="E2103">
        <v>1439.9079999999999</v>
      </c>
      <c r="L2103" s="282">
        <v>45280</v>
      </c>
      <c r="M2103">
        <v>21127.225999999999</v>
      </c>
      <c r="N2103">
        <v>5360.4530000000004</v>
      </c>
      <c r="O2103">
        <v>82999.92</v>
      </c>
      <c r="P2103">
        <v>3591.1819999999998</v>
      </c>
    </row>
    <row r="2104" spans="1:16">
      <c r="A2104" s="282">
        <v>45281</v>
      </c>
      <c r="B2104">
        <v>4531.6499999999996</v>
      </c>
      <c r="C2104">
        <v>959.02700000000004</v>
      </c>
      <c r="D2104">
        <v>19555.952000000001</v>
      </c>
      <c r="E2104">
        <v>1424.008</v>
      </c>
      <c r="L2104" s="282">
        <v>45281</v>
      </c>
      <c r="M2104">
        <v>21348.518</v>
      </c>
      <c r="N2104">
        <v>5345.9139999999998</v>
      </c>
      <c r="O2104">
        <v>83533.182000000001</v>
      </c>
      <c r="P2104">
        <v>3551.5279999999998</v>
      </c>
    </row>
    <row r="2105" spans="1:16">
      <c r="A2105" s="282">
        <v>45282</v>
      </c>
      <c r="B2105">
        <v>4539.0630000000001</v>
      </c>
      <c r="C2105">
        <v>961.74699999999996</v>
      </c>
      <c r="D2105">
        <v>19512.71</v>
      </c>
      <c r="E2105">
        <v>1428.8889999999999</v>
      </c>
      <c r="L2105" s="282">
        <v>45282</v>
      </c>
      <c r="M2105">
        <v>21383.482</v>
      </c>
      <c r="N2105">
        <v>5361.0780000000004</v>
      </c>
      <c r="O2105">
        <v>83348.471000000005</v>
      </c>
      <c r="P2105">
        <v>3563.7</v>
      </c>
    </row>
    <row r="2106" spans="1:16">
      <c r="A2106" s="282">
        <v>45285</v>
      </c>
      <c r="B2106">
        <v>4539.0630000000001</v>
      </c>
      <c r="C2106">
        <v>961.74699999999996</v>
      </c>
      <c r="D2106">
        <v>19512.71</v>
      </c>
      <c r="E2106">
        <v>1430.3340000000001</v>
      </c>
      <c r="L2106" s="282">
        <v>45285</v>
      </c>
      <c r="M2106">
        <v>21383.482</v>
      </c>
      <c r="N2106">
        <v>5361.0780000000004</v>
      </c>
      <c r="O2106">
        <v>83348.471000000005</v>
      </c>
      <c r="P2106">
        <v>3567.3029999999999</v>
      </c>
    </row>
    <row r="2107" spans="1:16">
      <c r="A2107" s="282">
        <v>45286</v>
      </c>
      <c r="B2107">
        <v>4558.8509999999997</v>
      </c>
      <c r="C2107">
        <v>961.74699999999996</v>
      </c>
      <c r="D2107">
        <v>19512.71</v>
      </c>
      <c r="E2107">
        <v>1430.828</v>
      </c>
      <c r="L2107" s="282">
        <v>45286</v>
      </c>
      <c r="M2107">
        <v>21476.832999999999</v>
      </c>
      <c r="N2107">
        <v>5361.0780000000004</v>
      </c>
      <c r="O2107">
        <v>83348.471000000005</v>
      </c>
      <c r="P2107">
        <v>3568.5360000000001</v>
      </c>
    </row>
    <row r="2108" spans="1:16">
      <c r="A2108" s="282">
        <v>45287</v>
      </c>
      <c r="B2108">
        <v>4565.1930000000002</v>
      </c>
      <c r="C2108">
        <v>963.71900000000005</v>
      </c>
      <c r="D2108">
        <v>19497.52</v>
      </c>
      <c r="E2108">
        <v>1446.818</v>
      </c>
      <c r="L2108" s="282">
        <v>45287</v>
      </c>
      <c r="M2108">
        <v>21511.785</v>
      </c>
      <c r="N2108">
        <v>5372.07</v>
      </c>
      <c r="O2108">
        <v>83283.588000000003</v>
      </c>
      <c r="P2108">
        <v>3608.415</v>
      </c>
    </row>
    <row r="2109" spans="1:16">
      <c r="A2109" s="282">
        <v>45288</v>
      </c>
      <c r="B2109">
        <v>4566.6220000000003</v>
      </c>
      <c r="C2109">
        <v>960.82100000000003</v>
      </c>
      <c r="D2109">
        <v>19640.739000000001</v>
      </c>
      <c r="E2109">
        <v>1443.701</v>
      </c>
      <c r="L2109" s="282">
        <v>45288</v>
      </c>
      <c r="M2109">
        <v>21521.289000000001</v>
      </c>
      <c r="N2109">
        <v>5355.9139999999998</v>
      </c>
      <c r="O2109">
        <v>83895.347999999998</v>
      </c>
      <c r="P2109">
        <v>3605.24</v>
      </c>
    </row>
    <row r="2110" spans="1:16">
      <c r="A2110" s="282">
        <v>45289</v>
      </c>
      <c r="B2110">
        <v>4552.0069999999996</v>
      </c>
      <c r="C2110">
        <v>961.98900000000003</v>
      </c>
      <c r="D2110">
        <v>19645.214</v>
      </c>
      <c r="E2110">
        <v>1445.9079999999999</v>
      </c>
      <c r="L2110" s="282">
        <v>45289</v>
      </c>
      <c r="M2110">
        <v>21453.38</v>
      </c>
      <c r="N2110">
        <v>5362.4279999999999</v>
      </c>
      <c r="O2110">
        <v>83914.462</v>
      </c>
      <c r="P2110">
        <v>3610.7530000000002</v>
      </c>
    </row>
    <row r="2111" spans="1:16">
      <c r="A2111" s="282">
        <v>45292</v>
      </c>
      <c r="B2111">
        <v>4552.0069999999996</v>
      </c>
      <c r="C2111">
        <v>961.98900000000003</v>
      </c>
      <c r="D2111">
        <v>19645.214</v>
      </c>
      <c r="E2111">
        <v>1445.9079999999999</v>
      </c>
      <c r="L2111" s="282">
        <v>45292</v>
      </c>
      <c r="M2111">
        <v>21453.38</v>
      </c>
      <c r="N2111">
        <v>5362.4279999999999</v>
      </c>
      <c r="O2111">
        <v>83914.462</v>
      </c>
      <c r="P2111">
        <v>3610.7530000000002</v>
      </c>
    </row>
    <row r="2112" spans="1:16">
      <c r="A2112" s="282">
        <v>45293</v>
      </c>
      <c r="B2112">
        <v>4521.9160000000002</v>
      </c>
      <c r="C2112">
        <v>968.96600000000001</v>
      </c>
      <c r="D2112">
        <v>19641.455000000002</v>
      </c>
      <c r="E2112">
        <v>1445.9079999999999</v>
      </c>
      <c r="L2112" s="282">
        <v>45293</v>
      </c>
      <c r="M2112">
        <v>21312.222000000002</v>
      </c>
      <c r="N2112">
        <v>5401.32</v>
      </c>
      <c r="O2112">
        <v>83898.407999999996</v>
      </c>
      <c r="P2112">
        <v>3610.7530000000002</v>
      </c>
    </row>
    <row r="2113" spans="1:16">
      <c r="A2113" s="282">
        <v>45294</v>
      </c>
      <c r="B2113">
        <v>4483.143</v>
      </c>
      <c r="C2113">
        <v>956.56</v>
      </c>
      <c r="D2113">
        <v>19689.355</v>
      </c>
      <c r="E2113">
        <v>1445.9079999999999</v>
      </c>
      <c r="L2113" s="282">
        <v>45294</v>
      </c>
      <c r="M2113">
        <v>21130.34</v>
      </c>
      <c r="N2113">
        <v>5332.1639999999998</v>
      </c>
      <c r="O2113">
        <v>84103.013000000006</v>
      </c>
      <c r="P2113">
        <v>3610.7530000000002</v>
      </c>
    </row>
    <row r="2114" spans="1:16">
      <c r="A2114" s="282">
        <v>45295</v>
      </c>
      <c r="B2114">
        <v>4468.4650000000001</v>
      </c>
      <c r="C2114">
        <v>968.94299999999998</v>
      </c>
      <c r="D2114">
        <v>20261.927</v>
      </c>
      <c r="E2114">
        <v>1451.6110000000001</v>
      </c>
      <c r="L2114" s="282">
        <v>45295</v>
      </c>
      <c r="M2114">
        <v>21063.88</v>
      </c>
      <c r="N2114">
        <v>5401.192</v>
      </c>
      <c r="O2114">
        <v>86548.751000000004</v>
      </c>
      <c r="P2114">
        <v>3624.9929999999999</v>
      </c>
    </row>
    <row r="2115" spans="1:16">
      <c r="A2115" s="282">
        <v>45296</v>
      </c>
      <c r="B2115">
        <v>4476.4260000000004</v>
      </c>
      <c r="C2115">
        <v>970.30499999999995</v>
      </c>
      <c r="D2115">
        <v>20230.302</v>
      </c>
      <c r="E2115">
        <v>1462.4</v>
      </c>
      <c r="L2115" s="282">
        <v>45296</v>
      </c>
      <c r="M2115">
        <v>21101.449000000001</v>
      </c>
      <c r="N2115">
        <v>5408.7839999999997</v>
      </c>
      <c r="O2115">
        <v>86413.664999999994</v>
      </c>
      <c r="P2115">
        <v>3651.9360000000001</v>
      </c>
    </row>
    <row r="2116" spans="1:16">
      <c r="A2116" s="282">
        <v>45299</v>
      </c>
      <c r="B2116">
        <v>4541.6130000000003</v>
      </c>
      <c r="C2116">
        <v>973.47900000000004</v>
      </c>
      <c r="D2116">
        <v>20124.498</v>
      </c>
      <c r="E2116">
        <v>1462.4</v>
      </c>
      <c r="L2116" s="282">
        <v>45299</v>
      </c>
      <c r="M2116">
        <v>21409.125</v>
      </c>
      <c r="N2116">
        <v>5426.4780000000001</v>
      </c>
      <c r="O2116">
        <v>85961.722999999998</v>
      </c>
      <c r="P2116">
        <v>3651.9360000000001</v>
      </c>
    </row>
    <row r="2117" spans="1:16">
      <c r="A2117" s="282">
        <v>45300</v>
      </c>
      <c r="B2117">
        <v>4534.8559999999998</v>
      </c>
      <c r="C2117">
        <v>968.81299999999999</v>
      </c>
      <c r="D2117">
        <v>20214.603999999999</v>
      </c>
      <c r="E2117">
        <v>1473.135</v>
      </c>
      <c r="L2117" s="282">
        <v>45300</v>
      </c>
      <c r="M2117">
        <v>21380.159</v>
      </c>
      <c r="N2117">
        <v>5400.4660000000003</v>
      </c>
      <c r="O2117">
        <v>86346.611999999994</v>
      </c>
      <c r="P2117">
        <v>3678.7429999999999</v>
      </c>
    </row>
    <row r="2118" spans="1:16">
      <c r="A2118" s="282">
        <v>45301</v>
      </c>
      <c r="B2118">
        <v>4560.0259999999998</v>
      </c>
      <c r="C2118">
        <v>970.93100000000004</v>
      </c>
      <c r="D2118">
        <v>20448.702000000001</v>
      </c>
      <c r="E2118">
        <v>1495.1289999999999</v>
      </c>
      <c r="L2118" s="282">
        <v>45301</v>
      </c>
      <c r="M2118">
        <v>21499.164000000001</v>
      </c>
      <c r="N2118">
        <v>5412.2730000000001</v>
      </c>
      <c r="O2118">
        <v>87346.559999999998</v>
      </c>
      <c r="P2118">
        <v>3733.6689999999999</v>
      </c>
    </row>
    <row r="2119" spans="1:16">
      <c r="A2119" s="282">
        <v>45302</v>
      </c>
      <c r="B2119">
        <v>4557.027</v>
      </c>
      <c r="C2119">
        <v>964.89300000000003</v>
      </c>
      <c r="D2119">
        <v>20293.264999999999</v>
      </c>
      <c r="E2119">
        <v>1522.181</v>
      </c>
      <c r="L2119" s="282">
        <v>45302</v>
      </c>
      <c r="M2119">
        <v>21485.757000000001</v>
      </c>
      <c r="N2119">
        <v>5378.6139999999996</v>
      </c>
      <c r="O2119">
        <v>86682.611999999994</v>
      </c>
      <c r="P2119">
        <v>3801.2220000000002</v>
      </c>
    </row>
    <row r="2120" spans="1:16">
      <c r="A2120" s="282">
        <v>45303</v>
      </c>
      <c r="B2120">
        <v>4560.5029999999997</v>
      </c>
      <c r="C2120">
        <v>972.22799999999995</v>
      </c>
      <c r="D2120">
        <v>20312.419000000002</v>
      </c>
      <c r="E2120">
        <v>1532.462</v>
      </c>
      <c r="L2120" s="282">
        <v>45303</v>
      </c>
      <c r="M2120">
        <v>21503.903999999999</v>
      </c>
      <c r="N2120">
        <v>5419.5020000000004</v>
      </c>
      <c r="O2120">
        <v>86764.426000000007</v>
      </c>
      <c r="P2120">
        <v>3826.8969999999999</v>
      </c>
    </row>
    <row r="2121" spans="1:16">
      <c r="A2121" s="282">
        <v>45306</v>
      </c>
      <c r="B2121">
        <v>4560.5029999999997</v>
      </c>
      <c r="C2121">
        <v>967.22</v>
      </c>
      <c r="D2121">
        <v>20249.400000000001</v>
      </c>
      <c r="E2121">
        <v>1550.854</v>
      </c>
      <c r="L2121" s="282">
        <v>45306</v>
      </c>
      <c r="M2121">
        <v>21503.903999999999</v>
      </c>
      <c r="N2121">
        <v>5391.5879999999997</v>
      </c>
      <c r="O2121">
        <v>86495.241999999998</v>
      </c>
      <c r="P2121">
        <v>3872.8240000000001</v>
      </c>
    </row>
    <row r="2122" spans="1:16">
      <c r="A2122" s="282">
        <v>45307</v>
      </c>
      <c r="B2122">
        <v>4542.991</v>
      </c>
      <c r="C2122">
        <v>967.17499999999995</v>
      </c>
      <c r="D2122">
        <v>20304.427</v>
      </c>
      <c r="E2122">
        <v>1539.2049999999999</v>
      </c>
      <c r="L2122" s="282">
        <v>45307</v>
      </c>
      <c r="M2122">
        <v>21421.687000000002</v>
      </c>
      <c r="N2122">
        <v>5391.335</v>
      </c>
      <c r="O2122">
        <v>86730.290999999997</v>
      </c>
      <c r="P2122">
        <v>3843.7370000000001</v>
      </c>
    </row>
    <row r="2123" spans="1:16">
      <c r="A2123" s="282">
        <v>45308</v>
      </c>
      <c r="B2123">
        <v>4517.0929999999998</v>
      </c>
      <c r="C2123">
        <v>959.91499999999996</v>
      </c>
      <c r="D2123">
        <v>20207.157999999999</v>
      </c>
      <c r="E2123">
        <v>1534.4860000000001</v>
      </c>
      <c r="L2123" s="282">
        <v>45308</v>
      </c>
      <c r="M2123">
        <v>21299.982</v>
      </c>
      <c r="N2123">
        <v>5350.8649999999998</v>
      </c>
      <c r="O2123">
        <v>86314.804000000004</v>
      </c>
      <c r="P2123">
        <v>3831.95</v>
      </c>
    </row>
    <row r="2124" spans="1:16">
      <c r="A2124" s="282">
        <v>45309</v>
      </c>
      <c r="B2124">
        <v>4556.7749999999996</v>
      </c>
      <c r="C2124">
        <v>965.94299999999998</v>
      </c>
      <c r="D2124">
        <v>20186.616999999998</v>
      </c>
      <c r="E2124">
        <v>1531.432</v>
      </c>
      <c r="L2124" s="282">
        <v>45309</v>
      </c>
      <c r="M2124">
        <v>21488.793000000001</v>
      </c>
      <c r="N2124">
        <v>5384.4650000000001</v>
      </c>
      <c r="O2124">
        <v>86227.063999999998</v>
      </c>
      <c r="P2124">
        <v>3824.3240000000001</v>
      </c>
    </row>
    <row r="2125" spans="1:16">
      <c r="A2125" s="282">
        <v>45310</v>
      </c>
      <c r="B2125">
        <v>4614.2550000000001</v>
      </c>
      <c r="C2125">
        <v>962.92600000000004</v>
      </c>
      <c r="D2125">
        <v>20130.454000000002</v>
      </c>
      <c r="E2125">
        <v>1544.4069999999999</v>
      </c>
      <c r="L2125" s="282">
        <v>45310</v>
      </c>
      <c r="M2125">
        <v>21761.052</v>
      </c>
      <c r="N2125">
        <v>5367.6480000000001</v>
      </c>
      <c r="O2125">
        <v>85987.163</v>
      </c>
      <c r="P2125">
        <v>3856.7249999999999</v>
      </c>
    </row>
    <row r="2126" spans="1:16">
      <c r="A2126" s="282">
        <v>45313</v>
      </c>
      <c r="B2126">
        <v>4626.8010000000004</v>
      </c>
      <c r="C2126">
        <v>956.60500000000002</v>
      </c>
      <c r="D2126">
        <v>20107.934000000001</v>
      </c>
      <c r="E2126">
        <v>1566.0530000000001</v>
      </c>
      <c r="L2126" s="282">
        <v>45313</v>
      </c>
      <c r="M2126">
        <v>21820.269</v>
      </c>
      <c r="N2126">
        <v>5359.8639999999996</v>
      </c>
      <c r="O2126">
        <v>85890.968999999997</v>
      </c>
      <c r="P2126">
        <v>3910.7809999999999</v>
      </c>
    </row>
    <row r="2127" spans="1:16">
      <c r="A2127" s="282">
        <v>45314</v>
      </c>
      <c r="B2127">
        <v>4639.51</v>
      </c>
      <c r="C2127">
        <v>951.90800000000002</v>
      </c>
      <c r="D2127">
        <v>19992.356</v>
      </c>
      <c r="E2127">
        <v>1564.7370000000001</v>
      </c>
      <c r="L2127" s="282">
        <v>45314</v>
      </c>
      <c r="M2127">
        <v>21880.665000000001</v>
      </c>
      <c r="N2127">
        <v>5333.5450000000001</v>
      </c>
      <c r="O2127">
        <v>85397.278000000006</v>
      </c>
      <c r="P2127">
        <v>3907.4960000000001</v>
      </c>
    </row>
    <row r="2128" spans="1:16">
      <c r="A2128" s="282">
        <v>45315</v>
      </c>
      <c r="B2128">
        <v>4641.4610000000002</v>
      </c>
      <c r="C2128">
        <v>959.46600000000001</v>
      </c>
      <c r="D2128">
        <v>20045.954000000002</v>
      </c>
      <c r="E2128">
        <v>1556.7</v>
      </c>
      <c r="L2128" s="282">
        <v>45315</v>
      </c>
      <c r="M2128">
        <v>21890.047999999999</v>
      </c>
      <c r="N2128">
        <v>5375.8959999999997</v>
      </c>
      <c r="O2128">
        <v>85626.224000000002</v>
      </c>
      <c r="P2128">
        <v>3887.4259999999999</v>
      </c>
    </row>
    <row r="2129" spans="1:16">
      <c r="A2129" s="282">
        <v>45316</v>
      </c>
      <c r="B2129">
        <v>4664.07</v>
      </c>
      <c r="C2129">
        <v>953.22500000000002</v>
      </c>
      <c r="D2129">
        <v>20092.498</v>
      </c>
      <c r="E2129">
        <v>1555.953</v>
      </c>
      <c r="L2129" s="282">
        <v>45316</v>
      </c>
      <c r="M2129">
        <v>21997.907999999999</v>
      </c>
      <c r="N2129">
        <v>5340.924</v>
      </c>
      <c r="O2129">
        <v>85825.032999999996</v>
      </c>
      <c r="P2129">
        <v>3885.56</v>
      </c>
    </row>
    <row r="2130" spans="1:16">
      <c r="A2130" s="282">
        <v>45317</v>
      </c>
      <c r="B2130">
        <v>4661.7629999999999</v>
      </c>
      <c r="C2130">
        <v>962.59699999999998</v>
      </c>
      <c r="D2130">
        <v>20229.187000000002</v>
      </c>
      <c r="E2130">
        <v>1533.7070000000001</v>
      </c>
      <c r="L2130" s="282">
        <v>45317</v>
      </c>
      <c r="M2130">
        <v>21987.026999999998</v>
      </c>
      <c r="N2130">
        <v>5393.4369999999999</v>
      </c>
      <c r="O2130">
        <v>86423.748000000007</v>
      </c>
      <c r="P2130">
        <v>3830.0059999999999</v>
      </c>
    </row>
    <row r="2131" spans="1:16">
      <c r="A2131" s="282">
        <v>45320</v>
      </c>
      <c r="B2131">
        <v>4699.3729999999996</v>
      </c>
      <c r="C2131">
        <v>958.65599999999995</v>
      </c>
      <c r="D2131">
        <v>20468.198</v>
      </c>
      <c r="E2131">
        <v>1553.5719999999999</v>
      </c>
      <c r="L2131" s="282">
        <v>45320</v>
      </c>
      <c r="M2131">
        <v>22164.793000000001</v>
      </c>
      <c r="N2131">
        <v>5371.3549999999996</v>
      </c>
      <c r="O2131">
        <v>87444.858999999997</v>
      </c>
      <c r="P2131">
        <v>3879.6129999999998</v>
      </c>
    </row>
    <row r="2132" spans="1:16">
      <c r="A2132" s="282">
        <v>45321</v>
      </c>
      <c r="B2132">
        <v>4695.3339999999998</v>
      </c>
      <c r="C2132">
        <v>972.44100000000003</v>
      </c>
      <c r="D2132">
        <v>20489.53</v>
      </c>
      <c r="E2132">
        <v>1552.91</v>
      </c>
      <c r="L2132" s="282">
        <v>45321</v>
      </c>
      <c r="M2132">
        <v>22147.421999999999</v>
      </c>
      <c r="N2132">
        <v>5448.5959999999995</v>
      </c>
      <c r="O2132">
        <v>87535.994999999995</v>
      </c>
      <c r="P2132">
        <v>3878.2080000000001</v>
      </c>
    </row>
    <row r="2133" spans="1:16">
      <c r="A2133" s="282">
        <v>45322</v>
      </c>
      <c r="B2133">
        <v>4618.8990000000003</v>
      </c>
      <c r="C2133">
        <v>976.81</v>
      </c>
      <c r="D2133">
        <v>20976.780999999999</v>
      </c>
      <c r="E2133">
        <v>1568.337</v>
      </c>
      <c r="L2133" s="282">
        <v>45322</v>
      </c>
      <c r="M2133">
        <v>21787.56</v>
      </c>
      <c r="N2133">
        <v>5473.0739999999996</v>
      </c>
      <c r="O2133">
        <v>89617.644</v>
      </c>
      <c r="P2133">
        <v>3916.7350000000001</v>
      </c>
    </row>
    <row r="2134" spans="1:16">
      <c r="A2134" s="282">
        <v>45323</v>
      </c>
      <c r="B2134">
        <v>4676.8469999999998</v>
      </c>
      <c r="C2134">
        <v>977.07799999999997</v>
      </c>
      <c r="D2134">
        <v>21200.322</v>
      </c>
      <c r="E2134">
        <v>1556.3910000000001</v>
      </c>
      <c r="L2134" s="282">
        <v>45323</v>
      </c>
      <c r="M2134">
        <v>22061.984</v>
      </c>
      <c r="N2134">
        <v>5474.576</v>
      </c>
      <c r="O2134">
        <v>90572.660999999993</v>
      </c>
      <c r="P2134">
        <v>3886.9079999999999</v>
      </c>
    </row>
    <row r="2135" spans="1:16">
      <c r="A2135" s="282">
        <v>45324</v>
      </c>
      <c r="B2135">
        <v>4726.2860000000001</v>
      </c>
      <c r="C2135">
        <v>977.72299999999996</v>
      </c>
      <c r="D2135">
        <v>21103.532999999999</v>
      </c>
      <c r="E2135">
        <v>1559.1869999999999</v>
      </c>
      <c r="L2135" s="282">
        <v>45324</v>
      </c>
      <c r="M2135">
        <v>22296.194</v>
      </c>
      <c r="N2135">
        <v>5478.1890000000003</v>
      </c>
      <c r="O2135">
        <v>90159.157000000007</v>
      </c>
      <c r="P2135">
        <v>3893.89</v>
      </c>
    </row>
    <row r="2136" spans="1:16">
      <c r="A2136" s="282">
        <v>45327</v>
      </c>
      <c r="B2136">
        <v>4710.0720000000001</v>
      </c>
      <c r="C2136">
        <v>984.19200000000001</v>
      </c>
      <c r="D2136">
        <v>21561.013999999999</v>
      </c>
      <c r="E2136">
        <v>1570.2370000000001</v>
      </c>
      <c r="L2136" s="282">
        <v>45327</v>
      </c>
      <c r="M2136">
        <v>22220.010999999999</v>
      </c>
      <c r="N2136">
        <v>5514.4319999999998</v>
      </c>
      <c r="O2136">
        <v>92113.619000000006</v>
      </c>
      <c r="P2136">
        <v>3921.491</v>
      </c>
    </row>
    <row r="2137" spans="1:16">
      <c r="A2137" s="282">
        <v>45328</v>
      </c>
      <c r="B2137">
        <v>4722.2910000000002</v>
      </c>
      <c r="C2137">
        <v>990.91300000000001</v>
      </c>
      <c r="D2137">
        <v>21658.896000000001</v>
      </c>
      <c r="E2137">
        <v>1559.5409999999999</v>
      </c>
      <c r="L2137" s="282">
        <v>45328</v>
      </c>
      <c r="M2137">
        <v>22278.238000000001</v>
      </c>
      <c r="N2137">
        <v>5552.0929999999998</v>
      </c>
      <c r="O2137">
        <v>92531.794999999998</v>
      </c>
      <c r="P2137">
        <v>3894.7779999999998</v>
      </c>
    </row>
    <row r="2138" spans="1:16">
      <c r="A2138" s="282">
        <v>45329</v>
      </c>
      <c r="B2138">
        <v>4761.2969999999996</v>
      </c>
      <c r="C2138">
        <v>986.58500000000004</v>
      </c>
      <c r="D2138">
        <v>21888.262999999999</v>
      </c>
      <c r="E2138">
        <v>1565.9380000000001</v>
      </c>
      <c r="L2138" s="282">
        <v>45329</v>
      </c>
      <c r="M2138">
        <v>22462.57</v>
      </c>
      <c r="N2138">
        <v>5527.8440000000001</v>
      </c>
      <c r="O2138">
        <v>93511.705000000002</v>
      </c>
      <c r="P2138">
        <v>3910.7539999999999</v>
      </c>
    </row>
    <row r="2139" spans="1:16">
      <c r="A2139" s="282">
        <v>45330</v>
      </c>
      <c r="B2139">
        <v>4766.0659999999998</v>
      </c>
      <c r="C2139">
        <v>987.351</v>
      </c>
      <c r="D2139">
        <v>21645.52</v>
      </c>
      <c r="E2139">
        <v>1578.8430000000001</v>
      </c>
      <c r="L2139" s="282">
        <v>45330</v>
      </c>
      <c r="M2139">
        <v>22487.829000000002</v>
      </c>
      <c r="N2139">
        <v>5532.1319999999996</v>
      </c>
      <c r="O2139">
        <v>92474.652000000002</v>
      </c>
      <c r="P2139">
        <v>3942.9830000000002</v>
      </c>
    </row>
    <row r="2140" spans="1:16">
      <c r="A2140" s="282">
        <v>45331</v>
      </c>
      <c r="B2140">
        <v>4794.4669999999996</v>
      </c>
      <c r="C2140">
        <v>989.46100000000001</v>
      </c>
      <c r="D2140">
        <v>22003.905999999999</v>
      </c>
      <c r="E2140">
        <v>1576.7190000000001</v>
      </c>
      <c r="L2140" s="282">
        <v>45331</v>
      </c>
      <c r="M2140">
        <v>22624.024000000001</v>
      </c>
      <c r="N2140">
        <v>5543.9579999999996</v>
      </c>
      <c r="O2140">
        <v>94005.759999999995</v>
      </c>
      <c r="P2140">
        <v>3937.6819999999998</v>
      </c>
    </row>
    <row r="2141" spans="1:16">
      <c r="A2141" s="282">
        <v>45334</v>
      </c>
      <c r="B2141">
        <v>4790.0860000000002</v>
      </c>
      <c r="C2141">
        <v>998.22400000000005</v>
      </c>
      <c r="D2141">
        <v>21973.190999999999</v>
      </c>
      <c r="E2141">
        <v>1576.7190000000001</v>
      </c>
      <c r="L2141" s="282">
        <v>45334</v>
      </c>
      <c r="M2141">
        <v>22603.607</v>
      </c>
      <c r="N2141">
        <v>5593.0559999999996</v>
      </c>
      <c r="O2141">
        <v>93874.536999999997</v>
      </c>
      <c r="P2141">
        <v>3937.6819999999998</v>
      </c>
    </row>
    <row r="2142" spans="1:16">
      <c r="A2142" s="282">
        <v>45335</v>
      </c>
      <c r="B2142">
        <v>4723.732</v>
      </c>
      <c r="C2142">
        <v>989.41099999999994</v>
      </c>
      <c r="D2142">
        <v>21926.366999999998</v>
      </c>
      <c r="E2142">
        <v>1613.5640000000001</v>
      </c>
      <c r="L2142" s="282">
        <v>45335</v>
      </c>
      <c r="M2142">
        <v>22293.046999999999</v>
      </c>
      <c r="N2142">
        <v>5543.6750000000002</v>
      </c>
      <c r="O2142">
        <v>93674.493000000002</v>
      </c>
      <c r="P2142">
        <v>4029.99</v>
      </c>
    </row>
    <row r="2143" spans="1:16">
      <c r="A2143" s="282">
        <v>45336</v>
      </c>
      <c r="B2143">
        <v>4771.835</v>
      </c>
      <c r="C2143">
        <v>995.48099999999999</v>
      </c>
      <c r="D2143">
        <v>22221.485000000001</v>
      </c>
      <c r="E2143">
        <v>1596.442</v>
      </c>
      <c r="L2143" s="282">
        <v>45336</v>
      </c>
      <c r="M2143">
        <v>22523.884999999998</v>
      </c>
      <c r="N2143">
        <v>5577.6869999999999</v>
      </c>
      <c r="O2143">
        <v>94935.304999999993</v>
      </c>
      <c r="P2143">
        <v>3987.2269999999999</v>
      </c>
    </row>
    <row r="2144" spans="1:16">
      <c r="A2144" s="282">
        <v>45337</v>
      </c>
      <c r="B2144">
        <v>4799.8540000000003</v>
      </c>
      <c r="C2144">
        <v>1008.975</v>
      </c>
      <c r="D2144">
        <v>22323.225999999999</v>
      </c>
      <c r="E2144">
        <v>1602.8710000000001</v>
      </c>
      <c r="L2144" s="282">
        <v>45337</v>
      </c>
      <c r="M2144">
        <v>22661.205000000002</v>
      </c>
      <c r="N2144">
        <v>5653.2920000000004</v>
      </c>
      <c r="O2144">
        <v>95369.967000000004</v>
      </c>
      <c r="P2144">
        <v>4003.355</v>
      </c>
    </row>
    <row r="2145" spans="1:16">
      <c r="A2145" s="282">
        <v>45338</v>
      </c>
      <c r="B2145">
        <v>4775.0990000000002</v>
      </c>
      <c r="C2145">
        <v>1007.901</v>
      </c>
      <c r="D2145">
        <v>22376.512999999999</v>
      </c>
      <c r="E2145">
        <v>1622.2819999999999</v>
      </c>
      <c r="L2145" s="282">
        <v>45338</v>
      </c>
      <c r="M2145">
        <v>22547.853999999999</v>
      </c>
      <c r="N2145">
        <v>5647.2749999999996</v>
      </c>
      <c r="O2145">
        <v>95597.619000000006</v>
      </c>
      <c r="P2145">
        <v>4051.8879999999999</v>
      </c>
    </row>
    <row r="2146" spans="1:16">
      <c r="A2146" s="282">
        <v>45341</v>
      </c>
      <c r="B2146">
        <v>4775.0990000000002</v>
      </c>
      <c r="C2146">
        <v>1007.473</v>
      </c>
      <c r="D2146">
        <v>22501.062999999998</v>
      </c>
      <c r="E2146">
        <v>1629.307</v>
      </c>
      <c r="L2146" s="282">
        <v>45341</v>
      </c>
      <c r="M2146">
        <v>22547.853999999999</v>
      </c>
      <c r="N2146">
        <v>5644.8810000000003</v>
      </c>
      <c r="O2146">
        <v>96129.728000000003</v>
      </c>
      <c r="P2146">
        <v>4069.4349999999999</v>
      </c>
    </row>
    <row r="2147" spans="1:16">
      <c r="A2147" s="282">
        <v>45342</v>
      </c>
      <c r="B2147">
        <v>4744.277</v>
      </c>
      <c r="C2147">
        <v>1009.771</v>
      </c>
      <c r="D2147">
        <v>22212.784</v>
      </c>
      <c r="E2147">
        <v>1624.8620000000001</v>
      </c>
      <c r="L2147" s="282">
        <v>45342</v>
      </c>
      <c r="M2147">
        <v>22403.085999999999</v>
      </c>
      <c r="N2147">
        <v>5657.7550000000001</v>
      </c>
      <c r="O2147">
        <v>94898.134000000005</v>
      </c>
      <c r="P2147">
        <v>4058.241</v>
      </c>
    </row>
    <row r="2148" spans="1:16">
      <c r="A2148" s="282">
        <v>45343</v>
      </c>
      <c r="B2148">
        <v>4747.7250000000004</v>
      </c>
      <c r="C2148">
        <v>1020.0839999999999</v>
      </c>
      <c r="D2148">
        <v>21998.922999999999</v>
      </c>
      <c r="E2148">
        <v>1621.345</v>
      </c>
      <c r="L2148" s="282">
        <v>45343</v>
      </c>
      <c r="M2148">
        <v>22420.342000000001</v>
      </c>
      <c r="N2148">
        <v>5715.5389999999998</v>
      </c>
      <c r="O2148">
        <v>93984.467999999993</v>
      </c>
      <c r="P2148">
        <v>4049.4110000000001</v>
      </c>
    </row>
    <row r="2149" spans="1:16">
      <c r="A2149" s="282">
        <v>45344</v>
      </c>
      <c r="B2149">
        <v>4849.0219999999999</v>
      </c>
      <c r="C2149">
        <v>1030.01</v>
      </c>
      <c r="D2149">
        <v>22387.544999999998</v>
      </c>
      <c r="E2149">
        <v>1644.3610000000001</v>
      </c>
      <c r="L2149" s="282">
        <v>45344</v>
      </c>
      <c r="M2149">
        <v>22899.874</v>
      </c>
      <c r="N2149">
        <v>5771.152</v>
      </c>
      <c r="O2149">
        <v>95644.754000000001</v>
      </c>
      <c r="P2149">
        <v>4106.8950000000004</v>
      </c>
    </row>
    <row r="2150" spans="1:16">
      <c r="A2150" s="282">
        <v>45345</v>
      </c>
      <c r="B2150">
        <v>4849.5420000000004</v>
      </c>
      <c r="C2150">
        <v>1042.569</v>
      </c>
      <c r="D2150">
        <v>22297.69</v>
      </c>
      <c r="E2150">
        <v>1644.3610000000001</v>
      </c>
      <c r="L2150" s="282">
        <v>45345</v>
      </c>
      <c r="M2150">
        <v>22902.858</v>
      </c>
      <c r="N2150">
        <v>5841.5240000000003</v>
      </c>
      <c r="O2150">
        <v>95260.869000000006</v>
      </c>
      <c r="P2150">
        <v>4106.8950000000004</v>
      </c>
    </row>
    <row r="2151" spans="1:16">
      <c r="A2151" s="282">
        <v>45348</v>
      </c>
      <c r="B2151">
        <v>4833.3609999999999</v>
      </c>
      <c r="C2151">
        <v>1036.94</v>
      </c>
      <c r="D2151">
        <v>22201.797999999999</v>
      </c>
      <c r="E2151">
        <v>1653.5840000000001</v>
      </c>
      <c r="L2151" s="282">
        <v>45348</v>
      </c>
      <c r="M2151">
        <v>22827.261999999999</v>
      </c>
      <c r="N2151">
        <v>5809.9840000000004</v>
      </c>
      <c r="O2151">
        <v>94851.198000000004</v>
      </c>
      <c r="P2151">
        <v>4129.93</v>
      </c>
    </row>
    <row r="2152" spans="1:16">
      <c r="A2152" s="282">
        <v>45349</v>
      </c>
      <c r="B2152">
        <v>4842.2380000000003</v>
      </c>
      <c r="C2152">
        <v>1039.8699999999999</v>
      </c>
      <c r="D2152">
        <v>22018.768</v>
      </c>
      <c r="E2152">
        <v>1656.19</v>
      </c>
      <c r="L2152" s="282">
        <v>45349</v>
      </c>
      <c r="M2152">
        <v>22869.557000000001</v>
      </c>
      <c r="N2152">
        <v>5826.4</v>
      </c>
      <c r="O2152">
        <v>94069.251999999993</v>
      </c>
      <c r="P2152">
        <v>4136.4380000000001</v>
      </c>
    </row>
    <row r="2153" spans="1:16">
      <c r="A2153" s="282">
        <v>45350</v>
      </c>
      <c r="B2153">
        <v>4833.7290000000003</v>
      </c>
      <c r="C2153">
        <v>1039.0709999999999</v>
      </c>
      <c r="D2153">
        <v>21975.609</v>
      </c>
      <c r="E2153">
        <v>1652.5989999999999</v>
      </c>
      <c r="L2153" s="282">
        <v>45350</v>
      </c>
      <c r="M2153">
        <v>22831.48</v>
      </c>
      <c r="N2153">
        <v>5821.9229999999998</v>
      </c>
      <c r="O2153">
        <v>93884.866999999998</v>
      </c>
      <c r="P2153">
        <v>4128.558</v>
      </c>
    </row>
    <row r="2154" spans="1:16">
      <c r="A2154" s="282">
        <v>45351</v>
      </c>
      <c r="B2154">
        <v>4859.2299999999996</v>
      </c>
      <c r="C2154">
        <v>1037.462</v>
      </c>
      <c r="D2154">
        <v>21810.366000000002</v>
      </c>
      <c r="E2154">
        <v>1653.521</v>
      </c>
      <c r="L2154" s="282">
        <v>45351</v>
      </c>
      <c r="M2154">
        <v>22956.654999999999</v>
      </c>
      <c r="N2154">
        <v>5812.9049999999997</v>
      </c>
      <c r="O2154">
        <v>93178.910999999993</v>
      </c>
      <c r="P2154">
        <v>4130.8609999999999</v>
      </c>
    </row>
    <row r="2155" spans="1:16">
      <c r="A2155" s="282">
        <v>45352</v>
      </c>
      <c r="B2155">
        <v>4898.4769999999999</v>
      </c>
      <c r="C2155">
        <v>1046.502</v>
      </c>
      <c r="D2155">
        <v>22440.398000000001</v>
      </c>
      <c r="E2155">
        <v>1677.7059999999999</v>
      </c>
      <c r="L2155" s="282">
        <v>45352</v>
      </c>
      <c r="M2155">
        <v>23143.379000000001</v>
      </c>
      <c r="N2155">
        <v>5863.5569999999998</v>
      </c>
      <c r="O2155">
        <v>95870.551000000007</v>
      </c>
      <c r="P2155">
        <v>4191.2820000000002</v>
      </c>
    </row>
    <row r="2156" spans="1:16">
      <c r="A2156" s="282">
        <v>45355</v>
      </c>
      <c r="B2156">
        <v>4893.491</v>
      </c>
      <c r="C2156">
        <v>1045.3689999999999</v>
      </c>
      <c r="D2156">
        <v>22865.534</v>
      </c>
      <c r="E2156">
        <v>1678.4970000000001</v>
      </c>
      <c r="L2156" s="282">
        <v>45355</v>
      </c>
      <c r="M2156">
        <v>23120.605</v>
      </c>
      <c r="N2156">
        <v>5857.2079999999996</v>
      </c>
      <c r="O2156">
        <v>97686.832999999999</v>
      </c>
      <c r="P2156">
        <v>4193.2569999999996</v>
      </c>
    </row>
    <row r="2157" spans="1:16">
      <c r="A2157" s="282">
        <v>45356</v>
      </c>
      <c r="B2157">
        <v>4841.4219999999996</v>
      </c>
      <c r="C2157">
        <v>1053.875</v>
      </c>
      <c r="D2157">
        <v>22408.775000000001</v>
      </c>
      <c r="E2157">
        <v>1687.6289999999999</v>
      </c>
      <c r="L2157" s="282">
        <v>45356</v>
      </c>
      <c r="M2157">
        <v>22875.055</v>
      </c>
      <c r="N2157">
        <v>5904.87</v>
      </c>
      <c r="O2157">
        <v>95735.451000000001</v>
      </c>
      <c r="P2157">
        <v>4216.0720000000001</v>
      </c>
    </row>
    <row r="2158" spans="1:16">
      <c r="A2158" s="282">
        <v>45357</v>
      </c>
      <c r="B2158">
        <v>4868.1440000000002</v>
      </c>
      <c r="C2158">
        <v>1061.299</v>
      </c>
      <c r="D2158">
        <v>22322.47</v>
      </c>
      <c r="E2158">
        <v>1691.2840000000001</v>
      </c>
      <c r="L2158" s="282">
        <v>45357</v>
      </c>
      <c r="M2158">
        <v>23003.019</v>
      </c>
      <c r="N2158">
        <v>5946.4690000000001</v>
      </c>
      <c r="O2158">
        <v>95366.736000000004</v>
      </c>
      <c r="P2158">
        <v>4225.2020000000002</v>
      </c>
    </row>
    <row r="2159" spans="1:16">
      <c r="A2159" s="282">
        <v>45358</v>
      </c>
      <c r="B2159">
        <v>4919.0069999999996</v>
      </c>
      <c r="C2159">
        <v>1062.0889999999999</v>
      </c>
      <c r="D2159">
        <v>23624.045999999998</v>
      </c>
      <c r="E2159">
        <v>1680.73</v>
      </c>
      <c r="L2159" s="282">
        <v>45358</v>
      </c>
      <c r="M2159">
        <v>23246.468000000001</v>
      </c>
      <c r="N2159">
        <v>5950.8940000000002</v>
      </c>
      <c r="O2159">
        <v>100927.36900000001</v>
      </c>
      <c r="P2159">
        <v>4198.8360000000002</v>
      </c>
    </row>
    <row r="2160" spans="1:16">
      <c r="A2160" s="282">
        <v>45359</v>
      </c>
      <c r="B2160">
        <v>4886.0360000000001</v>
      </c>
      <c r="C2160">
        <v>1063.229</v>
      </c>
      <c r="D2160">
        <v>23440.809000000001</v>
      </c>
      <c r="E2160">
        <v>1685.3920000000001</v>
      </c>
      <c r="L2160" s="282">
        <v>45359</v>
      </c>
      <c r="M2160">
        <v>23092.186000000002</v>
      </c>
      <c r="N2160">
        <v>5957.2809999999999</v>
      </c>
      <c r="O2160">
        <v>100144.537</v>
      </c>
      <c r="P2160">
        <v>4210.482</v>
      </c>
    </row>
    <row r="2161" spans="1:16">
      <c r="A2161" s="282">
        <v>45362</v>
      </c>
      <c r="B2161">
        <v>4879.6790000000001</v>
      </c>
      <c r="C2161">
        <v>1060.125</v>
      </c>
      <c r="D2161">
        <v>23260.04</v>
      </c>
      <c r="E2161">
        <v>1646.636</v>
      </c>
      <c r="L2161" s="282">
        <v>45362</v>
      </c>
      <c r="M2161">
        <v>23062.239000000001</v>
      </c>
      <c r="N2161">
        <v>5939.89</v>
      </c>
      <c r="O2161">
        <v>99372.251000000004</v>
      </c>
      <c r="P2161">
        <v>4113.6819999999998</v>
      </c>
    </row>
    <row r="2162" spans="1:16">
      <c r="A2162" s="282">
        <v>45363</v>
      </c>
      <c r="B2162">
        <v>4934.2039999999997</v>
      </c>
      <c r="C2162">
        <v>1073.8789999999999</v>
      </c>
      <c r="D2162">
        <v>23631.754000000001</v>
      </c>
      <c r="E2162">
        <v>1638.2439999999999</v>
      </c>
      <c r="L2162" s="282">
        <v>45363</v>
      </c>
      <c r="M2162">
        <v>23320.616999999998</v>
      </c>
      <c r="N2162">
        <v>6016.9530000000004</v>
      </c>
      <c r="O2162">
        <v>101021.822</v>
      </c>
      <c r="P2162">
        <v>4092.7170000000001</v>
      </c>
    </row>
    <row r="2163" spans="1:16">
      <c r="A2163" s="282">
        <v>45364</v>
      </c>
      <c r="B2163">
        <v>4925.4009999999998</v>
      </c>
      <c r="C2163">
        <v>1080.001</v>
      </c>
      <c r="D2163">
        <v>23447.079000000002</v>
      </c>
      <c r="E2163">
        <v>1633.421</v>
      </c>
      <c r="L2163" s="282">
        <v>45364</v>
      </c>
      <c r="M2163">
        <v>23279.94</v>
      </c>
      <c r="N2163">
        <v>6051.2529999999997</v>
      </c>
      <c r="O2163">
        <v>100232.36900000001</v>
      </c>
      <c r="P2163">
        <v>4080.6680000000001</v>
      </c>
    </row>
    <row r="2164" spans="1:16">
      <c r="A2164" s="282">
        <v>45365</v>
      </c>
      <c r="B2164">
        <v>4908.9250000000002</v>
      </c>
      <c r="C2164">
        <v>1076.3</v>
      </c>
      <c r="D2164">
        <v>23740.986000000001</v>
      </c>
      <c r="E2164">
        <v>1639.836</v>
      </c>
      <c r="L2164" s="282">
        <v>45365</v>
      </c>
      <c r="M2164">
        <v>23208.01</v>
      </c>
      <c r="N2164">
        <v>6030.5190000000002</v>
      </c>
      <c r="O2164">
        <v>101488.772</v>
      </c>
      <c r="P2164">
        <v>4096.6949999999997</v>
      </c>
    </row>
    <row r="2165" spans="1:16">
      <c r="A2165" s="282">
        <v>45366</v>
      </c>
      <c r="B2165">
        <v>4876.3469999999998</v>
      </c>
      <c r="C2165">
        <v>1083.8209999999999</v>
      </c>
      <c r="D2165">
        <v>23272.521000000001</v>
      </c>
      <c r="E2165">
        <v>1645.6210000000001</v>
      </c>
      <c r="L2165" s="282">
        <v>45366</v>
      </c>
      <c r="M2165">
        <v>23054.734</v>
      </c>
      <c r="N2165">
        <v>6072.6549999999997</v>
      </c>
      <c r="O2165">
        <v>99634.894</v>
      </c>
      <c r="P2165">
        <v>4111.1480000000001</v>
      </c>
    </row>
    <row r="2166" spans="1:16">
      <c r="A2166" s="282">
        <v>45369</v>
      </c>
      <c r="B2166">
        <v>4906.9049999999997</v>
      </c>
      <c r="C2166">
        <v>1084.6410000000001</v>
      </c>
      <c r="D2166">
        <v>23442.611000000001</v>
      </c>
      <c r="E2166">
        <v>1680.144</v>
      </c>
      <c r="L2166" s="282">
        <v>45369</v>
      </c>
      <c r="M2166">
        <v>23199.46</v>
      </c>
      <c r="N2166">
        <v>6084.7550000000001</v>
      </c>
      <c r="O2166">
        <v>100363.08500000001</v>
      </c>
      <c r="P2166">
        <v>4197.6000000000004</v>
      </c>
    </row>
    <row r="2167" spans="1:16">
      <c r="A2167" s="282">
        <v>45370</v>
      </c>
      <c r="B2167">
        <v>4934.0569999999998</v>
      </c>
      <c r="C2167">
        <v>1097.433</v>
      </c>
      <c r="D2167">
        <v>23171.812000000002</v>
      </c>
      <c r="E2167">
        <v>1699.104</v>
      </c>
      <c r="L2167" s="282">
        <v>45370</v>
      </c>
      <c r="M2167">
        <v>23327.878000000001</v>
      </c>
      <c r="N2167">
        <v>6156.5140000000001</v>
      </c>
      <c r="O2167">
        <v>99203.733999999997</v>
      </c>
      <c r="P2167">
        <v>4244.9690000000001</v>
      </c>
    </row>
    <row r="2168" spans="1:16">
      <c r="A2168" s="282">
        <v>45371</v>
      </c>
      <c r="B2168">
        <v>4979.5259999999998</v>
      </c>
      <c r="C2168">
        <v>1098.598</v>
      </c>
      <c r="D2168">
        <v>23308.89</v>
      </c>
      <c r="E2168">
        <v>1699.104</v>
      </c>
      <c r="L2168" s="282">
        <v>45371</v>
      </c>
      <c r="M2168">
        <v>23545.81</v>
      </c>
      <c r="N2168">
        <v>6163.049</v>
      </c>
      <c r="O2168">
        <v>99790.595000000001</v>
      </c>
      <c r="P2168">
        <v>4244.9690000000001</v>
      </c>
    </row>
    <row r="2169" spans="1:16">
      <c r="A2169" s="282">
        <v>45372</v>
      </c>
      <c r="B2169">
        <v>4996.9809999999998</v>
      </c>
      <c r="C2169">
        <v>1099.3009999999999</v>
      </c>
      <c r="D2169">
        <v>23183.833999999999</v>
      </c>
      <c r="E2169">
        <v>1729.8969999999999</v>
      </c>
      <c r="L2169" s="282">
        <v>45372</v>
      </c>
      <c r="M2169">
        <v>23628.873</v>
      </c>
      <c r="N2169">
        <v>6166.9920000000002</v>
      </c>
      <c r="O2169">
        <v>99255.203999999998</v>
      </c>
      <c r="P2169">
        <v>4321.9009999999998</v>
      </c>
    </row>
    <row r="2170" spans="1:16">
      <c r="A2170" s="282">
        <v>45373</v>
      </c>
      <c r="B2170">
        <v>4989.1440000000002</v>
      </c>
      <c r="C2170">
        <v>1101.088</v>
      </c>
      <c r="D2170">
        <v>23119.056</v>
      </c>
      <c r="E2170">
        <v>1739.9780000000001</v>
      </c>
      <c r="L2170" s="282">
        <v>45373</v>
      </c>
      <c r="M2170">
        <v>23592.958999999999</v>
      </c>
      <c r="N2170">
        <v>6177.0190000000002</v>
      </c>
      <c r="O2170">
        <v>99582.13</v>
      </c>
      <c r="P2170">
        <v>4347.0879999999997</v>
      </c>
    </row>
    <row r="2171" spans="1:16">
      <c r="A2171" s="282">
        <v>45376</v>
      </c>
      <c r="B2171">
        <v>4975.2759999999998</v>
      </c>
      <c r="C2171">
        <v>1110.856</v>
      </c>
      <c r="D2171">
        <v>23245.453000000001</v>
      </c>
      <c r="E2171">
        <v>1716.5409999999999</v>
      </c>
      <c r="L2171" s="282">
        <v>45376</v>
      </c>
      <c r="M2171">
        <v>23527.379000000001</v>
      </c>
      <c r="N2171">
        <v>6231.8180000000002</v>
      </c>
      <c r="O2171">
        <v>100126.568</v>
      </c>
      <c r="P2171">
        <v>4288.5339999999997</v>
      </c>
    </row>
    <row r="2172" spans="1:16">
      <c r="A2172" s="282">
        <v>45377</v>
      </c>
      <c r="B2172">
        <v>4962.1840000000002</v>
      </c>
      <c r="C2172">
        <v>1111.28</v>
      </c>
      <c r="D2172">
        <v>23153.253000000001</v>
      </c>
      <c r="E2172">
        <v>1718.249</v>
      </c>
      <c r="L2172" s="282">
        <v>45377</v>
      </c>
      <c r="M2172">
        <v>23465.469000000001</v>
      </c>
      <c r="N2172">
        <v>6234.1980000000003</v>
      </c>
      <c r="O2172">
        <v>99729.430999999997</v>
      </c>
      <c r="P2172">
        <v>4292.8</v>
      </c>
    </row>
    <row r="2173" spans="1:16">
      <c r="A2173" s="282">
        <v>45378</v>
      </c>
      <c r="B2173">
        <v>5003.1459999999997</v>
      </c>
      <c r="C2173">
        <v>1113.431</v>
      </c>
      <c r="D2173">
        <v>22992.985000000001</v>
      </c>
      <c r="E2173">
        <v>1730.261</v>
      </c>
      <c r="L2173" s="282">
        <v>45378</v>
      </c>
      <c r="M2173">
        <v>23662.353999999999</v>
      </c>
      <c r="N2173">
        <v>6246.2610000000004</v>
      </c>
      <c r="O2173">
        <v>99039.097999999998</v>
      </c>
      <c r="P2173">
        <v>4322.8100000000004</v>
      </c>
    </row>
    <row r="2174" spans="1:16">
      <c r="A2174" s="282">
        <v>45379</v>
      </c>
      <c r="B2174">
        <v>5008.1750000000002</v>
      </c>
      <c r="C2174">
        <v>1113.2349999999999</v>
      </c>
      <c r="D2174">
        <v>22992.985000000001</v>
      </c>
      <c r="E2174">
        <v>1701.8779999999999</v>
      </c>
      <c r="L2174" s="282">
        <v>45379</v>
      </c>
      <c r="M2174">
        <v>23686.847000000002</v>
      </c>
      <c r="N2174">
        <v>6245.1610000000001</v>
      </c>
      <c r="O2174">
        <v>99039.097999999998</v>
      </c>
      <c r="P2174">
        <v>4288.8969999999999</v>
      </c>
    </row>
    <row r="2175" spans="1:16">
      <c r="A2175" s="282">
        <v>45380</v>
      </c>
      <c r="B2175">
        <v>5008.1750000000002</v>
      </c>
      <c r="C2175">
        <v>1113.2349999999999</v>
      </c>
      <c r="D2175">
        <v>22992.985000000001</v>
      </c>
      <c r="E2175">
        <v>1709.8209999999999</v>
      </c>
      <c r="L2175" s="282">
        <v>45380</v>
      </c>
      <c r="M2175">
        <v>23686.847000000002</v>
      </c>
      <c r="N2175">
        <v>6245.1610000000001</v>
      </c>
      <c r="O2175">
        <v>99039.097999999998</v>
      </c>
      <c r="P2175">
        <v>4308.915</v>
      </c>
    </row>
    <row r="2176" spans="1:16">
      <c r="A2176" s="282">
        <v>45383</v>
      </c>
      <c r="B2176">
        <v>4997.3620000000001</v>
      </c>
      <c r="C2176">
        <v>1113.2349999999999</v>
      </c>
      <c r="D2176">
        <v>22992.985000000001</v>
      </c>
      <c r="E2176">
        <v>1680.373</v>
      </c>
      <c r="L2176" s="282">
        <v>45383</v>
      </c>
      <c r="M2176">
        <v>23635.802</v>
      </c>
      <c r="N2176">
        <v>6245.1610000000001</v>
      </c>
      <c r="O2176">
        <v>99039.097999999998</v>
      </c>
      <c r="P2176">
        <v>4234.7020000000002</v>
      </c>
    </row>
    <row r="2177" spans="1:16">
      <c r="A2177" s="282">
        <v>45384</v>
      </c>
      <c r="B2177">
        <v>4960.607</v>
      </c>
      <c r="C2177">
        <v>1099.646</v>
      </c>
      <c r="D2177">
        <v>22677.214</v>
      </c>
      <c r="E2177">
        <v>1679.3389999999999</v>
      </c>
      <c r="L2177" s="282">
        <v>45384</v>
      </c>
      <c r="M2177">
        <v>23462.606</v>
      </c>
      <c r="N2177">
        <v>6168.9319999999998</v>
      </c>
      <c r="O2177">
        <v>97678.959000000003</v>
      </c>
      <c r="P2177">
        <v>4232.2299999999996</v>
      </c>
    </row>
    <row r="2178" spans="1:16">
      <c r="A2178" s="282">
        <v>45385</v>
      </c>
      <c r="B2178">
        <v>4966.8450000000003</v>
      </c>
      <c r="C2178">
        <v>1103.604</v>
      </c>
      <c r="D2178">
        <v>22907.170999999998</v>
      </c>
      <c r="E2178">
        <v>1672.3309999999999</v>
      </c>
      <c r="L2178" s="282">
        <v>45385</v>
      </c>
      <c r="M2178">
        <v>23493.190999999999</v>
      </c>
      <c r="N2178">
        <v>6191.1319999999996</v>
      </c>
      <c r="O2178">
        <v>98669.467000000004</v>
      </c>
      <c r="P2178">
        <v>4214.5690000000004</v>
      </c>
    </row>
    <row r="2179" spans="1:16">
      <c r="A2179" s="282">
        <v>45386</v>
      </c>
      <c r="B2179">
        <v>4905.741</v>
      </c>
      <c r="C2179">
        <v>1102.902</v>
      </c>
      <c r="D2179">
        <v>22609.387999999999</v>
      </c>
      <c r="E2179">
        <v>1688.598</v>
      </c>
      <c r="L2179" s="282">
        <v>45386</v>
      </c>
      <c r="M2179">
        <v>23206.952000000001</v>
      </c>
      <c r="N2179">
        <v>6187.1949999999997</v>
      </c>
      <c r="O2179">
        <v>97386.808000000005</v>
      </c>
      <c r="P2179">
        <v>4255.5659999999998</v>
      </c>
    </row>
    <row r="2180" spans="1:16">
      <c r="A2180" s="282">
        <v>45387</v>
      </c>
      <c r="B2180">
        <v>4960.8149999999996</v>
      </c>
      <c r="C2180">
        <v>1089.8879999999999</v>
      </c>
      <c r="D2180">
        <v>22669.826000000001</v>
      </c>
      <c r="E2180">
        <v>1667.2470000000001</v>
      </c>
      <c r="L2180" s="282">
        <v>45387</v>
      </c>
      <c r="M2180">
        <v>23467.58</v>
      </c>
      <c r="N2180">
        <v>6114.1859999999997</v>
      </c>
      <c r="O2180">
        <v>97647.134999999995</v>
      </c>
      <c r="P2180">
        <v>4201.7569999999996</v>
      </c>
    </row>
    <row r="2181" spans="1:16">
      <c r="A2181" s="282">
        <v>45390</v>
      </c>
      <c r="B2181">
        <v>4959.76</v>
      </c>
      <c r="C2181">
        <v>1098.4179999999999</v>
      </c>
      <c r="D2181">
        <v>22743.631000000001</v>
      </c>
      <c r="E2181">
        <v>1684.0219999999999</v>
      </c>
      <c r="L2181" s="282">
        <v>45390</v>
      </c>
      <c r="M2181">
        <v>23462.965</v>
      </c>
      <c r="N2181">
        <v>6162.0420000000004</v>
      </c>
      <c r="O2181">
        <v>97965.040999999997</v>
      </c>
      <c r="P2181">
        <v>4244.0330000000004</v>
      </c>
    </row>
    <row r="2182" spans="1:16">
      <c r="A2182" s="282">
        <v>45391</v>
      </c>
      <c r="B2182">
        <v>4966.4970000000003</v>
      </c>
      <c r="C2182">
        <v>1086.0229999999999</v>
      </c>
      <c r="D2182">
        <v>22466.332999999999</v>
      </c>
      <c r="E2182">
        <v>1701.143</v>
      </c>
      <c r="L2182" s="282">
        <v>45391</v>
      </c>
      <c r="M2182">
        <v>23498.084999999999</v>
      </c>
      <c r="N2182">
        <v>6092.5069999999996</v>
      </c>
      <c r="O2182">
        <v>96770.615999999995</v>
      </c>
      <c r="P2182">
        <v>4287.1819999999998</v>
      </c>
    </row>
    <row r="2183" spans="1:16">
      <c r="A2183" s="282">
        <v>45392</v>
      </c>
      <c r="B2183">
        <v>4919.5879999999997</v>
      </c>
      <c r="C2183">
        <v>1088.5139999999999</v>
      </c>
      <c r="D2183">
        <v>22571.9</v>
      </c>
      <c r="E2183">
        <v>1691.63</v>
      </c>
      <c r="L2183" s="282">
        <v>45392</v>
      </c>
      <c r="M2183">
        <v>23276.560000000001</v>
      </c>
      <c r="N2183">
        <v>6106.4790000000003</v>
      </c>
      <c r="O2183">
        <v>97225.332999999999</v>
      </c>
      <c r="P2183">
        <v>4263.2060000000001</v>
      </c>
    </row>
    <row r="2184" spans="1:16">
      <c r="A2184" s="282">
        <v>45393</v>
      </c>
      <c r="B2184">
        <v>4956.4679999999998</v>
      </c>
      <c r="C2184">
        <v>1078.386</v>
      </c>
      <c r="D2184">
        <v>22649.436000000002</v>
      </c>
      <c r="E2184">
        <v>1693.712</v>
      </c>
      <c r="L2184" s="282">
        <v>45393</v>
      </c>
      <c r="M2184">
        <v>23451.64</v>
      </c>
      <c r="N2184">
        <v>6049.6620000000003</v>
      </c>
      <c r="O2184">
        <v>97568.554000000004</v>
      </c>
      <c r="P2184">
        <v>4268.4539999999997</v>
      </c>
    </row>
    <row r="2185" spans="1:16">
      <c r="A2185" s="282">
        <v>45394</v>
      </c>
      <c r="B2185">
        <v>4882.9089999999997</v>
      </c>
      <c r="C2185">
        <v>1080.7529999999999</v>
      </c>
      <c r="D2185">
        <v>22799.456999999999</v>
      </c>
      <c r="E2185">
        <v>1700.7349999999999</v>
      </c>
      <c r="L2185" s="282">
        <v>45394</v>
      </c>
      <c r="M2185">
        <v>23106.302</v>
      </c>
      <c r="N2185">
        <v>6062.9409999999998</v>
      </c>
      <c r="O2185">
        <v>98214.808999999994</v>
      </c>
      <c r="P2185">
        <v>4286.152</v>
      </c>
    </row>
    <row r="2186" spans="1:16">
      <c r="A2186" s="282">
        <v>45397</v>
      </c>
      <c r="B2186">
        <v>4821.6790000000001</v>
      </c>
      <c r="C2186">
        <v>1087.6959999999999</v>
      </c>
      <c r="D2186">
        <v>22807.704000000002</v>
      </c>
      <c r="E2186">
        <v>1695.6579999999999</v>
      </c>
      <c r="L2186" s="282">
        <v>45397</v>
      </c>
      <c r="M2186">
        <v>22816.832999999999</v>
      </c>
      <c r="N2186">
        <v>6101.8909999999996</v>
      </c>
      <c r="O2186">
        <v>98250.335999999996</v>
      </c>
      <c r="P2186">
        <v>4273.3710000000001</v>
      </c>
    </row>
    <row r="2187" spans="1:16">
      <c r="A2187" s="282">
        <v>45398</v>
      </c>
      <c r="B2187">
        <v>4811.7719999999999</v>
      </c>
      <c r="C2187">
        <v>1069.9159999999999</v>
      </c>
      <c r="D2187">
        <v>22514.321</v>
      </c>
      <c r="E2187">
        <v>1662.377</v>
      </c>
      <c r="L2187" s="282">
        <v>45398</v>
      </c>
      <c r="M2187">
        <v>22769.951000000001</v>
      </c>
      <c r="N2187">
        <v>6002.15</v>
      </c>
      <c r="O2187">
        <v>96986.512000000002</v>
      </c>
      <c r="P2187">
        <v>4189.4949999999999</v>
      </c>
    </row>
    <row r="2188" spans="1:16">
      <c r="A2188" s="282">
        <v>45399</v>
      </c>
      <c r="B2188">
        <v>4782.7780000000002</v>
      </c>
      <c r="C2188">
        <v>1077.3789999999999</v>
      </c>
      <c r="D2188">
        <v>22536.715</v>
      </c>
      <c r="E2188">
        <v>1641.2529999999999</v>
      </c>
      <c r="L2188" s="282">
        <v>45399</v>
      </c>
      <c r="M2188">
        <v>22632.744999999999</v>
      </c>
      <c r="N2188">
        <v>6044.0169999999998</v>
      </c>
      <c r="O2188">
        <v>97082.978000000003</v>
      </c>
      <c r="P2188">
        <v>4136.26</v>
      </c>
    </row>
    <row r="2189" spans="1:16">
      <c r="A2189" s="282">
        <v>45400</v>
      </c>
      <c r="B2189">
        <v>4771.973</v>
      </c>
      <c r="C2189">
        <v>1086.2070000000001</v>
      </c>
      <c r="D2189">
        <v>22358.946</v>
      </c>
      <c r="E2189">
        <v>1647.681</v>
      </c>
      <c r="L2189" s="282">
        <v>45400</v>
      </c>
      <c r="M2189">
        <v>22583.037</v>
      </c>
      <c r="N2189">
        <v>6093.5410000000002</v>
      </c>
      <c r="O2189">
        <v>96333.077999999994</v>
      </c>
      <c r="P2189">
        <v>4152.4790000000003</v>
      </c>
    </row>
    <row r="2190" spans="1:16">
      <c r="A2190" s="282">
        <v>45401</v>
      </c>
      <c r="B2190">
        <v>4729.076</v>
      </c>
      <c r="C2190">
        <v>1089.1610000000001</v>
      </c>
      <c r="D2190">
        <v>22461.488000000001</v>
      </c>
      <c r="E2190">
        <v>1615.453</v>
      </c>
      <c r="L2190" s="282">
        <v>45401</v>
      </c>
      <c r="M2190">
        <v>22381.057000000001</v>
      </c>
      <c r="N2190">
        <v>6110.1090000000004</v>
      </c>
      <c r="O2190">
        <v>96774.876000000004</v>
      </c>
      <c r="P2190">
        <v>4071.259</v>
      </c>
    </row>
    <row r="2191" spans="1:16">
      <c r="A2191" s="282">
        <v>45404</v>
      </c>
      <c r="B2191">
        <v>4770.6019999999999</v>
      </c>
      <c r="C2191">
        <v>1081.1569999999999</v>
      </c>
      <c r="D2191">
        <v>22699.094000000001</v>
      </c>
      <c r="E2191">
        <v>1636.567</v>
      </c>
      <c r="L2191" s="282">
        <v>45404</v>
      </c>
      <c r="M2191">
        <v>22577.64</v>
      </c>
      <c r="N2191">
        <v>6171.0839999999998</v>
      </c>
      <c r="O2191">
        <v>97798.596000000005</v>
      </c>
      <c r="P2191">
        <v>4124.4719999999998</v>
      </c>
    </row>
    <row r="2192" spans="1:16">
      <c r="A2192" s="282">
        <v>45405</v>
      </c>
      <c r="B2192">
        <v>4830.0360000000001</v>
      </c>
      <c r="C2192">
        <v>1101.4760000000001</v>
      </c>
      <c r="D2192">
        <v>23028.6</v>
      </c>
      <c r="E2192">
        <v>1639.5930000000001</v>
      </c>
      <c r="L2192" s="282">
        <v>45405</v>
      </c>
      <c r="M2192">
        <v>22859.411</v>
      </c>
      <c r="N2192">
        <v>6287.0619999999999</v>
      </c>
      <c r="O2192">
        <v>99218.267999999996</v>
      </c>
      <c r="P2192">
        <v>4132.098</v>
      </c>
    </row>
    <row r="2193" spans="1:16">
      <c r="A2193" s="282">
        <v>45406</v>
      </c>
      <c r="B2193">
        <v>4830.8959999999997</v>
      </c>
      <c r="C2193">
        <v>1095.4269999999999</v>
      </c>
      <c r="D2193">
        <v>22696.903999999999</v>
      </c>
      <c r="E2193">
        <v>1670.931</v>
      </c>
      <c r="L2193" s="282">
        <v>45406</v>
      </c>
      <c r="M2193">
        <v>22863.594000000001</v>
      </c>
      <c r="N2193">
        <v>6252.5370000000003</v>
      </c>
      <c r="O2193">
        <v>97789.16</v>
      </c>
      <c r="P2193">
        <v>4211.0739999999996</v>
      </c>
    </row>
    <row r="2194" spans="1:16">
      <c r="A2194" s="282">
        <v>45407</v>
      </c>
      <c r="B2194">
        <v>4809.7219999999998</v>
      </c>
      <c r="C2194">
        <v>1083.191</v>
      </c>
      <c r="D2194">
        <v>22344.692999999999</v>
      </c>
      <c r="E2194">
        <v>1640.049</v>
      </c>
      <c r="L2194" s="282">
        <v>45407</v>
      </c>
      <c r="M2194">
        <v>22763.833999999999</v>
      </c>
      <c r="N2194">
        <v>6182.6949999999997</v>
      </c>
      <c r="O2194">
        <v>96271.668000000005</v>
      </c>
      <c r="P2194">
        <v>4133.2460000000001</v>
      </c>
    </row>
    <row r="2195" spans="1:16">
      <c r="A2195" s="282">
        <v>45408</v>
      </c>
      <c r="B2195">
        <v>4859.5820000000003</v>
      </c>
      <c r="C2195">
        <v>1094.3040000000001</v>
      </c>
      <c r="D2195">
        <v>22851.439999999999</v>
      </c>
      <c r="E2195">
        <v>1653.5319999999999</v>
      </c>
      <c r="L2195" s="282">
        <v>45408</v>
      </c>
      <c r="M2195">
        <v>23000.154999999999</v>
      </c>
      <c r="N2195">
        <v>6246.1270000000004</v>
      </c>
      <c r="O2195">
        <v>98454.975999999995</v>
      </c>
      <c r="P2195">
        <v>4167.34</v>
      </c>
    </row>
    <row r="2196" spans="1:16">
      <c r="A2196" s="282">
        <v>45411</v>
      </c>
      <c r="B2196">
        <v>4875.6949999999997</v>
      </c>
      <c r="C2196">
        <v>1095.7190000000001</v>
      </c>
      <c r="D2196">
        <v>22832.919000000002</v>
      </c>
      <c r="E2196">
        <v>1653.5319999999999</v>
      </c>
      <c r="L2196" s="282">
        <v>45411</v>
      </c>
      <c r="M2196">
        <v>23077.563999999998</v>
      </c>
      <c r="N2196">
        <v>6254.2060000000001</v>
      </c>
      <c r="O2196">
        <v>98375.18</v>
      </c>
      <c r="P2196">
        <v>4167.34</v>
      </c>
    </row>
    <row r="2197" spans="1:16">
      <c r="A2197" s="282">
        <v>45412</v>
      </c>
      <c r="B2197">
        <v>4797.6819999999998</v>
      </c>
      <c r="C2197">
        <v>1075.893</v>
      </c>
      <c r="D2197">
        <v>23105.824000000001</v>
      </c>
      <c r="E2197">
        <v>1691.2380000000001</v>
      </c>
      <c r="L2197" s="282">
        <v>45412</v>
      </c>
      <c r="M2197">
        <v>22709.095000000001</v>
      </c>
      <c r="N2197">
        <v>6141.0420000000004</v>
      </c>
      <c r="O2197">
        <v>99550.985000000001</v>
      </c>
      <c r="P2197">
        <v>4262.8059999999996</v>
      </c>
    </row>
    <row r="2198" spans="1:16">
      <c r="A2198" s="282">
        <v>45413</v>
      </c>
      <c r="B2198">
        <v>4782.1170000000002</v>
      </c>
      <c r="C2198">
        <v>1075.893</v>
      </c>
      <c r="D2198">
        <v>22977.651000000002</v>
      </c>
      <c r="E2198">
        <v>1682.7739999999999</v>
      </c>
      <c r="L2198" s="282">
        <v>45413</v>
      </c>
      <c r="M2198">
        <v>22635.592000000001</v>
      </c>
      <c r="N2198">
        <v>6141.0420000000004</v>
      </c>
      <c r="O2198">
        <v>99016.183000000005</v>
      </c>
      <c r="P2198">
        <v>4241.4759999999997</v>
      </c>
    </row>
    <row r="2199" spans="1:16">
      <c r="A2199" s="282">
        <v>45414</v>
      </c>
      <c r="B2199">
        <v>4827.7719999999999</v>
      </c>
      <c r="C2199">
        <v>1076.335</v>
      </c>
      <c r="D2199">
        <v>22523.236000000001</v>
      </c>
      <c r="E2199">
        <v>1682.1030000000001</v>
      </c>
      <c r="L2199" s="282">
        <v>45414</v>
      </c>
      <c r="M2199">
        <v>22852.041000000001</v>
      </c>
      <c r="N2199">
        <v>6143.5640000000003</v>
      </c>
      <c r="O2199">
        <v>97058</v>
      </c>
      <c r="P2199">
        <v>4239.8459999999995</v>
      </c>
    </row>
    <row r="2200" spans="1:16">
      <c r="A2200" s="282">
        <v>45415</v>
      </c>
      <c r="B2200">
        <v>4887.1670000000004</v>
      </c>
      <c r="C2200">
        <v>1072.5909999999999</v>
      </c>
      <c r="D2200">
        <v>22213.463</v>
      </c>
      <c r="E2200">
        <v>1682.1030000000001</v>
      </c>
      <c r="L2200" s="282">
        <v>45415</v>
      </c>
      <c r="M2200">
        <v>23134.263999999999</v>
      </c>
      <c r="N2200">
        <v>6122.1949999999997</v>
      </c>
      <c r="O2200">
        <v>95723.111999999994</v>
      </c>
      <c r="P2200">
        <v>4239.8459999999995</v>
      </c>
    </row>
    <row r="2201" spans="1:16">
      <c r="A2201" s="282">
        <v>45418</v>
      </c>
      <c r="B2201">
        <v>4938.8249999999998</v>
      </c>
      <c r="C2201">
        <v>1084.095</v>
      </c>
      <c r="D2201">
        <v>22252.347000000002</v>
      </c>
      <c r="E2201">
        <v>1682.1030000000001</v>
      </c>
      <c r="L2201" s="282">
        <v>45418</v>
      </c>
      <c r="M2201">
        <v>23379.401999999998</v>
      </c>
      <c r="N2201">
        <v>6187.8559999999998</v>
      </c>
      <c r="O2201">
        <v>95890.672000000006</v>
      </c>
      <c r="P2201">
        <v>4239.8459999999995</v>
      </c>
    </row>
    <row r="2202" spans="1:16">
      <c r="A2202" s="282">
        <v>45419</v>
      </c>
      <c r="B2202">
        <v>4943.7240000000002</v>
      </c>
      <c r="C2202">
        <v>1089.7070000000001</v>
      </c>
      <c r="D2202">
        <v>22879.954000000002</v>
      </c>
      <c r="E2202">
        <v>1693.364</v>
      </c>
      <c r="L2202" s="282">
        <v>45419</v>
      </c>
      <c r="M2202">
        <v>23403.808000000001</v>
      </c>
      <c r="N2202">
        <v>6219.8890000000001</v>
      </c>
      <c r="O2202">
        <v>98595.182000000001</v>
      </c>
      <c r="P2202">
        <v>4268.7669999999998</v>
      </c>
    </row>
    <row r="2203" spans="1:16">
      <c r="A2203" s="282">
        <v>45420</v>
      </c>
      <c r="B2203">
        <v>4942.777</v>
      </c>
      <c r="C2203">
        <v>1087.779</v>
      </c>
      <c r="D2203">
        <v>22934.892</v>
      </c>
      <c r="E2203">
        <v>1665.164</v>
      </c>
      <c r="L2203" s="282">
        <v>45420</v>
      </c>
      <c r="M2203">
        <v>23399.360000000001</v>
      </c>
      <c r="N2203">
        <v>6208.8829999999998</v>
      </c>
      <c r="O2203">
        <v>98831.923999999999</v>
      </c>
      <c r="P2203">
        <v>4197.6769999999997</v>
      </c>
    </row>
    <row r="2204" spans="1:16">
      <c r="A2204" s="282">
        <v>45421</v>
      </c>
      <c r="B2204">
        <v>4967.82</v>
      </c>
      <c r="C2204">
        <v>1094.931</v>
      </c>
      <c r="D2204">
        <v>22934.892</v>
      </c>
      <c r="E2204">
        <v>1667.443</v>
      </c>
      <c r="L2204" s="282">
        <v>45421</v>
      </c>
      <c r="M2204">
        <v>23522.388999999999</v>
      </c>
      <c r="N2204">
        <v>6249.7079999999996</v>
      </c>
      <c r="O2204">
        <v>98831.923999999999</v>
      </c>
      <c r="P2204">
        <v>4203.6629999999996</v>
      </c>
    </row>
    <row r="2205" spans="1:16">
      <c r="A2205" s="282">
        <v>45422</v>
      </c>
      <c r="B2205">
        <v>4974.9769999999999</v>
      </c>
      <c r="C2205">
        <v>1105.663</v>
      </c>
      <c r="D2205">
        <v>22934.892</v>
      </c>
      <c r="E2205">
        <v>1676.2909999999999</v>
      </c>
      <c r="L2205" s="282">
        <v>45422</v>
      </c>
      <c r="M2205">
        <v>23560.159</v>
      </c>
      <c r="N2205">
        <v>6310.9620000000004</v>
      </c>
      <c r="O2205">
        <v>98831.923999999999</v>
      </c>
      <c r="P2205">
        <v>4226.8289999999997</v>
      </c>
    </row>
    <row r="2206" spans="1:16">
      <c r="A2206" s="282">
        <v>45425</v>
      </c>
      <c r="B2206">
        <v>4973.393</v>
      </c>
      <c r="C2206">
        <v>1110.8820000000001</v>
      </c>
      <c r="D2206">
        <v>23484.806</v>
      </c>
      <c r="E2206">
        <v>1672.7940000000001</v>
      </c>
      <c r="L2206" s="282">
        <v>45425</v>
      </c>
      <c r="M2206">
        <v>23552.958999999999</v>
      </c>
      <c r="N2206">
        <v>6340.7520000000004</v>
      </c>
      <c r="O2206">
        <v>101216.364</v>
      </c>
      <c r="P2206">
        <v>4218.2579999999998</v>
      </c>
    </row>
    <row r="2207" spans="1:16">
      <c r="A2207" s="282">
        <v>45426</v>
      </c>
      <c r="B2207">
        <v>4998.1869999999999</v>
      </c>
      <c r="C2207">
        <v>1120.4639999999999</v>
      </c>
      <c r="D2207">
        <v>23500.071</v>
      </c>
      <c r="E2207">
        <v>1679.55</v>
      </c>
      <c r="L2207" s="282">
        <v>45426</v>
      </c>
      <c r="M2207">
        <v>23673.71</v>
      </c>
      <c r="N2207">
        <v>6395.4440000000004</v>
      </c>
      <c r="O2207">
        <v>101282.156</v>
      </c>
      <c r="P2207">
        <v>4235.8609999999999</v>
      </c>
    </row>
    <row r="2208" spans="1:16">
      <c r="A2208" s="282">
        <v>45427</v>
      </c>
      <c r="B2208">
        <v>5058.3440000000001</v>
      </c>
      <c r="C2208">
        <v>1126.296</v>
      </c>
      <c r="D2208">
        <v>23702.113000000001</v>
      </c>
      <c r="E2208">
        <v>1683.2049999999999</v>
      </c>
      <c r="L2208" s="282">
        <v>45427</v>
      </c>
      <c r="M2208">
        <v>23962.814999999999</v>
      </c>
      <c r="N2208">
        <v>6428.7349999999997</v>
      </c>
      <c r="O2208">
        <v>102152.93</v>
      </c>
      <c r="P2208">
        <v>4245.1530000000002</v>
      </c>
    </row>
    <row r="2209" spans="1:16">
      <c r="A2209" s="282">
        <v>45428</v>
      </c>
      <c r="B2209">
        <v>5047.1710000000003</v>
      </c>
      <c r="C2209">
        <v>1127.29</v>
      </c>
      <c r="D2209">
        <v>23700.095000000001</v>
      </c>
      <c r="E2209">
        <v>1690.402</v>
      </c>
      <c r="L2209" s="282">
        <v>45428</v>
      </c>
      <c r="M2209">
        <v>23914.823</v>
      </c>
      <c r="N2209">
        <v>6434.4040000000005</v>
      </c>
      <c r="O2209">
        <v>102144.22900000001</v>
      </c>
      <c r="P2209">
        <v>4263.451</v>
      </c>
    </row>
    <row r="2210" spans="1:16">
      <c r="A2210" s="282">
        <v>45429</v>
      </c>
      <c r="B2210">
        <v>5053.4459999999999</v>
      </c>
      <c r="C2210">
        <v>1126.635</v>
      </c>
      <c r="D2210">
        <v>23492.252</v>
      </c>
      <c r="E2210">
        <v>1694.9849999999999</v>
      </c>
      <c r="L2210" s="282">
        <v>45429</v>
      </c>
      <c r="M2210">
        <v>23945.547999999999</v>
      </c>
      <c r="N2210">
        <v>6430.6670000000004</v>
      </c>
      <c r="O2210">
        <v>101248.45299999999</v>
      </c>
      <c r="P2210">
        <v>4275.1419999999998</v>
      </c>
    </row>
    <row r="2211" spans="1:16">
      <c r="A2211" s="282">
        <v>45432</v>
      </c>
      <c r="B2211">
        <v>5059.09</v>
      </c>
      <c r="C2211">
        <v>1109.9780000000001</v>
      </c>
      <c r="D2211">
        <v>23492.252</v>
      </c>
      <c r="E2211">
        <v>1708.6880000000001</v>
      </c>
      <c r="L2211" s="282">
        <v>45432</v>
      </c>
      <c r="M2211">
        <v>23974.266</v>
      </c>
      <c r="N2211">
        <v>6414.0429999999997</v>
      </c>
      <c r="O2211">
        <v>101248.45299999999</v>
      </c>
      <c r="P2211">
        <v>4309.7269999999999</v>
      </c>
    </row>
    <row r="2212" spans="1:16">
      <c r="A2212" s="282">
        <v>45433</v>
      </c>
      <c r="B2212">
        <v>5070.0320000000002</v>
      </c>
      <c r="C2212">
        <v>1103.9110000000001</v>
      </c>
      <c r="D2212">
        <v>23872.781999999999</v>
      </c>
      <c r="E2212">
        <v>1703.4390000000001</v>
      </c>
      <c r="L2212" s="282">
        <v>45433</v>
      </c>
      <c r="M2212">
        <v>24026.753000000001</v>
      </c>
      <c r="N2212">
        <v>6378.9849999999997</v>
      </c>
      <c r="O2212">
        <v>102888.489</v>
      </c>
      <c r="P2212">
        <v>4296.4859999999999</v>
      </c>
    </row>
    <row r="2213" spans="1:16">
      <c r="A2213" s="282">
        <v>45434</v>
      </c>
      <c r="B2213">
        <v>5055.1580000000004</v>
      </c>
      <c r="C2213">
        <v>1097.374</v>
      </c>
      <c r="D2213">
        <v>23794.181</v>
      </c>
      <c r="E2213">
        <v>1689.972</v>
      </c>
      <c r="L2213" s="282">
        <v>45434</v>
      </c>
      <c r="M2213">
        <v>23956.578000000001</v>
      </c>
      <c r="N2213">
        <v>6341.2110000000002</v>
      </c>
      <c r="O2213">
        <v>102549.727</v>
      </c>
      <c r="P2213">
        <v>4262.5450000000001</v>
      </c>
    </row>
    <row r="2214" spans="1:16">
      <c r="A2214" s="282">
        <v>45435</v>
      </c>
      <c r="B2214">
        <v>5016.8090000000002</v>
      </c>
      <c r="C2214">
        <v>1097.7139999999999</v>
      </c>
      <c r="D2214">
        <v>24036.808000000001</v>
      </c>
      <c r="E2214">
        <v>1703.2429999999999</v>
      </c>
      <c r="L2214" s="282">
        <v>45435</v>
      </c>
      <c r="M2214">
        <v>23775.727999999999</v>
      </c>
      <c r="N2214">
        <v>6343.1760000000004</v>
      </c>
      <c r="O2214">
        <v>103595.417</v>
      </c>
      <c r="P2214">
        <v>4296.1099999999997</v>
      </c>
    </row>
    <row r="2215" spans="1:16">
      <c r="A2215" s="282">
        <v>45436</v>
      </c>
      <c r="B2215">
        <v>5051.8329999999996</v>
      </c>
      <c r="C2215">
        <v>1098.444</v>
      </c>
      <c r="D2215">
        <v>23832.411</v>
      </c>
      <c r="E2215">
        <v>1694.81</v>
      </c>
      <c r="L2215" s="282">
        <v>45436</v>
      </c>
      <c r="M2215">
        <v>23942.268</v>
      </c>
      <c r="N2215">
        <v>6347.3959999999997</v>
      </c>
      <c r="O2215">
        <v>102714.49400000001</v>
      </c>
      <c r="P2215">
        <v>4274.84</v>
      </c>
    </row>
    <row r="2216" spans="1:16">
      <c r="A2216" s="282">
        <v>45439</v>
      </c>
      <c r="B2216">
        <v>5051.8329999999996</v>
      </c>
      <c r="C2216">
        <v>1108.4639999999999</v>
      </c>
      <c r="D2216">
        <v>23768.883000000002</v>
      </c>
      <c r="E2216">
        <v>1710.0350000000001</v>
      </c>
      <c r="L2216" s="282">
        <v>45439</v>
      </c>
      <c r="M2216">
        <v>23942.268</v>
      </c>
      <c r="N2216">
        <v>6405.2969999999996</v>
      </c>
      <c r="O2216">
        <v>102440.697</v>
      </c>
      <c r="P2216">
        <v>4313.2420000000002</v>
      </c>
    </row>
    <row r="2217" spans="1:16">
      <c r="A2217" s="282">
        <v>45440</v>
      </c>
      <c r="B2217">
        <v>5051.6390000000001</v>
      </c>
      <c r="C2217">
        <v>1104.0719999999999</v>
      </c>
      <c r="D2217">
        <v>23686.273000000001</v>
      </c>
      <c r="E2217">
        <v>1711.5719999999999</v>
      </c>
      <c r="L2217" s="282">
        <v>45440</v>
      </c>
      <c r="M2217">
        <v>23941.35</v>
      </c>
      <c r="N2217">
        <v>6379.9139999999998</v>
      </c>
      <c r="O2217">
        <v>102084.658</v>
      </c>
      <c r="P2217">
        <v>4317.1180000000004</v>
      </c>
    </row>
    <row r="2218" spans="1:16">
      <c r="A2218" s="282">
        <v>45441</v>
      </c>
      <c r="B2218">
        <v>5014.1819999999998</v>
      </c>
      <c r="C2218">
        <v>1088.807</v>
      </c>
      <c r="D2218">
        <v>23491.298999999999</v>
      </c>
      <c r="E2218">
        <v>1695.6469999999999</v>
      </c>
      <c r="L2218" s="282">
        <v>45441</v>
      </c>
      <c r="M2218">
        <v>23764.116999999998</v>
      </c>
      <c r="N2218">
        <v>6291.7049999999999</v>
      </c>
      <c r="O2218">
        <v>101244.349</v>
      </c>
      <c r="P2218">
        <v>4276.95</v>
      </c>
    </row>
    <row r="2219" spans="1:16">
      <c r="A2219" s="282">
        <v>45442</v>
      </c>
      <c r="B2219">
        <v>4983.6390000000001</v>
      </c>
      <c r="C2219">
        <v>1097.818</v>
      </c>
      <c r="D2219">
        <v>23622.54</v>
      </c>
      <c r="E2219">
        <v>1682.5550000000001</v>
      </c>
      <c r="L2219" s="282">
        <v>45442</v>
      </c>
      <c r="M2219">
        <v>23621.702000000001</v>
      </c>
      <c r="N2219">
        <v>6343.777</v>
      </c>
      <c r="O2219">
        <v>101809.98</v>
      </c>
      <c r="P2219">
        <v>4244.0569999999998</v>
      </c>
    </row>
    <row r="2220" spans="1:16">
      <c r="A2220" s="282">
        <v>45443</v>
      </c>
      <c r="B2220">
        <v>5019.4979999999996</v>
      </c>
      <c r="C2220">
        <v>1099.4480000000001</v>
      </c>
      <c r="D2220">
        <v>23838.194</v>
      </c>
      <c r="E2220">
        <v>1710.4690000000001</v>
      </c>
      <c r="L2220" s="282">
        <v>45443</v>
      </c>
      <c r="M2220">
        <v>23793.786</v>
      </c>
      <c r="N2220">
        <v>6353.1930000000002</v>
      </c>
      <c r="O2220">
        <v>102739.41899999999</v>
      </c>
      <c r="P2220">
        <v>4314.4660000000003</v>
      </c>
    </row>
    <row r="2221" spans="1:16">
      <c r="A2221" s="282">
        <v>45446</v>
      </c>
      <c r="B2221">
        <v>5023.7039999999997</v>
      </c>
      <c r="C2221">
        <v>1104.7270000000001</v>
      </c>
      <c r="D2221">
        <v>23743.612000000001</v>
      </c>
      <c r="E2221">
        <v>1728.4749999999999</v>
      </c>
      <c r="L2221" s="282">
        <v>45446</v>
      </c>
      <c r="M2221">
        <v>23816.514999999999</v>
      </c>
      <c r="N2221">
        <v>6383.701</v>
      </c>
      <c r="O2221">
        <v>102331.78200000001</v>
      </c>
      <c r="P2221">
        <v>4359.8850000000002</v>
      </c>
    </row>
    <row r="2222" spans="1:16">
      <c r="A2222" s="282">
        <v>45447</v>
      </c>
      <c r="B2222">
        <v>5030.1019999999999</v>
      </c>
      <c r="C2222">
        <v>1090.8520000000001</v>
      </c>
      <c r="D2222">
        <v>23960.215</v>
      </c>
      <c r="E2222">
        <v>1721.92</v>
      </c>
      <c r="L2222" s="282">
        <v>45447</v>
      </c>
      <c r="M2222">
        <v>23848.084999999999</v>
      </c>
      <c r="N2222">
        <v>6303.5240000000003</v>
      </c>
      <c r="O2222">
        <v>103265.311</v>
      </c>
      <c r="P2222">
        <v>4343.3500000000004</v>
      </c>
    </row>
    <row r="2223" spans="1:16">
      <c r="A2223" s="282">
        <v>45448</v>
      </c>
      <c r="B2223">
        <v>5091.067</v>
      </c>
      <c r="C2223">
        <v>1097.242</v>
      </c>
      <c r="D2223">
        <v>23960.215</v>
      </c>
      <c r="E2223">
        <v>1697.288</v>
      </c>
      <c r="L2223" s="282">
        <v>45448</v>
      </c>
      <c r="M2223">
        <v>24137.47</v>
      </c>
      <c r="N2223">
        <v>6340.4480000000003</v>
      </c>
      <c r="O2223">
        <v>103265.311</v>
      </c>
      <c r="P2223">
        <v>4281.2190000000001</v>
      </c>
    </row>
    <row r="2224" spans="1:16">
      <c r="A2224" s="282">
        <v>45449</v>
      </c>
      <c r="B2224">
        <v>5089.3950000000004</v>
      </c>
      <c r="C2224">
        <v>1106.616</v>
      </c>
      <c r="D2224">
        <v>24693.098999999998</v>
      </c>
      <c r="E2224">
        <v>1705.9549999999999</v>
      </c>
      <c r="L2224" s="282">
        <v>45449</v>
      </c>
      <c r="M2224">
        <v>24129.846000000001</v>
      </c>
      <c r="N2224">
        <v>6394.616</v>
      </c>
      <c r="O2224">
        <v>106423.946</v>
      </c>
      <c r="P2224">
        <v>4303.0810000000001</v>
      </c>
    </row>
    <row r="2225" spans="1:16">
      <c r="A2225" s="282">
        <v>45450</v>
      </c>
      <c r="B2225">
        <v>5082.1629999999996</v>
      </c>
      <c r="C2225">
        <v>1100.6030000000001</v>
      </c>
      <c r="D2225">
        <v>24897.523000000001</v>
      </c>
      <c r="E2225">
        <v>1703.2280000000001</v>
      </c>
      <c r="L2225" s="282">
        <v>45450</v>
      </c>
      <c r="M2225">
        <v>24099.934000000001</v>
      </c>
      <c r="N2225">
        <v>6359.8720000000003</v>
      </c>
      <c r="O2225">
        <v>107304.985</v>
      </c>
      <c r="P2225">
        <v>4296.2020000000002</v>
      </c>
    </row>
    <row r="2226" spans="1:16">
      <c r="A2226" s="282">
        <v>45453</v>
      </c>
      <c r="B2226">
        <v>5097.3220000000001</v>
      </c>
      <c r="C2226">
        <v>1097.3679999999999</v>
      </c>
      <c r="D2226">
        <v>24935.295999999998</v>
      </c>
      <c r="E2226">
        <v>1719.857</v>
      </c>
      <c r="L2226" s="282">
        <v>45453</v>
      </c>
      <c r="M2226">
        <v>24173.825000000001</v>
      </c>
      <c r="N2226">
        <v>6341.174</v>
      </c>
      <c r="O2226">
        <v>107467.781</v>
      </c>
      <c r="P2226">
        <v>4338.1459999999997</v>
      </c>
    </row>
    <row r="2227" spans="1:16">
      <c r="A2227" s="282">
        <v>45454</v>
      </c>
      <c r="B2227">
        <v>5110.7939999999999</v>
      </c>
      <c r="C2227">
        <v>1077.249</v>
      </c>
      <c r="D2227">
        <v>24752.035</v>
      </c>
      <c r="E2227">
        <v>1716.6849999999999</v>
      </c>
      <c r="L2227" s="282">
        <v>45454</v>
      </c>
      <c r="M2227">
        <v>24237.906999999999</v>
      </c>
      <c r="N2227">
        <v>6224.9179999999997</v>
      </c>
      <c r="O2227">
        <v>106677.952</v>
      </c>
      <c r="P2227">
        <v>4330.1450000000004</v>
      </c>
    </row>
    <row r="2228" spans="1:16">
      <c r="A2228" s="282">
        <v>45455</v>
      </c>
      <c r="B2228">
        <v>5155.3959999999997</v>
      </c>
      <c r="C2228">
        <v>1091.4570000000001</v>
      </c>
      <c r="D2228">
        <v>24922.977999999999</v>
      </c>
      <c r="E2228">
        <v>1702.598</v>
      </c>
      <c r="L2228" s="282">
        <v>45455</v>
      </c>
      <c r="M2228">
        <v>24449.993999999999</v>
      </c>
      <c r="N2228">
        <v>6307.0209999999997</v>
      </c>
      <c r="O2228">
        <v>107414.69</v>
      </c>
      <c r="P2228">
        <v>4294.6120000000001</v>
      </c>
    </row>
    <row r="2229" spans="1:16">
      <c r="A2229" s="282">
        <v>45456</v>
      </c>
      <c r="B2229">
        <v>5165.1040000000003</v>
      </c>
      <c r="C2229">
        <v>1068.364</v>
      </c>
      <c r="D2229">
        <v>24675.632000000001</v>
      </c>
      <c r="E2229">
        <v>1688.8430000000001</v>
      </c>
      <c r="L2229" s="282">
        <v>45456</v>
      </c>
      <c r="M2229">
        <v>24496.351999999999</v>
      </c>
      <c r="N2229">
        <v>6173.5739999999996</v>
      </c>
      <c r="O2229">
        <v>106348.663</v>
      </c>
      <c r="P2229">
        <v>4259.9170000000004</v>
      </c>
    </row>
    <row r="2230" spans="1:16">
      <c r="A2230" s="282">
        <v>45457</v>
      </c>
      <c r="B2230">
        <v>5162.1809999999996</v>
      </c>
      <c r="C2230">
        <v>1038.425</v>
      </c>
      <c r="D2230">
        <v>24773.634999999998</v>
      </c>
      <c r="E2230">
        <v>1693.6559999999999</v>
      </c>
      <c r="L2230" s="282">
        <v>45457</v>
      </c>
      <c r="M2230">
        <v>24488.629000000001</v>
      </c>
      <c r="N2230">
        <v>6000.5709999999999</v>
      </c>
      <c r="O2230">
        <v>106771.04399999999</v>
      </c>
      <c r="P2230">
        <v>4272.058</v>
      </c>
    </row>
    <row r="2231" spans="1:16">
      <c r="A2231" s="282">
        <v>45460</v>
      </c>
      <c r="B2231">
        <v>5201.6409999999996</v>
      </c>
      <c r="C2231">
        <v>1045.96</v>
      </c>
      <c r="D2231">
        <v>24548.952000000001</v>
      </c>
      <c r="E2231">
        <v>1663.25</v>
      </c>
      <c r="L2231" s="282">
        <v>45460</v>
      </c>
      <c r="M2231">
        <v>24678.738000000001</v>
      </c>
      <c r="N2231">
        <v>6044.116</v>
      </c>
      <c r="O2231">
        <v>105802.689</v>
      </c>
      <c r="P2231">
        <v>4195.3620000000001</v>
      </c>
    </row>
    <row r="2232" spans="1:16">
      <c r="A2232" s="282">
        <v>45461</v>
      </c>
      <c r="B2232">
        <v>5215.3770000000004</v>
      </c>
      <c r="C2232">
        <v>1058.7550000000001</v>
      </c>
      <c r="D2232">
        <v>24620.347000000002</v>
      </c>
      <c r="E2232">
        <v>1673.6969999999999</v>
      </c>
      <c r="L2232" s="282">
        <v>45461</v>
      </c>
      <c r="M2232">
        <v>24744.655999999999</v>
      </c>
      <c r="N2232">
        <v>6118.0479999999998</v>
      </c>
      <c r="O2232">
        <v>106110.395</v>
      </c>
      <c r="P2232">
        <v>4221.7120000000004</v>
      </c>
    </row>
    <row r="2233" spans="1:16">
      <c r="A2233" s="282">
        <v>45462</v>
      </c>
      <c r="B2233">
        <v>5215.3770000000004</v>
      </c>
      <c r="C2233">
        <v>1058.3</v>
      </c>
      <c r="D2233">
        <v>24652.626</v>
      </c>
      <c r="E2233">
        <v>1682.9860000000001</v>
      </c>
      <c r="L2233" s="282">
        <v>45462</v>
      </c>
      <c r="M2233">
        <v>24744.655999999999</v>
      </c>
      <c r="N2233">
        <v>6115.4219999999996</v>
      </c>
      <c r="O2233">
        <v>106249.51</v>
      </c>
      <c r="P2233">
        <v>4245.143</v>
      </c>
    </row>
    <row r="2234" spans="1:16">
      <c r="A2234" s="282">
        <v>45463</v>
      </c>
      <c r="B2234">
        <v>5201.8180000000002</v>
      </c>
      <c r="C2234">
        <v>1072.8320000000001</v>
      </c>
      <c r="D2234">
        <v>24902.887999999999</v>
      </c>
      <c r="E2234">
        <v>1681.3119999999999</v>
      </c>
      <c r="L2234" s="282">
        <v>45463</v>
      </c>
      <c r="M2234">
        <v>24680.49</v>
      </c>
      <c r="N2234">
        <v>6199.3919999999998</v>
      </c>
      <c r="O2234">
        <v>107328.107</v>
      </c>
      <c r="P2234">
        <v>4240.9219999999996</v>
      </c>
    </row>
    <row r="2235" spans="1:16">
      <c r="A2235" s="282">
        <v>45464</v>
      </c>
      <c r="B2235">
        <v>5193.7619999999997</v>
      </c>
      <c r="C2235">
        <v>1061.385</v>
      </c>
      <c r="D2235">
        <v>24713.198</v>
      </c>
      <c r="E2235">
        <v>1680.8309999999999</v>
      </c>
      <c r="L2235" s="282">
        <v>45464</v>
      </c>
      <c r="M2235">
        <v>24643.442999999999</v>
      </c>
      <c r="N2235">
        <v>6133.2479999999996</v>
      </c>
      <c r="O2235">
        <v>106510.567</v>
      </c>
      <c r="P2235">
        <v>4239.7070000000003</v>
      </c>
    </row>
    <row r="2236" spans="1:16">
      <c r="A2236" s="282">
        <v>45467</v>
      </c>
      <c r="B2236">
        <v>5177.6459999999997</v>
      </c>
      <c r="C2236">
        <v>1079.201</v>
      </c>
      <c r="D2236">
        <v>24766.977999999999</v>
      </c>
      <c r="E2236">
        <v>1690.046</v>
      </c>
      <c r="L2236" s="282">
        <v>45467</v>
      </c>
      <c r="M2236">
        <v>24568.532999999999</v>
      </c>
      <c r="N2236">
        <v>6251.3220000000001</v>
      </c>
      <c r="O2236">
        <v>106742.355</v>
      </c>
      <c r="P2236">
        <v>4262.95</v>
      </c>
    </row>
    <row r="2237" spans="1:16">
      <c r="A2237" s="282">
        <v>45468</v>
      </c>
      <c r="B2237">
        <v>5198.7470000000003</v>
      </c>
      <c r="C2237">
        <v>1076.268</v>
      </c>
      <c r="D2237">
        <v>25448.286</v>
      </c>
      <c r="E2237">
        <v>1720.9490000000001</v>
      </c>
      <c r="L2237" s="282">
        <v>45468</v>
      </c>
      <c r="M2237">
        <v>24668.66</v>
      </c>
      <c r="N2237">
        <v>6234.3310000000001</v>
      </c>
      <c r="O2237">
        <v>109678.7</v>
      </c>
      <c r="P2237">
        <v>4340.9009999999998</v>
      </c>
    </row>
    <row r="2238" spans="1:16">
      <c r="A2238" s="282">
        <v>45469</v>
      </c>
      <c r="B2238">
        <v>5206.8630000000003</v>
      </c>
      <c r="C2238">
        <v>1071.1679999999999</v>
      </c>
      <c r="D2238">
        <v>25087.17</v>
      </c>
      <c r="E2238">
        <v>1732.365</v>
      </c>
      <c r="L2238" s="282">
        <v>45469</v>
      </c>
      <c r="M2238">
        <v>24707.194</v>
      </c>
      <c r="N2238">
        <v>6204.7879999999996</v>
      </c>
      <c r="O2238">
        <v>108122.337</v>
      </c>
      <c r="P2238">
        <v>4369.6949999999997</v>
      </c>
    </row>
    <row r="2239" spans="1:16">
      <c r="A2239" s="282">
        <v>45470</v>
      </c>
      <c r="B2239">
        <v>5213.6639999999998</v>
      </c>
      <c r="C2239">
        <v>1058.645</v>
      </c>
      <c r="D2239">
        <v>24900.598000000002</v>
      </c>
      <c r="E2239">
        <v>1724.4559999999999</v>
      </c>
      <c r="L2239" s="282">
        <v>45470</v>
      </c>
      <c r="M2239">
        <v>24739.757000000001</v>
      </c>
      <c r="N2239">
        <v>6132.2460000000001</v>
      </c>
      <c r="O2239">
        <v>107318.238</v>
      </c>
      <c r="P2239">
        <v>4354.4359999999997</v>
      </c>
    </row>
    <row r="2240" spans="1:16">
      <c r="A2240" s="282">
        <v>45471</v>
      </c>
      <c r="B2240">
        <v>5192.9369999999999</v>
      </c>
      <c r="C2240">
        <v>1056.7860000000001</v>
      </c>
      <c r="D2240">
        <v>24886.794000000002</v>
      </c>
      <c r="E2240">
        <v>1736.7940000000001</v>
      </c>
      <c r="L2240" s="282">
        <v>45471</v>
      </c>
      <c r="M2240">
        <v>24644.686000000002</v>
      </c>
      <c r="N2240">
        <v>6121.4790000000003</v>
      </c>
      <c r="O2240">
        <v>107258.745</v>
      </c>
      <c r="P2240">
        <v>4385.7370000000001</v>
      </c>
    </row>
    <row r="2241" spans="1:16">
      <c r="A2241" s="282">
        <v>45474</v>
      </c>
      <c r="B2241">
        <v>5206.3620000000001</v>
      </c>
      <c r="C2241">
        <v>1075.4380000000001</v>
      </c>
      <c r="D2241">
        <v>24959.567999999999</v>
      </c>
      <c r="E2241">
        <v>1746.183</v>
      </c>
      <c r="L2241" s="282">
        <v>45474</v>
      </c>
      <c r="M2241">
        <v>24709.260999999999</v>
      </c>
      <c r="N2241">
        <v>6229.5190000000002</v>
      </c>
      <c r="O2241">
        <v>107572.38800000001</v>
      </c>
      <c r="P2241">
        <v>4409.4449999999997</v>
      </c>
    </row>
    <row r="2242" spans="1:16">
      <c r="A2242" s="282">
        <v>45475</v>
      </c>
      <c r="B2242">
        <v>5238.2079999999996</v>
      </c>
      <c r="C2242">
        <v>1066.951</v>
      </c>
      <c r="D2242">
        <v>24717.839</v>
      </c>
      <c r="E2242">
        <v>1769.867</v>
      </c>
      <c r="L2242" s="282">
        <v>45475</v>
      </c>
      <c r="M2242">
        <v>24860.501</v>
      </c>
      <c r="N2242">
        <v>6180.3620000000001</v>
      </c>
      <c r="O2242">
        <v>106530.571</v>
      </c>
      <c r="P2242">
        <v>4469.2510000000002</v>
      </c>
    </row>
    <row r="2243" spans="1:16">
      <c r="A2243" s="282">
        <v>45476</v>
      </c>
      <c r="B2243">
        <v>5265.143</v>
      </c>
      <c r="C2243">
        <v>1077.355</v>
      </c>
      <c r="D2243">
        <v>24341.251</v>
      </c>
      <c r="E2243">
        <v>1780.519</v>
      </c>
      <c r="L2243" s="282">
        <v>45476</v>
      </c>
      <c r="M2243">
        <v>24989.047999999999</v>
      </c>
      <c r="N2243">
        <v>6240.6270000000004</v>
      </c>
      <c r="O2243">
        <v>104907.526</v>
      </c>
      <c r="P2243">
        <v>4496.1480000000001</v>
      </c>
    </row>
    <row r="2244" spans="1:16">
      <c r="A2244" s="282">
        <v>45477</v>
      </c>
      <c r="B2244">
        <v>5265.143</v>
      </c>
      <c r="C2244">
        <v>1085.6289999999999</v>
      </c>
      <c r="D2244">
        <v>24420.026999999998</v>
      </c>
      <c r="E2244">
        <v>1799.1859999999999</v>
      </c>
      <c r="L2244" s="282">
        <v>45477</v>
      </c>
      <c r="M2244">
        <v>24989.047999999999</v>
      </c>
      <c r="N2244">
        <v>6288.5540000000001</v>
      </c>
      <c r="O2244">
        <v>105247.041</v>
      </c>
      <c r="P2244">
        <v>4543.2860000000001</v>
      </c>
    </row>
    <row r="2245" spans="1:16">
      <c r="A2245" s="282">
        <v>45478</v>
      </c>
      <c r="B2245">
        <v>5293.4870000000001</v>
      </c>
      <c r="C2245">
        <v>1080.5029999999999</v>
      </c>
      <c r="D2245">
        <v>24479.808000000001</v>
      </c>
      <c r="E2245">
        <v>1792.1769999999999</v>
      </c>
      <c r="L2245" s="282">
        <v>45478</v>
      </c>
      <c r="M2245">
        <v>25127.373</v>
      </c>
      <c r="N2245">
        <v>6258.86</v>
      </c>
      <c r="O2245">
        <v>105504.689</v>
      </c>
      <c r="P2245">
        <v>4525.5879999999997</v>
      </c>
    </row>
    <row r="2246" spans="1:16">
      <c r="A2246" s="282">
        <v>45481</v>
      </c>
      <c r="B2246">
        <v>5299.1559999999999</v>
      </c>
      <c r="C2246">
        <v>1081.434</v>
      </c>
      <c r="D2246">
        <v>24640.366000000002</v>
      </c>
      <c r="E2246">
        <v>1781.386</v>
      </c>
      <c r="L2246" s="282">
        <v>45481</v>
      </c>
      <c r="M2246">
        <v>25155.069</v>
      </c>
      <c r="N2246">
        <v>6264.2569999999996</v>
      </c>
      <c r="O2246">
        <v>106196.67200000001</v>
      </c>
      <c r="P2246">
        <v>4498.3389999999999</v>
      </c>
    </row>
    <row r="2247" spans="1:16">
      <c r="A2247" s="282">
        <v>45482</v>
      </c>
      <c r="B2247">
        <v>5302.0370000000003</v>
      </c>
      <c r="C2247">
        <v>1077.123</v>
      </c>
      <c r="D2247">
        <v>24257.386999999999</v>
      </c>
      <c r="E2247">
        <v>1800.5309999999999</v>
      </c>
      <c r="L2247" s="282">
        <v>45482</v>
      </c>
      <c r="M2247">
        <v>25169.312999999998</v>
      </c>
      <c r="N2247">
        <v>6239.2809999999999</v>
      </c>
      <c r="O2247">
        <v>104546.08500000001</v>
      </c>
      <c r="P2247">
        <v>4546.6850000000004</v>
      </c>
    </row>
    <row r="2248" spans="1:16">
      <c r="A2248" s="282">
        <v>45483</v>
      </c>
      <c r="B2248">
        <v>5355.0730000000003</v>
      </c>
      <c r="C2248">
        <v>1090.5160000000001</v>
      </c>
      <c r="D2248">
        <v>24523.707999999999</v>
      </c>
      <c r="E2248">
        <v>1811.115</v>
      </c>
      <c r="L2248" s="282">
        <v>45483</v>
      </c>
      <c r="M2248">
        <v>25424.01</v>
      </c>
      <c r="N2248">
        <v>6316.8649999999998</v>
      </c>
      <c r="O2248">
        <v>105693.891</v>
      </c>
      <c r="P2248">
        <v>4573.41</v>
      </c>
    </row>
    <row r="2249" spans="1:16">
      <c r="A2249" s="282">
        <v>45484</v>
      </c>
      <c r="B2249">
        <v>5310.7340000000004</v>
      </c>
      <c r="C2249">
        <v>1091.0989999999999</v>
      </c>
      <c r="D2249">
        <v>24425.288</v>
      </c>
      <c r="E2249">
        <v>1823.172</v>
      </c>
      <c r="L2249" s="282">
        <v>45484</v>
      </c>
      <c r="M2249">
        <v>25214.421999999999</v>
      </c>
      <c r="N2249">
        <v>6320.24</v>
      </c>
      <c r="O2249">
        <v>105269.715</v>
      </c>
      <c r="P2249">
        <v>4603.857</v>
      </c>
    </row>
    <row r="2250" spans="1:16">
      <c r="A2250" s="282">
        <v>45485</v>
      </c>
      <c r="B2250">
        <v>5341.3810000000003</v>
      </c>
      <c r="C2250">
        <v>1099.5909999999999</v>
      </c>
      <c r="D2250">
        <v>24672.746999999999</v>
      </c>
      <c r="E2250">
        <v>1793.8050000000001</v>
      </c>
      <c r="L2250" s="282">
        <v>45485</v>
      </c>
      <c r="M2250">
        <v>25359.978999999999</v>
      </c>
      <c r="N2250">
        <v>6369.4309999999996</v>
      </c>
      <c r="O2250">
        <v>106352.15399999999</v>
      </c>
      <c r="P2250">
        <v>4529.7</v>
      </c>
    </row>
    <row r="2251" spans="1:16">
      <c r="A2251" s="282">
        <v>45488</v>
      </c>
      <c r="B2251">
        <v>5357.4620000000004</v>
      </c>
      <c r="C2251">
        <v>1093.376</v>
      </c>
      <c r="D2251">
        <v>24405.432000000001</v>
      </c>
      <c r="E2251">
        <v>1793.8050000000001</v>
      </c>
      <c r="L2251" s="282">
        <v>45488</v>
      </c>
      <c r="M2251">
        <v>25438.874</v>
      </c>
      <c r="N2251">
        <v>6333.4309999999996</v>
      </c>
      <c r="O2251">
        <v>105199.889</v>
      </c>
      <c r="P2251">
        <v>4529.7</v>
      </c>
    </row>
    <row r="2252" spans="1:16">
      <c r="A2252" s="282">
        <v>45489</v>
      </c>
      <c r="B2252">
        <v>5393.2969999999996</v>
      </c>
      <c r="C2252">
        <v>1093.0640000000001</v>
      </c>
      <c r="D2252">
        <v>24325.027999999998</v>
      </c>
      <c r="E2252">
        <v>1801.134</v>
      </c>
      <c r="L2252" s="282">
        <v>45489</v>
      </c>
      <c r="M2252">
        <v>25609.078000000001</v>
      </c>
      <c r="N2252">
        <v>6331.6239999999998</v>
      </c>
      <c r="O2252">
        <v>104853.308</v>
      </c>
      <c r="P2252">
        <v>4548.2049999999999</v>
      </c>
    </row>
    <row r="2253" spans="1:16">
      <c r="A2253" s="282">
        <v>45490</v>
      </c>
      <c r="B2253">
        <v>5314.3059999999996</v>
      </c>
      <c r="C2253">
        <v>1093.6279999999999</v>
      </c>
      <c r="D2253">
        <v>23327.624</v>
      </c>
      <c r="E2253">
        <v>1805.5709999999999</v>
      </c>
      <c r="L2253" s="282">
        <v>45490</v>
      </c>
      <c r="M2253">
        <v>25234.306</v>
      </c>
      <c r="N2253">
        <v>6334.8869999999997</v>
      </c>
      <c r="O2253">
        <v>100553.986</v>
      </c>
      <c r="P2253">
        <v>4559.41</v>
      </c>
    </row>
    <row r="2254" spans="1:16">
      <c r="A2254" s="282">
        <v>45491</v>
      </c>
      <c r="B2254">
        <v>5271.7420000000002</v>
      </c>
      <c r="C2254">
        <v>1099.288</v>
      </c>
      <c r="D2254">
        <v>22828.776000000002</v>
      </c>
      <c r="E2254">
        <v>1772.5519999999999</v>
      </c>
      <c r="L2254" s="282">
        <v>45491</v>
      </c>
      <c r="M2254">
        <v>25032.3</v>
      </c>
      <c r="N2254">
        <v>6367.6760000000004</v>
      </c>
      <c r="O2254">
        <v>98403.698000000004</v>
      </c>
      <c r="P2254">
        <v>4476.03</v>
      </c>
    </row>
    <row r="2255" spans="1:16">
      <c r="A2255" s="282">
        <v>45492</v>
      </c>
      <c r="B2255">
        <v>5236.3090000000002</v>
      </c>
      <c r="C2255">
        <v>1090.4639999999999</v>
      </c>
      <c r="D2255">
        <v>23230.114000000001</v>
      </c>
      <c r="E2255">
        <v>1768.183</v>
      </c>
      <c r="L2255" s="282">
        <v>45492</v>
      </c>
      <c r="M2255">
        <v>24865.543000000001</v>
      </c>
      <c r="N2255">
        <v>6316.5630000000001</v>
      </c>
      <c r="O2255">
        <v>100133.671</v>
      </c>
      <c r="P2255">
        <v>4464.9979999999996</v>
      </c>
    </row>
    <row r="2256" spans="1:16">
      <c r="A2256" s="282">
        <v>45495</v>
      </c>
      <c r="B2256">
        <v>5293.5559999999996</v>
      </c>
      <c r="C2256">
        <v>1100.6790000000001</v>
      </c>
      <c r="D2256">
        <v>23337.261999999999</v>
      </c>
      <c r="E2256">
        <v>1746.9259999999999</v>
      </c>
      <c r="L2256" s="282">
        <v>45495</v>
      </c>
      <c r="M2256">
        <v>25138.437999999998</v>
      </c>
      <c r="N2256">
        <v>6401.5029999999997</v>
      </c>
      <c r="O2256">
        <v>100716.549</v>
      </c>
      <c r="P2256">
        <v>4411.32</v>
      </c>
    </row>
    <row r="2257" spans="1:16">
      <c r="A2257" s="282">
        <v>45496</v>
      </c>
      <c r="B2257">
        <v>5286.1880000000001</v>
      </c>
      <c r="C2257">
        <v>1102.203</v>
      </c>
      <c r="D2257">
        <v>23577.071</v>
      </c>
      <c r="E2257">
        <v>1748.7729999999999</v>
      </c>
      <c r="L2257" s="282">
        <v>45496</v>
      </c>
      <c r="M2257">
        <v>25103.507000000001</v>
      </c>
      <c r="N2257">
        <v>6410.366</v>
      </c>
      <c r="O2257">
        <v>101751.492</v>
      </c>
      <c r="P2257">
        <v>4415.9870000000001</v>
      </c>
    </row>
    <row r="2258" spans="1:16">
      <c r="A2258" s="282">
        <v>45497</v>
      </c>
      <c r="B2258">
        <v>5160.6909999999998</v>
      </c>
      <c r="C2258">
        <v>1097.26</v>
      </c>
      <c r="D2258">
        <v>23304.116999999998</v>
      </c>
      <c r="E2258">
        <v>1724.9939999999999</v>
      </c>
      <c r="L2258" s="282">
        <v>45497</v>
      </c>
      <c r="M2258">
        <v>24507.876</v>
      </c>
      <c r="N2258">
        <v>6381.6220000000003</v>
      </c>
      <c r="O2258">
        <v>100573.504</v>
      </c>
      <c r="P2258">
        <v>4355.9409999999998</v>
      </c>
    </row>
    <row r="2259" spans="1:16">
      <c r="A2259" s="282">
        <v>45498</v>
      </c>
      <c r="B2259">
        <v>5136.5630000000001</v>
      </c>
      <c r="C2259">
        <v>1080.5029999999999</v>
      </c>
      <c r="D2259">
        <v>22927.416000000001</v>
      </c>
      <c r="E2259">
        <v>1668.134</v>
      </c>
      <c r="L2259" s="282">
        <v>45498</v>
      </c>
      <c r="M2259">
        <v>24393.499</v>
      </c>
      <c r="N2259">
        <v>6284.16</v>
      </c>
      <c r="O2259">
        <v>98947.775999999998</v>
      </c>
      <c r="P2259">
        <v>4212.357</v>
      </c>
    </row>
    <row r="2260" spans="1:16">
      <c r="A2260" s="282">
        <v>45499</v>
      </c>
      <c r="B2260">
        <v>5193.7550000000001</v>
      </c>
      <c r="C2260">
        <v>1083.799</v>
      </c>
      <c r="D2260">
        <v>22811.891</v>
      </c>
      <c r="E2260">
        <v>1660.3150000000001</v>
      </c>
      <c r="L2260" s="282">
        <v>45499</v>
      </c>
      <c r="M2260">
        <v>24666.751</v>
      </c>
      <c r="N2260">
        <v>6303.3320000000003</v>
      </c>
      <c r="O2260">
        <v>98449.207999999999</v>
      </c>
      <c r="P2260">
        <v>4192.6120000000001</v>
      </c>
    </row>
    <row r="2261" spans="1:16">
      <c r="A2261" s="282">
        <v>45502</v>
      </c>
      <c r="B2261">
        <v>5197.49</v>
      </c>
      <c r="C2261">
        <v>1077.55</v>
      </c>
      <c r="D2261">
        <v>23027.118999999999</v>
      </c>
      <c r="E2261">
        <v>1697.18</v>
      </c>
      <c r="L2261" s="282">
        <v>45502</v>
      </c>
      <c r="M2261">
        <v>24684.792000000001</v>
      </c>
      <c r="N2261">
        <v>6266.9880000000003</v>
      </c>
      <c r="O2261">
        <v>99378.063999999998</v>
      </c>
      <c r="P2261">
        <v>4285.7039999999997</v>
      </c>
    </row>
    <row r="2262" spans="1:16">
      <c r="A2262" s="282">
        <v>45503</v>
      </c>
      <c r="B2262">
        <v>5171.3609999999999</v>
      </c>
      <c r="C2262">
        <v>1086.2249999999999</v>
      </c>
      <c r="D2262">
        <v>23313.532999999999</v>
      </c>
      <c r="E2262">
        <v>1695.586</v>
      </c>
      <c r="L2262" s="282">
        <v>45503</v>
      </c>
      <c r="M2262">
        <v>24560.752</v>
      </c>
      <c r="N2262">
        <v>6317.4409999999998</v>
      </c>
      <c r="O2262">
        <v>100614.141</v>
      </c>
      <c r="P2262">
        <v>4281.9570000000003</v>
      </c>
    </row>
    <row r="2263" spans="1:16">
      <c r="A2263" s="282">
        <v>45504</v>
      </c>
      <c r="B2263">
        <v>5253.7790000000005</v>
      </c>
      <c r="C2263">
        <v>1081.2829999999999</v>
      </c>
      <c r="D2263">
        <v>23632.313999999998</v>
      </c>
      <c r="E2263">
        <v>1718.6020000000001</v>
      </c>
      <c r="L2263" s="282">
        <v>45504</v>
      </c>
      <c r="M2263">
        <v>24954.022000000001</v>
      </c>
      <c r="N2263">
        <v>6288.7</v>
      </c>
      <c r="O2263">
        <v>101989.901</v>
      </c>
      <c r="P2263">
        <v>4340.0789999999997</v>
      </c>
    </row>
    <row r="2264" spans="1:16">
      <c r="A2264" s="282">
        <v>45505</v>
      </c>
      <c r="B2264">
        <v>5178.9040000000005</v>
      </c>
      <c r="C2264">
        <v>1054.4860000000001</v>
      </c>
      <c r="D2264">
        <v>23641.589</v>
      </c>
      <c r="E2264">
        <v>1663.4010000000001</v>
      </c>
      <c r="L2264" s="282">
        <v>45505</v>
      </c>
      <c r="M2264">
        <v>24599.335999999999</v>
      </c>
      <c r="N2264">
        <v>6132.8490000000002</v>
      </c>
      <c r="O2264">
        <v>102029.932</v>
      </c>
      <c r="P2264">
        <v>4200.683</v>
      </c>
    </row>
    <row r="2265" spans="1:16">
      <c r="A2265" s="282">
        <v>45506</v>
      </c>
      <c r="B2265">
        <v>5081.5140000000001</v>
      </c>
      <c r="C2265">
        <v>1030.739</v>
      </c>
      <c r="D2265">
        <v>22707.51</v>
      </c>
      <c r="E2265">
        <v>1559.817</v>
      </c>
      <c r="L2265" s="282">
        <v>45506</v>
      </c>
      <c r="M2265">
        <v>24137.059000000001</v>
      </c>
      <c r="N2265">
        <v>5994.7370000000001</v>
      </c>
      <c r="O2265">
        <v>97998.726999999999</v>
      </c>
      <c r="P2265">
        <v>3939.098</v>
      </c>
    </row>
    <row r="2266" spans="1:16">
      <c r="A2266" s="282">
        <v>45509</v>
      </c>
      <c r="B2266">
        <v>4929.7939999999999</v>
      </c>
      <c r="C2266">
        <v>1008.867</v>
      </c>
      <c r="D2266">
        <v>22037.598999999998</v>
      </c>
      <c r="E2266">
        <v>1365.21</v>
      </c>
      <c r="L2266" s="282">
        <v>45509</v>
      </c>
      <c r="M2266">
        <v>23417.377</v>
      </c>
      <c r="N2266">
        <v>5867.5290000000005</v>
      </c>
      <c r="O2266">
        <v>95107.593999999997</v>
      </c>
      <c r="P2266">
        <v>3447.645</v>
      </c>
    </row>
    <row r="2267" spans="1:16">
      <c r="A2267" s="282">
        <v>45510</v>
      </c>
      <c r="B2267">
        <v>4980.7340000000004</v>
      </c>
      <c r="C2267">
        <v>1002.072</v>
      </c>
      <c r="D2267">
        <v>22804.541000000001</v>
      </c>
      <c r="E2267">
        <v>1496.578</v>
      </c>
      <c r="L2267" s="282">
        <v>45510</v>
      </c>
      <c r="M2267">
        <v>23659.712</v>
      </c>
      <c r="N2267">
        <v>5828.0129999999999</v>
      </c>
      <c r="O2267">
        <v>98417.483999999997</v>
      </c>
      <c r="P2267">
        <v>3779.395</v>
      </c>
    </row>
    <row r="2268" spans="1:16">
      <c r="A2268" s="282">
        <v>45511</v>
      </c>
      <c r="B2268">
        <v>4941.6059999999998</v>
      </c>
      <c r="C2268">
        <v>1025.5630000000001</v>
      </c>
      <c r="D2268">
        <v>21878.163</v>
      </c>
      <c r="E2268">
        <v>1532.0450000000001</v>
      </c>
      <c r="L2268" s="282">
        <v>45511</v>
      </c>
      <c r="M2268">
        <v>23474.643</v>
      </c>
      <c r="N2268">
        <v>5964.6329999999998</v>
      </c>
      <c r="O2268">
        <v>94419.517000000007</v>
      </c>
      <c r="P2268">
        <v>3868.9639999999999</v>
      </c>
    </row>
    <row r="2269" spans="1:16">
      <c r="A2269" s="282">
        <v>45512</v>
      </c>
      <c r="B2269">
        <v>5057.6949999999997</v>
      </c>
      <c r="C2269">
        <v>1022.033</v>
      </c>
      <c r="D2269">
        <v>22480.311000000002</v>
      </c>
      <c r="E2269">
        <v>1512.857</v>
      </c>
      <c r="L2269" s="282">
        <v>45512</v>
      </c>
      <c r="M2269">
        <v>24026.277999999998</v>
      </c>
      <c r="N2269">
        <v>5944.1019999999999</v>
      </c>
      <c r="O2269">
        <v>97018.207999999999</v>
      </c>
      <c r="P2269">
        <v>3820.5050000000001</v>
      </c>
    </row>
    <row r="2270" spans="1:16">
      <c r="A2270" s="282">
        <v>45513</v>
      </c>
      <c r="B2270">
        <v>5081.8230000000003</v>
      </c>
      <c r="C2270">
        <v>1023.377</v>
      </c>
      <c r="D2270">
        <v>23449.96</v>
      </c>
      <c r="E2270">
        <v>1525.4159999999999</v>
      </c>
      <c r="L2270" s="282">
        <v>45513</v>
      </c>
      <c r="M2270">
        <v>24143.761999999999</v>
      </c>
      <c r="N2270">
        <v>5951.92</v>
      </c>
      <c r="O2270">
        <v>101202.91800000001</v>
      </c>
      <c r="P2270">
        <v>3852.2460000000001</v>
      </c>
    </row>
    <row r="2271" spans="1:16">
      <c r="A2271" s="282">
        <v>45516</v>
      </c>
      <c r="B2271">
        <v>5081.2179999999998</v>
      </c>
      <c r="C2271">
        <v>1027.681</v>
      </c>
      <c r="D2271">
        <v>22951.569</v>
      </c>
      <c r="E2271">
        <v>1525.4159999999999</v>
      </c>
      <c r="L2271" s="282">
        <v>45516</v>
      </c>
      <c r="M2271">
        <v>24144.155999999999</v>
      </c>
      <c r="N2271">
        <v>5976.9539999999997</v>
      </c>
      <c r="O2271">
        <v>99052.014999999999</v>
      </c>
      <c r="P2271">
        <v>3852.2460000000001</v>
      </c>
    </row>
    <row r="2272" spans="1:16">
      <c r="A2272" s="282">
        <v>45517</v>
      </c>
      <c r="B2272">
        <v>5168.0889999999999</v>
      </c>
      <c r="C2272">
        <v>1030.4570000000001</v>
      </c>
      <c r="D2272">
        <v>23401.219000000001</v>
      </c>
      <c r="E2272">
        <v>1573.068</v>
      </c>
      <c r="L2272" s="282">
        <v>45517</v>
      </c>
      <c r="M2272">
        <v>24557.134999999998</v>
      </c>
      <c r="N2272">
        <v>5993.0990000000002</v>
      </c>
      <c r="O2272">
        <v>100992.565</v>
      </c>
      <c r="P2272">
        <v>3972.6370000000002</v>
      </c>
    </row>
    <row r="2273" spans="1:16">
      <c r="A2273" s="282">
        <v>45518</v>
      </c>
      <c r="B2273">
        <v>5187.5190000000002</v>
      </c>
      <c r="C2273">
        <v>1041.8520000000001</v>
      </c>
      <c r="D2273">
        <v>23336.880000000001</v>
      </c>
      <c r="E2273">
        <v>1590.492</v>
      </c>
      <c r="L2273" s="282">
        <v>45518</v>
      </c>
      <c r="M2273">
        <v>24650.223000000002</v>
      </c>
      <c r="N2273">
        <v>6059.3710000000001</v>
      </c>
      <c r="O2273">
        <v>100714.899</v>
      </c>
      <c r="P2273">
        <v>4016.6410000000001</v>
      </c>
    </row>
    <row r="2274" spans="1:16">
      <c r="A2274" s="282">
        <v>45519</v>
      </c>
      <c r="B2274">
        <v>5272.9639999999999</v>
      </c>
      <c r="C2274">
        <v>1041.8520000000001</v>
      </c>
      <c r="D2274">
        <v>23716.656999999999</v>
      </c>
      <c r="E2274">
        <v>1601.559</v>
      </c>
      <c r="L2274" s="282">
        <v>45519</v>
      </c>
      <c r="M2274">
        <v>25063.112000000001</v>
      </c>
      <c r="N2274">
        <v>6059.3710000000001</v>
      </c>
      <c r="O2274">
        <v>102621.417</v>
      </c>
      <c r="P2274">
        <v>4044.5889999999999</v>
      </c>
    </row>
    <row r="2275" spans="1:16">
      <c r="A2275" s="282">
        <v>45520</v>
      </c>
      <c r="B2275">
        <v>5283.2849999999999</v>
      </c>
      <c r="C2275">
        <v>1064.2439999999999</v>
      </c>
      <c r="D2275">
        <v>23517.341</v>
      </c>
      <c r="E2275">
        <v>1652.63</v>
      </c>
      <c r="L2275" s="282">
        <v>45520</v>
      </c>
      <c r="M2275">
        <v>25115.74</v>
      </c>
      <c r="N2275">
        <v>6189.5990000000002</v>
      </c>
      <c r="O2275">
        <v>101758.981</v>
      </c>
      <c r="P2275">
        <v>4173.5659999999998</v>
      </c>
    </row>
    <row r="2276" spans="1:16">
      <c r="A2276" s="282">
        <v>45523</v>
      </c>
      <c r="B2276">
        <v>5335.1779999999999</v>
      </c>
      <c r="C2276">
        <v>1071.46</v>
      </c>
      <c r="D2276">
        <v>23524.947</v>
      </c>
      <c r="E2276">
        <v>1628.011</v>
      </c>
      <c r="L2276" s="282">
        <v>45523</v>
      </c>
      <c r="M2276">
        <v>25365.087</v>
      </c>
      <c r="N2276">
        <v>6231.5709999999999</v>
      </c>
      <c r="O2276">
        <v>101791.89</v>
      </c>
      <c r="P2276">
        <v>4111.3990000000003</v>
      </c>
    </row>
    <row r="2277" spans="1:16">
      <c r="A2277" s="282">
        <v>45524</v>
      </c>
      <c r="B2277">
        <v>5322.982</v>
      </c>
      <c r="C2277">
        <v>1065.615</v>
      </c>
      <c r="D2277">
        <v>23304.393</v>
      </c>
      <c r="E2277">
        <v>1644.57</v>
      </c>
      <c r="L2277" s="282">
        <v>45524</v>
      </c>
      <c r="M2277">
        <v>25307.845000000001</v>
      </c>
      <c r="N2277">
        <v>6197.5720000000001</v>
      </c>
      <c r="O2277">
        <v>100837.561</v>
      </c>
      <c r="P2277">
        <v>4153.241</v>
      </c>
    </row>
    <row r="2278" spans="1:16">
      <c r="A2278" s="282">
        <v>45525</v>
      </c>
      <c r="B2278">
        <v>5347.8389999999999</v>
      </c>
      <c r="C2278">
        <v>1073.4849999999999</v>
      </c>
      <c r="D2278">
        <v>23152.684000000001</v>
      </c>
      <c r="E2278">
        <v>1642.306</v>
      </c>
      <c r="L2278" s="282">
        <v>45525</v>
      </c>
      <c r="M2278">
        <v>25427.199000000001</v>
      </c>
      <c r="N2278">
        <v>6243.348</v>
      </c>
      <c r="O2278">
        <v>100181.117</v>
      </c>
      <c r="P2278">
        <v>4147.5249999999996</v>
      </c>
    </row>
    <row r="2279" spans="1:16">
      <c r="A2279" s="282">
        <v>45526</v>
      </c>
      <c r="B2279">
        <v>5298.6610000000001</v>
      </c>
      <c r="C2279">
        <v>1073.8910000000001</v>
      </c>
      <c r="D2279">
        <v>23566.22</v>
      </c>
      <c r="E2279">
        <v>1645.8219999999999</v>
      </c>
      <c r="L2279" s="282">
        <v>45526</v>
      </c>
      <c r="M2279">
        <v>25193.82</v>
      </c>
      <c r="N2279">
        <v>6245.7060000000001</v>
      </c>
      <c r="O2279">
        <v>101970.477</v>
      </c>
      <c r="P2279">
        <v>4156.4040000000005</v>
      </c>
    </row>
    <row r="2280" spans="1:16">
      <c r="A2280" s="282">
        <v>45527</v>
      </c>
      <c r="B2280">
        <v>5361.7569999999996</v>
      </c>
      <c r="C2280">
        <v>1084.8389999999999</v>
      </c>
      <c r="D2280">
        <v>23417.246999999999</v>
      </c>
      <c r="E2280">
        <v>1654.308</v>
      </c>
      <c r="L2280" s="282">
        <v>45527</v>
      </c>
      <c r="M2280">
        <v>25494.324000000001</v>
      </c>
      <c r="N2280">
        <v>6309.3810000000003</v>
      </c>
      <c r="O2280">
        <v>101325.876</v>
      </c>
      <c r="P2280">
        <v>4177.835</v>
      </c>
    </row>
    <row r="2281" spans="1:16">
      <c r="A2281" s="282">
        <v>45530</v>
      </c>
      <c r="B2281">
        <v>5344.51</v>
      </c>
      <c r="C2281">
        <v>1083.8889999999999</v>
      </c>
      <c r="D2281">
        <v>23249.616000000002</v>
      </c>
      <c r="E2281">
        <v>1637.2919999999999</v>
      </c>
      <c r="L2281" s="282">
        <v>45530</v>
      </c>
      <c r="M2281">
        <v>25412.874</v>
      </c>
      <c r="N2281">
        <v>6303.8540000000003</v>
      </c>
      <c r="O2281">
        <v>100600.538</v>
      </c>
      <c r="P2281">
        <v>4134.8609999999999</v>
      </c>
    </row>
    <row r="2282" spans="1:16">
      <c r="A2282" s="282">
        <v>45531</v>
      </c>
      <c r="B2282">
        <v>5352.3789999999999</v>
      </c>
      <c r="C2282">
        <v>1090.203</v>
      </c>
      <c r="D2282">
        <v>23301.298999999999</v>
      </c>
      <c r="E2282">
        <v>1648.0039999999999</v>
      </c>
      <c r="L2282" s="282">
        <v>45531</v>
      </c>
      <c r="M2282">
        <v>25452.208999999999</v>
      </c>
      <c r="N2282">
        <v>6340.5770000000002</v>
      </c>
      <c r="O2282">
        <v>100824.17</v>
      </c>
      <c r="P2282">
        <v>4161.9139999999998</v>
      </c>
    </row>
    <row r="2283" spans="1:16">
      <c r="A2283" s="282">
        <v>45532</v>
      </c>
      <c r="B2283">
        <v>5318.5829999999996</v>
      </c>
      <c r="C2283">
        <v>1093.6969999999999</v>
      </c>
      <c r="D2283">
        <v>23271.808000000001</v>
      </c>
      <c r="E2283">
        <v>1657.6110000000001</v>
      </c>
      <c r="L2283" s="282">
        <v>45532</v>
      </c>
      <c r="M2283">
        <v>25291.629000000001</v>
      </c>
      <c r="N2283">
        <v>6360.9009999999998</v>
      </c>
      <c r="O2283">
        <v>100696.56600000001</v>
      </c>
      <c r="P2283">
        <v>4186.1760000000004</v>
      </c>
    </row>
    <row r="2284" spans="1:16">
      <c r="A2284" s="282">
        <v>45533</v>
      </c>
      <c r="B2284">
        <v>5319.15</v>
      </c>
      <c r="C2284">
        <v>1103.8599999999999</v>
      </c>
      <c r="D2284">
        <v>23682.218000000001</v>
      </c>
      <c r="E2284">
        <v>1658.7339999999999</v>
      </c>
      <c r="L2284" s="282">
        <v>45533</v>
      </c>
      <c r="M2284">
        <v>25295.558000000001</v>
      </c>
      <c r="N2284">
        <v>6420.0039999999999</v>
      </c>
      <c r="O2284">
        <v>102472.4</v>
      </c>
      <c r="P2284">
        <v>4189.902</v>
      </c>
    </row>
    <row r="2285" spans="1:16">
      <c r="A2285" s="282">
        <v>45534</v>
      </c>
      <c r="B2285">
        <v>5373.1469999999999</v>
      </c>
      <c r="C2285">
        <v>1108.8789999999999</v>
      </c>
      <c r="D2285">
        <v>23950.428</v>
      </c>
      <c r="E2285">
        <v>1671.2339999999999</v>
      </c>
      <c r="L2285" s="282">
        <v>45534</v>
      </c>
      <c r="M2285">
        <v>25555.841</v>
      </c>
      <c r="N2285">
        <v>6449.1959999999999</v>
      </c>
      <c r="O2285">
        <v>103650.458</v>
      </c>
      <c r="P2285">
        <v>4221.4780000000001</v>
      </c>
    </row>
    <row r="2286" spans="1:16">
      <c r="A2286" s="282">
        <v>45537</v>
      </c>
      <c r="B2286">
        <v>5373.1469999999999</v>
      </c>
      <c r="C2286">
        <v>1107.2550000000001</v>
      </c>
      <c r="D2286">
        <v>23820.807000000001</v>
      </c>
      <c r="E2286">
        <v>1674.2329999999999</v>
      </c>
      <c r="L2286" s="282">
        <v>45537</v>
      </c>
      <c r="M2286">
        <v>25555.841</v>
      </c>
      <c r="N2286">
        <v>6439.7529999999997</v>
      </c>
      <c r="O2286">
        <v>103089.496</v>
      </c>
      <c r="P2286">
        <v>4229.0529999999999</v>
      </c>
    </row>
    <row r="2287" spans="1:16">
      <c r="A2287" s="282">
        <v>45538</v>
      </c>
      <c r="B2287">
        <v>5256.6890000000003</v>
      </c>
      <c r="C2287">
        <v>1094.6579999999999</v>
      </c>
      <c r="D2287">
        <v>23770.745999999999</v>
      </c>
      <c r="E2287">
        <v>1683.0640000000001</v>
      </c>
      <c r="L2287" s="282">
        <v>45538</v>
      </c>
      <c r="M2287">
        <v>25004.413</v>
      </c>
      <c r="N2287">
        <v>6366.4880000000003</v>
      </c>
      <c r="O2287">
        <v>102872.85</v>
      </c>
      <c r="P2287">
        <v>4251.3590000000004</v>
      </c>
    </row>
    <row r="2288" spans="1:16">
      <c r="A2288" s="282">
        <v>45539</v>
      </c>
      <c r="B2288">
        <v>5247.0280000000002</v>
      </c>
      <c r="C2288">
        <v>1088.3520000000001</v>
      </c>
      <c r="D2288">
        <v>23361.830999999998</v>
      </c>
      <c r="E2288">
        <v>1616.6030000000001</v>
      </c>
      <c r="L2288" s="282">
        <v>45539</v>
      </c>
      <c r="M2288">
        <v>24959.422999999999</v>
      </c>
      <c r="N2288">
        <v>6329.81</v>
      </c>
      <c r="O2288">
        <v>101103.185</v>
      </c>
      <c r="P2288">
        <v>4083.48</v>
      </c>
    </row>
    <row r="2289" spans="1:16">
      <c r="A2289" s="282">
        <v>45540</v>
      </c>
      <c r="B2289">
        <v>5232.1279999999997</v>
      </c>
      <c r="C2289">
        <v>1088.3340000000001</v>
      </c>
      <c r="D2289">
        <v>22979.934000000001</v>
      </c>
      <c r="E2289">
        <v>1605.816</v>
      </c>
      <c r="L2289" s="282">
        <v>45540</v>
      </c>
      <c r="M2289">
        <v>24889.434000000001</v>
      </c>
      <c r="N2289">
        <v>6329.7079999999996</v>
      </c>
      <c r="O2289">
        <v>99450.445000000007</v>
      </c>
      <c r="P2289">
        <v>4056.2330000000002</v>
      </c>
    </row>
    <row r="2290" spans="1:16">
      <c r="A2290" s="282">
        <v>45541</v>
      </c>
      <c r="B2290">
        <v>5141.5940000000001</v>
      </c>
      <c r="C2290">
        <v>1077.011</v>
      </c>
      <c r="D2290">
        <v>22883.574000000001</v>
      </c>
      <c r="E2290">
        <v>1589.396</v>
      </c>
      <c r="L2290" s="282">
        <v>45541</v>
      </c>
      <c r="M2290">
        <v>24461.71</v>
      </c>
      <c r="N2290">
        <v>6263.8509999999997</v>
      </c>
      <c r="O2290">
        <v>99033.426999999996</v>
      </c>
      <c r="P2290">
        <v>4014.7559999999999</v>
      </c>
    </row>
    <row r="2291" spans="1:16">
      <c r="A2291" s="282">
        <v>45544</v>
      </c>
      <c r="B2291">
        <v>5201.5789999999997</v>
      </c>
      <c r="C2291">
        <v>1086.325</v>
      </c>
      <c r="D2291">
        <v>23001.341</v>
      </c>
      <c r="E2291">
        <v>1577.749</v>
      </c>
      <c r="L2291" s="282">
        <v>45544</v>
      </c>
      <c r="M2291">
        <v>24749.651999999998</v>
      </c>
      <c r="N2291">
        <v>6318.0209999999997</v>
      </c>
      <c r="O2291">
        <v>99543.087</v>
      </c>
      <c r="P2291">
        <v>3985.3380000000002</v>
      </c>
    </row>
    <row r="2292" spans="1:16">
      <c r="A2292" s="282">
        <v>45545</v>
      </c>
      <c r="B2292">
        <v>5224.8580000000002</v>
      </c>
      <c r="C2292">
        <v>1075.548</v>
      </c>
      <c r="D2292">
        <v>22779.237000000001</v>
      </c>
      <c r="E2292">
        <v>1573.114</v>
      </c>
      <c r="L2292" s="282">
        <v>45545</v>
      </c>
      <c r="M2292">
        <v>24861.08</v>
      </c>
      <c r="N2292">
        <v>6255.3429999999998</v>
      </c>
      <c r="O2292">
        <v>98581.884999999995</v>
      </c>
      <c r="P2292">
        <v>3973.63</v>
      </c>
    </row>
    <row r="2293" spans="1:16">
      <c r="A2293" s="282">
        <v>45546</v>
      </c>
      <c r="B2293">
        <v>5281.6419999999998</v>
      </c>
      <c r="C2293">
        <v>1073.6199999999999</v>
      </c>
      <c r="D2293">
        <v>23130.756000000001</v>
      </c>
      <c r="E2293">
        <v>1546.556</v>
      </c>
      <c r="L2293" s="282">
        <v>45546</v>
      </c>
      <c r="M2293">
        <v>25131.521000000001</v>
      </c>
      <c r="N2293">
        <v>6244.13</v>
      </c>
      <c r="O2293">
        <v>100103.15700000001</v>
      </c>
      <c r="P2293">
        <v>3906.5459999999998</v>
      </c>
    </row>
    <row r="2294" spans="1:16">
      <c r="A2294" s="282">
        <v>45547</v>
      </c>
      <c r="B2294">
        <v>5322.2740000000003</v>
      </c>
      <c r="C2294">
        <v>1082.5319999999999</v>
      </c>
      <c r="D2294">
        <v>23692.953000000001</v>
      </c>
      <c r="E2294">
        <v>1587.2629999999999</v>
      </c>
      <c r="L2294" s="282">
        <v>45547</v>
      </c>
      <c r="M2294">
        <v>25325.236000000001</v>
      </c>
      <c r="N2294">
        <v>6295.9660000000003</v>
      </c>
      <c r="O2294">
        <v>102536.182</v>
      </c>
      <c r="P2294">
        <v>4009.37</v>
      </c>
    </row>
    <row r="2295" spans="1:16">
      <c r="A2295" s="282">
        <v>45548</v>
      </c>
      <c r="B2295">
        <v>5352.0209999999997</v>
      </c>
      <c r="C2295">
        <v>1085.3409999999999</v>
      </c>
      <c r="D2295">
        <v>23893.15</v>
      </c>
      <c r="E2295">
        <v>1573.7149999999999</v>
      </c>
      <c r="L2295" s="282">
        <v>45548</v>
      </c>
      <c r="M2295">
        <v>25471.124</v>
      </c>
      <c r="N2295">
        <v>6312.299</v>
      </c>
      <c r="O2295">
        <v>103402.577</v>
      </c>
      <c r="P2295">
        <v>3975.1469999999999</v>
      </c>
    </row>
    <row r="2296" spans="1:16">
      <c r="A2296" s="282">
        <v>45551</v>
      </c>
      <c r="B2296">
        <v>5359.4179999999997</v>
      </c>
      <c r="C2296">
        <v>1085.232</v>
      </c>
      <c r="D2296">
        <v>23894.274000000001</v>
      </c>
      <c r="E2296">
        <v>1573.7149999999999</v>
      </c>
      <c r="L2296" s="282">
        <v>45551</v>
      </c>
      <c r="M2296">
        <v>25511.482</v>
      </c>
      <c r="N2296">
        <v>6311.665</v>
      </c>
      <c r="O2296">
        <v>103407.443</v>
      </c>
      <c r="P2296">
        <v>3975.1469999999999</v>
      </c>
    </row>
    <row r="2297" spans="1:16">
      <c r="A2297" s="282">
        <v>45552</v>
      </c>
      <c r="B2297">
        <v>5360.6760000000004</v>
      </c>
      <c r="C2297">
        <v>1091.3530000000001</v>
      </c>
      <c r="D2297">
        <v>23595.035</v>
      </c>
      <c r="E2297">
        <v>1560.1959999999999</v>
      </c>
      <c r="L2297" s="282">
        <v>45552</v>
      </c>
      <c r="M2297">
        <v>25518.019</v>
      </c>
      <c r="N2297">
        <v>6347.2640000000001</v>
      </c>
      <c r="O2297">
        <v>102112.42200000001</v>
      </c>
      <c r="P2297">
        <v>3940.998</v>
      </c>
    </row>
    <row r="2298" spans="1:16">
      <c r="A2298" s="282">
        <v>45553</v>
      </c>
      <c r="B2298">
        <v>5345.817</v>
      </c>
      <c r="C2298">
        <v>1086.18</v>
      </c>
      <c r="D2298">
        <v>23164.404999999999</v>
      </c>
      <c r="E2298">
        <v>1565.921</v>
      </c>
      <c r="L2298" s="282">
        <v>45553</v>
      </c>
      <c r="M2298">
        <v>25447.722000000002</v>
      </c>
      <c r="N2298">
        <v>6317.1809999999996</v>
      </c>
      <c r="O2298">
        <v>100248.78</v>
      </c>
      <c r="P2298">
        <v>3955.462</v>
      </c>
    </row>
    <row r="2299" spans="1:16">
      <c r="A2299" s="282">
        <v>45554</v>
      </c>
      <c r="B2299">
        <v>5437.9089999999997</v>
      </c>
      <c r="C2299">
        <v>1098.346</v>
      </c>
      <c r="D2299">
        <v>23455.263999999999</v>
      </c>
      <c r="E2299">
        <v>1601.125</v>
      </c>
      <c r="L2299" s="282">
        <v>45554</v>
      </c>
      <c r="M2299">
        <v>25887.516</v>
      </c>
      <c r="N2299">
        <v>6387.9390000000003</v>
      </c>
      <c r="O2299">
        <v>101507.533</v>
      </c>
      <c r="P2299">
        <v>4044.5970000000002</v>
      </c>
    </row>
    <row r="2300" spans="1:16">
      <c r="A2300" s="282">
        <v>45555</v>
      </c>
      <c r="B2300">
        <v>5427.2089999999998</v>
      </c>
      <c r="C2300">
        <v>1090.835</v>
      </c>
      <c r="D2300">
        <v>22531.923999999999</v>
      </c>
      <c r="E2300">
        <v>1619.0709999999999</v>
      </c>
      <c r="L2300" s="282">
        <v>45555</v>
      </c>
      <c r="M2300">
        <v>25836.847000000002</v>
      </c>
      <c r="N2300">
        <v>6344.2539999999999</v>
      </c>
      <c r="O2300">
        <v>97511.587</v>
      </c>
      <c r="P2300">
        <v>4089.93</v>
      </c>
    </row>
    <row r="2301" spans="1:16">
      <c r="A2301" s="282">
        <v>45558</v>
      </c>
      <c r="B2301">
        <v>5442.5730000000003</v>
      </c>
      <c r="C2301">
        <v>1088.7670000000001</v>
      </c>
      <c r="D2301">
        <v>22209.800999999999</v>
      </c>
      <c r="E2301">
        <v>1619.0709999999999</v>
      </c>
      <c r="L2301" s="282">
        <v>45558</v>
      </c>
      <c r="M2301">
        <v>25910.241999999998</v>
      </c>
      <c r="N2301">
        <v>6340.7380000000003</v>
      </c>
      <c r="O2301">
        <v>96117.534</v>
      </c>
      <c r="P2301">
        <v>4089.93</v>
      </c>
    </row>
    <row r="2302" spans="1:16">
      <c r="A2302" s="282">
        <v>45559</v>
      </c>
      <c r="B2302">
        <v>5456.3509999999997</v>
      </c>
      <c r="C2302">
        <v>1094.1400000000001</v>
      </c>
      <c r="D2302">
        <v>22252.955000000002</v>
      </c>
      <c r="E2302">
        <v>1628.6320000000001</v>
      </c>
      <c r="L2302" s="282">
        <v>45559</v>
      </c>
      <c r="M2302">
        <v>25975.955999999998</v>
      </c>
      <c r="N2302">
        <v>6372.0290000000005</v>
      </c>
      <c r="O2302">
        <v>96304.290999999997</v>
      </c>
      <c r="P2302">
        <v>4114.0820000000003</v>
      </c>
    </row>
    <row r="2303" spans="1:16">
      <c r="A2303" s="282">
        <v>45560</v>
      </c>
      <c r="B2303">
        <v>5445.848</v>
      </c>
      <c r="C2303">
        <v>1092.8109999999999</v>
      </c>
      <c r="D2303">
        <v>22430.153999999999</v>
      </c>
      <c r="E2303">
        <v>1623.98</v>
      </c>
      <c r="L2303" s="282">
        <v>45560</v>
      </c>
      <c r="M2303">
        <v>25926.084999999999</v>
      </c>
      <c r="N2303">
        <v>6364.2870000000003</v>
      </c>
      <c r="O2303">
        <v>97071.157000000007</v>
      </c>
      <c r="P2303">
        <v>4102.3329999999996</v>
      </c>
    </row>
    <row r="2304" spans="1:16">
      <c r="A2304" s="282">
        <v>45561</v>
      </c>
      <c r="B2304">
        <v>5467.4229999999998</v>
      </c>
      <c r="C2304">
        <v>1109.348</v>
      </c>
      <c r="D2304">
        <v>22194.983</v>
      </c>
      <c r="E2304">
        <v>1667.961</v>
      </c>
      <c r="L2304" s="282">
        <v>45561</v>
      </c>
      <c r="M2304">
        <v>26030.339</v>
      </c>
      <c r="N2304">
        <v>6460.5969999999998</v>
      </c>
      <c r="O2304">
        <v>96053.404999999999</v>
      </c>
      <c r="P2304">
        <v>4213.433</v>
      </c>
    </row>
    <row r="2305" spans="1:16">
      <c r="A2305" s="282">
        <v>45562</v>
      </c>
      <c r="B2305">
        <v>5460.759</v>
      </c>
      <c r="C2305">
        <v>1117.8510000000001</v>
      </c>
      <c r="D2305">
        <v>21560.611000000001</v>
      </c>
      <c r="E2305">
        <v>1684.615</v>
      </c>
      <c r="L2305" s="282">
        <v>45562</v>
      </c>
      <c r="M2305">
        <v>25999.507000000001</v>
      </c>
      <c r="N2305">
        <v>6510.1170000000002</v>
      </c>
      <c r="O2305">
        <v>93308.028999999995</v>
      </c>
      <c r="P2305">
        <v>4294.2849999999999</v>
      </c>
    </row>
    <row r="2306" spans="1:16">
      <c r="A2306" s="282">
        <v>45565</v>
      </c>
      <c r="B2306">
        <v>5482.5159999999996</v>
      </c>
      <c r="C2306">
        <v>1097.518</v>
      </c>
      <c r="D2306">
        <v>21365.877</v>
      </c>
      <c r="E2306">
        <v>1619.777</v>
      </c>
      <c r="L2306" s="282">
        <v>45565</v>
      </c>
      <c r="M2306">
        <v>26105.67</v>
      </c>
      <c r="N2306">
        <v>6391.7039999999997</v>
      </c>
      <c r="O2306">
        <v>92465.275999999998</v>
      </c>
      <c r="P2306">
        <v>4129.0069999999996</v>
      </c>
    </row>
    <row r="2307" spans="1:16">
      <c r="A2307" s="282">
        <v>45566</v>
      </c>
      <c r="B2307">
        <v>5432.2759999999998</v>
      </c>
      <c r="C2307">
        <v>1087.9390000000001</v>
      </c>
      <c r="D2307">
        <v>21434.208999999999</v>
      </c>
      <c r="E2307">
        <v>1649.7919999999999</v>
      </c>
      <c r="L2307" s="282">
        <v>45566</v>
      </c>
      <c r="M2307">
        <v>25867.14</v>
      </c>
      <c r="N2307">
        <v>6335.9170000000004</v>
      </c>
      <c r="O2307">
        <v>92760.998999999996</v>
      </c>
      <c r="P2307">
        <v>4205.518</v>
      </c>
    </row>
    <row r="2308" spans="1:16">
      <c r="A2308" s="282">
        <v>45567</v>
      </c>
      <c r="B2308">
        <v>5433.125</v>
      </c>
      <c r="C2308">
        <v>1084.424</v>
      </c>
      <c r="D2308">
        <v>21216.007000000001</v>
      </c>
      <c r="E2308">
        <v>1624.3009999999999</v>
      </c>
      <c r="L2308" s="282">
        <v>45567</v>
      </c>
      <c r="M2308">
        <v>25872.727999999999</v>
      </c>
      <c r="N2308">
        <v>6315.442</v>
      </c>
      <c r="O2308">
        <v>91816.682000000001</v>
      </c>
      <c r="P2308">
        <v>4140.5389999999998</v>
      </c>
    </row>
    <row r="2309" spans="1:16">
      <c r="A2309" s="282">
        <v>45568</v>
      </c>
      <c r="B2309">
        <v>5424.4229999999998</v>
      </c>
      <c r="C2309">
        <v>1068.377</v>
      </c>
      <c r="D2309">
        <v>21120.974999999999</v>
      </c>
      <c r="E2309">
        <v>1645.951</v>
      </c>
      <c r="L2309" s="282">
        <v>45568</v>
      </c>
      <c r="M2309">
        <v>25831.359</v>
      </c>
      <c r="N2309">
        <v>6221.9880000000003</v>
      </c>
      <c r="O2309">
        <v>91405.414000000004</v>
      </c>
      <c r="P2309">
        <v>4195.7259999999997</v>
      </c>
    </row>
    <row r="2310" spans="1:16">
      <c r="A2310" s="282">
        <v>45569</v>
      </c>
      <c r="B2310">
        <v>5474.6019999999999</v>
      </c>
      <c r="C2310">
        <v>1081.3579999999999</v>
      </c>
      <c r="D2310">
        <v>21066.195</v>
      </c>
      <c r="E2310">
        <v>1651.07</v>
      </c>
      <c r="L2310" s="282">
        <v>45569</v>
      </c>
      <c r="M2310">
        <v>26073.456999999999</v>
      </c>
      <c r="N2310">
        <v>6297.59</v>
      </c>
      <c r="O2310">
        <v>91168.34</v>
      </c>
      <c r="P2310">
        <v>4208.7759999999998</v>
      </c>
    </row>
    <row r="2311" spans="1:16">
      <c r="A2311" s="282">
        <v>45572</v>
      </c>
      <c r="B2311">
        <v>5423.2489999999998</v>
      </c>
      <c r="C2311">
        <v>1088.3989999999999</v>
      </c>
      <c r="D2311">
        <v>21578.830999999998</v>
      </c>
      <c r="E2311">
        <v>1681.3240000000001</v>
      </c>
      <c r="L2311" s="282">
        <v>45572</v>
      </c>
      <c r="M2311">
        <v>25829.175999999999</v>
      </c>
      <c r="N2311">
        <v>6338.5940000000001</v>
      </c>
      <c r="O2311">
        <v>93386.880999999994</v>
      </c>
      <c r="P2311">
        <v>4285.8950000000004</v>
      </c>
    </row>
    <row r="2312" spans="1:16">
      <c r="A2312" s="282">
        <v>45573</v>
      </c>
      <c r="B2312">
        <v>5474.8860000000004</v>
      </c>
      <c r="C2312">
        <v>1085.931</v>
      </c>
      <c r="D2312">
        <v>21507.014999999999</v>
      </c>
      <c r="E2312">
        <v>1656.037</v>
      </c>
      <c r="L2312" s="282">
        <v>45573</v>
      </c>
      <c r="M2312">
        <v>26075.217000000001</v>
      </c>
      <c r="N2312">
        <v>6324.2190000000001</v>
      </c>
      <c r="O2312">
        <v>93076.08</v>
      </c>
      <c r="P2312">
        <v>4221.4380000000001</v>
      </c>
    </row>
    <row r="2313" spans="1:16">
      <c r="A2313" s="282">
        <v>45574</v>
      </c>
      <c r="B2313">
        <v>5514.1729999999998</v>
      </c>
      <c r="C2313">
        <v>1091.914</v>
      </c>
      <c r="D2313">
        <v>21484.177</v>
      </c>
      <c r="E2313">
        <v>1661.8620000000001</v>
      </c>
      <c r="L2313" s="282">
        <v>45574</v>
      </c>
      <c r="M2313">
        <v>26263.07</v>
      </c>
      <c r="N2313">
        <v>6359.0649999999996</v>
      </c>
      <c r="O2313">
        <v>92977.244000000006</v>
      </c>
      <c r="P2313">
        <v>4236.2860000000001</v>
      </c>
    </row>
    <row r="2314" spans="1:16">
      <c r="A2314" s="282">
        <v>45575</v>
      </c>
      <c r="B2314">
        <v>5504.32</v>
      </c>
      <c r="C2314">
        <v>1095.0899999999999</v>
      </c>
      <c r="D2314">
        <v>21565.874</v>
      </c>
      <c r="E2314">
        <v>1666.9110000000001</v>
      </c>
      <c r="L2314" s="282">
        <v>45575</v>
      </c>
      <c r="M2314">
        <v>26219.975999999999</v>
      </c>
      <c r="N2314">
        <v>6377.558</v>
      </c>
      <c r="O2314">
        <v>93330.808000000005</v>
      </c>
      <c r="P2314">
        <v>4249.1570000000002</v>
      </c>
    </row>
    <row r="2315" spans="1:16">
      <c r="A2315" s="282">
        <v>45576</v>
      </c>
      <c r="B2315">
        <v>5539.2950000000001</v>
      </c>
      <c r="C2315">
        <v>1102.413</v>
      </c>
      <c r="D2315">
        <v>21878.386999999999</v>
      </c>
      <c r="E2315">
        <v>1664.086</v>
      </c>
      <c r="L2315" s="282">
        <v>45576</v>
      </c>
      <c r="M2315">
        <v>26386.808000000001</v>
      </c>
      <c r="N2315">
        <v>6420.21</v>
      </c>
      <c r="O2315">
        <v>94683.270999999993</v>
      </c>
      <c r="P2315">
        <v>4241.9539999999997</v>
      </c>
    </row>
    <row r="2316" spans="1:16">
      <c r="A2316" s="282">
        <v>45579</v>
      </c>
      <c r="B2316">
        <v>5581.6719999999996</v>
      </c>
      <c r="C2316">
        <v>1115.127</v>
      </c>
      <c r="D2316">
        <v>21885.098000000002</v>
      </c>
      <c r="E2316">
        <v>1664.086</v>
      </c>
      <c r="L2316" s="282">
        <v>45579</v>
      </c>
      <c r="M2316">
        <v>26588.670999999998</v>
      </c>
      <c r="N2316">
        <v>6494.25</v>
      </c>
      <c r="O2316">
        <v>94727.642000000007</v>
      </c>
      <c r="P2316">
        <v>4241.9539999999997</v>
      </c>
    </row>
    <row r="2317" spans="1:16">
      <c r="A2317" s="282">
        <v>45580</v>
      </c>
      <c r="B2317">
        <v>5539.1689999999999</v>
      </c>
      <c r="C2317">
        <v>1112.5440000000001</v>
      </c>
      <c r="D2317">
        <v>21529.687999999998</v>
      </c>
      <c r="E2317">
        <v>1673.654</v>
      </c>
      <c r="L2317" s="282">
        <v>45580</v>
      </c>
      <c r="M2317">
        <v>26388.409</v>
      </c>
      <c r="N2317">
        <v>6479.2079999999996</v>
      </c>
      <c r="O2317">
        <v>93189.285000000003</v>
      </c>
      <c r="P2317">
        <v>4266.3450000000003</v>
      </c>
    </row>
    <row r="2318" spans="1:16">
      <c r="A2318" s="282">
        <v>45581</v>
      </c>
      <c r="B2318">
        <v>5565.2120000000004</v>
      </c>
      <c r="C2318">
        <v>1115.3720000000001</v>
      </c>
      <c r="D2318">
        <v>21515.358</v>
      </c>
      <c r="E2318">
        <v>1651.742</v>
      </c>
      <c r="L2318" s="282">
        <v>45581</v>
      </c>
      <c r="M2318">
        <v>26512.853999999999</v>
      </c>
      <c r="N2318">
        <v>6495.6760000000004</v>
      </c>
      <c r="O2318">
        <v>93127.26</v>
      </c>
      <c r="P2318">
        <v>4210.4889999999996</v>
      </c>
    </row>
    <row r="2319" spans="1:16">
      <c r="A2319" s="282">
        <v>45582</v>
      </c>
      <c r="B2319">
        <v>5564.6480000000001</v>
      </c>
      <c r="C2319">
        <v>1128.0419999999999</v>
      </c>
      <c r="D2319">
        <v>21779.205999999998</v>
      </c>
      <c r="E2319">
        <v>1650.0039999999999</v>
      </c>
      <c r="L2319" s="282">
        <v>45582</v>
      </c>
      <c r="M2319">
        <v>26510.44</v>
      </c>
      <c r="N2319">
        <v>6569.4650000000001</v>
      </c>
      <c r="O2319">
        <v>94269.301000000007</v>
      </c>
      <c r="P2319">
        <v>4206.0590000000002</v>
      </c>
    </row>
    <row r="2320" spans="1:16">
      <c r="A2320" s="282">
        <v>45583</v>
      </c>
      <c r="B2320">
        <v>5587.326</v>
      </c>
      <c r="C2320">
        <v>1132.5340000000001</v>
      </c>
      <c r="D2320">
        <v>21613.686000000002</v>
      </c>
      <c r="E2320">
        <v>1651.2829999999999</v>
      </c>
      <c r="L2320" s="282">
        <v>45583</v>
      </c>
      <c r="M2320">
        <v>26620.047999999999</v>
      </c>
      <c r="N2320">
        <v>6595.6289999999999</v>
      </c>
      <c r="O2320">
        <v>93552.861999999994</v>
      </c>
      <c r="P2320">
        <v>4209.3190000000004</v>
      </c>
    </row>
    <row r="2321" spans="1:16">
      <c r="A2321" s="282">
        <v>45586</v>
      </c>
      <c r="B2321">
        <v>5576.2250000000004</v>
      </c>
      <c r="C2321">
        <v>1125.759</v>
      </c>
      <c r="D2321">
        <v>21614.620999999999</v>
      </c>
      <c r="E2321">
        <v>1646.2639999999999</v>
      </c>
      <c r="L2321" s="282">
        <v>45586</v>
      </c>
      <c r="M2321">
        <v>26568.153999999999</v>
      </c>
      <c r="N2321">
        <v>6556.1679999999997</v>
      </c>
      <c r="O2321">
        <v>93556.907000000007</v>
      </c>
      <c r="P2321">
        <v>4196.5349999999999</v>
      </c>
    </row>
    <row r="2322" spans="1:16">
      <c r="A2322" s="282">
        <v>45587</v>
      </c>
      <c r="B2322">
        <v>5572.2610000000004</v>
      </c>
      <c r="C2322">
        <v>1118.366</v>
      </c>
      <c r="D2322">
        <v>21474.79</v>
      </c>
      <c r="E2322">
        <v>1629.3579999999999</v>
      </c>
      <c r="L2322" s="282">
        <v>45587</v>
      </c>
      <c r="M2322">
        <v>26549.38</v>
      </c>
      <c r="N2322">
        <v>6513.1120000000001</v>
      </c>
      <c r="O2322">
        <v>92951.664999999994</v>
      </c>
      <c r="P2322">
        <v>4153.4399999999996</v>
      </c>
    </row>
    <row r="2323" spans="1:16">
      <c r="A2323" s="282">
        <v>45588</v>
      </c>
      <c r="B2323">
        <v>5520.808</v>
      </c>
      <c r="C2323">
        <v>1117.52</v>
      </c>
      <c r="D2323">
        <v>21406.258000000002</v>
      </c>
      <c r="E2323">
        <v>1621.18</v>
      </c>
      <c r="L2323" s="282">
        <v>45588</v>
      </c>
      <c r="M2323">
        <v>26304.647000000001</v>
      </c>
      <c r="N2323">
        <v>6508.1909999999998</v>
      </c>
      <c r="O2323">
        <v>92655.03</v>
      </c>
      <c r="P2323">
        <v>4132.5919999999996</v>
      </c>
    </row>
    <row r="2324" spans="1:16">
      <c r="A2324" s="282">
        <v>45589</v>
      </c>
      <c r="B2324">
        <v>5534.7920000000004</v>
      </c>
      <c r="C2324">
        <v>1117.923</v>
      </c>
      <c r="D2324">
        <v>21256.5</v>
      </c>
      <c r="E2324">
        <v>1621.011</v>
      </c>
      <c r="L2324" s="282">
        <v>45589</v>
      </c>
      <c r="M2324">
        <v>26371.277999999998</v>
      </c>
      <c r="N2324">
        <v>6510.5379999999996</v>
      </c>
      <c r="O2324">
        <v>92006.816000000006</v>
      </c>
      <c r="P2324">
        <v>4132.1620000000003</v>
      </c>
    </row>
    <row r="2325" spans="1:16">
      <c r="A2325" s="282">
        <v>45590</v>
      </c>
      <c r="B2325">
        <v>5532.0789999999997</v>
      </c>
      <c r="C2325">
        <v>1120.691</v>
      </c>
      <c r="D2325">
        <v>21187.241999999998</v>
      </c>
      <c r="E2325">
        <v>1610.96</v>
      </c>
      <c r="L2325" s="282">
        <v>45590</v>
      </c>
      <c r="M2325">
        <v>26358.563999999998</v>
      </c>
      <c r="N2325">
        <v>6526.6580000000004</v>
      </c>
      <c r="O2325">
        <v>91707.035000000003</v>
      </c>
      <c r="P2325">
        <v>4106.5420000000004</v>
      </c>
    </row>
    <row r="2326" spans="1:16">
      <c r="A2326" s="282">
        <v>45593</v>
      </c>
      <c r="B2326">
        <v>5547.8019999999997</v>
      </c>
      <c r="C2326">
        <v>1128.193</v>
      </c>
      <c r="D2326">
        <v>20977.982</v>
      </c>
      <c r="E2326">
        <v>1636.79</v>
      </c>
      <c r="L2326" s="282">
        <v>45593</v>
      </c>
      <c r="M2326">
        <v>26433.825000000001</v>
      </c>
      <c r="N2326">
        <v>6570.348</v>
      </c>
      <c r="O2326">
        <v>90801.273000000001</v>
      </c>
      <c r="P2326">
        <v>4172.384</v>
      </c>
    </row>
    <row r="2327" spans="1:16">
      <c r="A2327" s="282">
        <v>45594</v>
      </c>
      <c r="B2327">
        <v>5557.0720000000001</v>
      </c>
      <c r="C2327">
        <v>1124.309</v>
      </c>
      <c r="D2327">
        <v>20882.496999999999</v>
      </c>
      <c r="E2327">
        <v>1652.1089999999999</v>
      </c>
      <c r="L2327" s="282">
        <v>45594</v>
      </c>
      <c r="M2327">
        <v>26477.993999999999</v>
      </c>
      <c r="N2327">
        <v>6547.7259999999997</v>
      </c>
      <c r="O2327">
        <v>90387.978000000003</v>
      </c>
      <c r="P2327">
        <v>4211.4359999999997</v>
      </c>
    </row>
    <row r="2328" spans="1:16">
      <c r="A2328" s="282">
        <v>45595</v>
      </c>
      <c r="B2328">
        <v>5539.1980000000003</v>
      </c>
      <c r="C2328">
        <v>1110.3610000000001</v>
      </c>
      <c r="D2328">
        <v>20826.328000000001</v>
      </c>
      <c r="E2328">
        <v>1666.75</v>
      </c>
      <c r="L2328" s="282">
        <v>45595</v>
      </c>
      <c r="M2328">
        <v>26392.975999999999</v>
      </c>
      <c r="N2328">
        <v>6466.4970000000003</v>
      </c>
      <c r="O2328">
        <v>90144.854000000007</v>
      </c>
      <c r="P2328">
        <v>4248.8109999999997</v>
      </c>
    </row>
    <row r="2329" spans="1:16">
      <c r="A2329" s="282">
        <v>45596</v>
      </c>
      <c r="B2329">
        <v>5438.0290000000005</v>
      </c>
      <c r="C2329">
        <v>1104.528</v>
      </c>
      <c r="D2329">
        <v>20671.913</v>
      </c>
      <c r="E2329">
        <v>1657.6880000000001</v>
      </c>
      <c r="L2329" s="282">
        <v>45596</v>
      </c>
      <c r="M2329">
        <v>25912.877</v>
      </c>
      <c r="N2329">
        <v>6432.5259999999998</v>
      </c>
      <c r="O2329">
        <v>89476.485000000001</v>
      </c>
      <c r="P2329">
        <v>4225.7470000000003</v>
      </c>
    </row>
    <row r="2330" spans="1:16">
      <c r="A2330" s="282">
        <v>45597</v>
      </c>
      <c r="B2330">
        <v>5460.6090000000004</v>
      </c>
      <c r="C2330">
        <v>1117.7280000000001</v>
      </c>
      <c r="D2330">
        <v>20931.050999999999</v>
      </c>
      <c r="E2330">
        <v>1624.8209999999999</v>
      </c>
      <c r="L2330" s="282">
        <v>45597</v>
      </c>
      <c r="M2330">
        <v>26021.563999999998</v>
      </c>
      <c r="N2330">
        <v>6509.3990000000003</v>
      </c>
      <c r="O2330">
        <v>90598.138000000006</v>
      </c>
      <c r="P2330">
        <v>4142.2219999999998</v>
      </c>
    </row>
    <row r="2331" spans="1:16">
      <c r="A2331" s="282">
        <v>45600</v>
      </c>
      <c r="B2331">
        <v>5446.2939999999999</v>
      </c>
      <c r="C2331">
        <v>1114.3810000000001</v>
      </c>
      <c r="D2331">
        <v>20677.866999999998</v>
      </c>
      <c r="E2331">
        <v>1624.8209999999999</v>
      </c>
      <c r="L2331" s="282">
        <v>45600</v>
      </c>
      <c r="M2331">
        <v>25954.53</v>
      </c>
      <c r="N2331">
        <v>6489.9089999999997</v>
      </c>
      <c r="O2331">
        <v>89502.251999999993</v>
      </c>
      <c r="P2331">
        <v>4142.2219999999998</v>
      </c>
    </row>
    <row r="2332" spans="1:16">
      <c r="A2332" s="282">
        <v>45601</v>
      </c>
      <c r="B2332">
        <v>5514.3019999999997</v>
      </c>
      <c r="C2332">
        <v>1109.6010000000001</v>
      </c>
      <c r="D2332">
        <v>20437.63</v>
      </c>
      <c r="E2332">
        <v>1638.6420000000001</v>
      </c>
      <c r="L2332" s="282">
        <v>45601</v>
      </c>
      <c r="M2332">
        <v>26278.921999999999</v>
      </c>
      <c r="N2332">
        <v>6462.067</v>
      </c>
      <c r="O2332">
        <v>88462.41</v>
      </c>
      <c r="P2332">
        <v>4177.4809999999998</v>
      </c>
    </row>
    <row r="2333" spans="1:16">
      <c r="A2333" s="282">
        <v>45602</v>
      </c>
      <c r="B2333">
        <v>5657.0709999999999</v>
      </c>
      <c r="C2333">
        <v>1092.009</v>
      </c>
      <c r="D2333">
        <v>20306.429</v>
      </c>
      <c r="E2333">
        <v>1673.7550000000001</v>
      </c>
      <c r="L2333" s="282">
        <v>45602</v>
      </c>
      <c r="M2333">
        <v>26959.367999999999</v>
      </c>
      <c r="N2333">
        <v>6359.6170000000002</v>
      </c>
      <c r="O2333">
        <v>87894.520999999993</v>
      </c>
      <c r="P2333">
        <v>4267.3580000000002</v>
      </c>
    </row>
    <row r="2334" spans="1:16">
      <c r="A2334" s="282">
        <v>45603</v>
      </c>
      <c r="B2334">
        <v>5699.9110000000001</v>
      </c>
      <c r="C2334">
        <v>1090.508</v>
      </c>
      <c r="D2334">
        <v>20047.892</v>
      </c>
      <c r="E2334">
        <v>1687.6890000000001</v>
      </c>
      <c r="L2334" s="282">
        <v>45603</v>
      </c>
      <c r="M2334">
        <v>27164.198</v>
      </c>
      <c r="N2334">
        <v>6350.8739999999998</v>
      </c>
      <c r="O2334">
        <v>86775.466</v>
      </c>
      <c r="P2334">
        <v>4302.9049999999997</v>
      </c>
    </row>
    <row r="2335" spans="1:16">
      <c r="A2335" s="282">
        <v>45604</v>
      </c>
      <c r="B2335">
        <v>5722.9610000000002</v>
      </c>
      <c r="C2335">
        <v>1086.5170000000001</v>
      </c>
      <c r="D2335">
        <v>20311.098999999998</v>
      </c>
      <c r="E2335">
        <v>1688.0730000000001</v>
      </c>
      <c r="L2335" s="282">
        <v>45604</v>
      </c>
      <c r="M2335">
        <v>27279.673999999999</v>
      </c>
      <c r="N2335">
        <v>6327.6319999999996</v>
      </c>
      <c r="O2335">
        <v>87914.732999999993</v>
      </c>
      <c r="P2335">
        <v>4303.5389999999998</v>
      </c>
    </row>
    <row r="2336" spans="1:16">
      <c r="A2336" s="282">
        <v>45607</v>
      </c>
      <c r="B2336">
        <v>5734.9009999999998</v>
      </c>
      <c r="C2336">
        <v>1102.8489999999999</v>
      </c>
      <c r="D2336">
        <v>20856.101999999999</v>
      </c>
      <c r="E2336">
        <v>1686.1189999999999</v>
      </c>
      <c r="L2336" s="282">
        <v>45607</v>
      </c>
      <c r="M2336">
        <v>27336.587</v>
      </c>
      <c r="N2336">
        <v>6422.75</v>
      </c>
      <c r="O2336">
        <v>90273.729000000007</v>
      </c>
      <c r="P2336">
        <v>4299.3130000000001</v>
      </c>
    </row>
    <row r="2337" spans="1:16">
      <c r="A2337" s="282">
        <v>45608</v>
      </c>
      <c r="B2337">
        <v>5718.2460000000001</v>
      </c>
      <c r="C2337">
        <v>1077.057</v>
      </c>
      <c r="D2337">
        <v>20270.778999999999</v>
      </c>
      <c r="E2337">
        <v>1686.6110000000001</v>
      </c>
      <c r="L2337" s="282">
        <v>45608</v>
      </c>
      <c r="M2337">
        <v>27258.771000000001</v>
      </c>
      <c r="N2337">
        <v>6272.54</v>
      </c>
      <c r="O2337">
        <v>87740.210999999996</v>
      </c>
      <c r="P2337">
        <v>4300.6239999999998</v>
      </c>
    </row>
    <row r="2338" spans="1:16">
      <c r="A2338" s="282">
        <v>45609</v>
      </c>
      <c r="B2338">
        <v>5717.875</v>
      </c>
      <c r="C2338">
        <v>1081.932</v>
      </c>
      <c r="D2338">
        <v>20332.600999999999</v>
      </c>
      <c r="E2338">
        <v>1662.9649999999999</v>
      </c>
      <c r="L2338" s="282">
        <v>45609</v>
      </c>
      <c r="M2338">
        <v>27258.177</v>
      </c>
      <c r="N2338">
        <v>6300.9290000000001</v>
      </c>
      <c r="O2338">
        <v>88007.801000000007</v>
      </c>
      <c r="P2338">
        <v>4240.3320000000003</v>
      </c>
    </row>
    <row r="2339" spans="1:16">
      <c r="A2339" s="282">
        <v>45610</v>
      </c>
      <c r="B2339">
        <v>5681.2749999999996</v>
      </c>
      <c r="C2339">
        <v>1101.3900000000001</v>
      </c>
      <c r="D2339">
        <v>20321.457999999999</v>
      </c>
      <c r="E2339">
        <v>1660.5340000000001</v>
      </c>
      <c r="L2339" s="282">
        <v>45610</v>
      </c>
      <c r="M2339">
        <v>27086.839</v>
      </c>
      <c r="N2339">
        <v>6414.2529999999997</v>
      </c>
      <c r="O2339">
        <v>87959.57</v>
      </c>
      <c r="P2339">
        <v>4234.2420000000002</v>
      </c>
    </row>
    <row r="2340" spans="1:16">
      <c r="A2340" s="282">
        <v>45611</v>
      </c>
      <c r="B2340">
        <v>5606</v>
      </c>
      <c r="C2340">
        <v>1097.068</v>
      </c>
      <c r="D2340">
        <v>19594.391</v>
      </c>
      <c r="E2340">
        <v>1668.296</v>
      </c>
      <c r="L2340" s="282">
        <v>45611</v>
      </c>
      <c r="M2340">
        <v>26731.733</v>
      </c>
      <c r="N2340">
        <v>6389.0780000000004</v>
      </c>
      <c r="O2340">
        <v>84812.528999999995</v>
      </c>
      <c r="P2340">
        <v>4254.0780000000004</v>
      </c>
    </row>
    <row r="2341" spans="1:16">
      <c r="A2341" s="282">
        <v>45614</v>
      </c>
      <c r="B2341">
        <v>5630.2030000000004</v>
      </c>
      <c r="C2341">
        <v>1081.701</v>
      </c>
      <c r="D2341">
        <v>19483.094000000001</v>
      </c>
      <c r="E2341">
        <v>1654.056</v>
      </c>
      <c r="L2341" s="282">
        <v>45614</v>
      </c>
      <c r="M2341">
        <v>26852.246999999999</v>
      </c>
      <c r="N2341">
        <v>6384.4440000000004</v>
      </c>
      <c r="O2341">
        <v>84330.79</v>
      </c>
      <c r="P2341">
        <v>4218.0370000000003</v>
      </c>
    </row>
    <row r="2342" spans="1:16">
      <c r="A2342" s="282">
        <v>45615</v>
      </c>
      <c r="B2342">
        <v>5655.9040000000005</v>
      </c>
      <c r="C2342">
        <v>1068.4359999999999</v>
      </c>
      <c r="D2342">
        <v>19786.106</v>
      </c>
      <c r="E2342">
        <v>1665.289</v>
      </c>
      <c r="L2342" s="282">
        <v>45615</v>
      </c>
      <c r="M2342">
        <v>26975.173999999999</v>
      </c>
      <c r="N2342">
        <v>6306.1549999999997</v>
      </c>
      <c r="O2342">
        <v>85642.35</v>
      </c>
      <c r="P2342">
        <v>4246.6809999999996</v>
      </c>
    </row>
    <row r="2343" spans="1:16">
      <c r="A2343" s="282">
        <v>45616</v>
      </c>
      <c r="B2343">
        <v>5657.9709999999995</v>
      </c>
      <c r="C2343">
        <v>1065.23</v>
      </c>
      <c r="D2343">
        <v>20097.571</v>
      </c>
      <c r="E2343">
        <v>1657.0350000000001</v>
      </c>
      <c r="L2343" s="282">
        <v>45616</v>
      </c>
      <c r="M2343">
        <v>26985.805</v>
      </c>
      <c r="N2343">
        <v>6287.2280000000001</v>
      </c>
      <c r="O2343">
        <v>86990.498000000007</v>
      </c>
      <c r="P2343">
        <v>4225.6360000000004</v>
      </c>
    </row>
    <row r="2344" spans="1:16">
      <c r="A2344" s="282">
        <v>45617</v>
      </c>
      <c r="B2344">
        <v>5691.018</v>
      </c>
      <c r="C2344">
        <v>1066.95</v>
      </c>
      <c r="D2344">
        <v>19769.394</v>
      </c>
      <c r="E2344">
        <v>1645.885</v>
      </c>
      <c r="L2344" s="282">
        <v>45617</v>
      </c>
      <c r="M2344">
        <v>27147.293000000001</v>
      </c>
      <c r="N2344">
        <v>6297.384</v>
      </c>
      <c r="O2344">
        <v>85570.010999999999</v>
      </c>
      <c r="P2344">
        <v>4197.2240000000002</v>
      </c>
    </row>
    <row r="2345" spans="1:16">
      <c r="A2345" s="282">
        <v>45618</v>
      </c>
      <c r="B2345">
        <v>5713.8180000000002</v>
      </c>
      <c r="C2345">
        <v>1074.104</v>
      </c>
      <c r="D2345">
        <v>20365.919000000002</v>
      </c>
      <c r="E2345">
        <v>1653.547</v>
      </c>
      <c r="L2345" s="282">
        <v>45618</v>
      </c>
      <c r="M2345">
        <v>27257.343000000001</v>
      </c>
      <c r="N2345">
        <v>6339.61</v>
      </c>
      <c r="O2345">
        <v>88152.014999999999</v>
      </c>
      <c r="P2345">
        <v>4216.7619999999997</v>
      </c>
    </row>
    <row r="2346" spans="1:16">
      <c r="A2346" s="282">
        <v>45621</v>
      </c>
      <c r="B2346">
        <v>5731.9120000000003</v>
      </c>
      <c r="C2346">
        <v>1070.3599999999999</v>
      </c>
      <c r="D2346">
        <v>20273.560000000001</v>
      </c>
      <c r="E2346">
        <v>1669.1780000000001</v>
      </c>
      <c r="L2346" s="282">
        <v>45621</v>
      </c>
      <c r="M2346">
        <v>27343.850999999999</v>
      </c>
      <c r="N2346">
        <v>6317.5119999999997</v>
      </c>
      <c r="O2346">
        <v>87752.25</v>
      </c>
      <c r="P2346">
        <v>4256.6239999999998</v>
      </c>
    </row>
    <row r="2347" spans="1:16">
      <c r="A2347" s="282">
        <v>45622</v>
      </c>
      <c r="B2347">
        <v>5761.6040000000003</v>
      </c>
      <c r="C2347">
        <v>1060.7370000000001</v>
      </c>
      <c r="D2347">
        <v>20414.045999999998</v>
      </c>
      <c r="E2347">
        <v>1650.394</v>
      </c>
      <c r="L2347" s="282">
        <v>45622</v>
      </c>
      <c r="M2347">
        <v>27487.322</v>
      </c>
      <c r="N2347">
        <v>6260.7110000000002</v>
      </c>
      <c r="O2347">
        <v>88360.331000000006</v>
      </c>
      <c r="P2347">
        <v>4208.7219999999998</v>
      </c>
    </row>
    <row r="2348" spans="1:16">
      <c r="A2348" s="282">
        <v>45623</v>
      </c>
      <c r="B2348">
        <v>5739.5129999999999</v>
      </c>
      <c r="C2348">
        <v>1058.8040000000001</v>
      </c>
      <c r="D2348">
        <v>20171.669000000002</v>
      </c>
      <c r="E2348">
        <v>1636.201</v>
      </c>
      <c r="L2348" s="282">
        <v>45623</v>
      </c>
      <c r="M2348">
        <v>27383.555</v>
      </c>
      <c r="N2348">
        <v>6249.3029999999999</v>
      </c>
      <c r="O2348">
        <v>87311.221000000005</v>
      </c>
      <c r="P2348">
        <v>4172.527</v>
      </c>
    </row>
    <row r="2349" spans="1:16">
      <c r="A2349" s="282">
        <v>45624</v>
      </c>
      <c r="B2349">
        <v>5739.5129999999999</v>
      </c>
      <c r="C2349">
        <v>1063.953</v>
      </c>
      <c r="D2349">
        <v>20295.830000000002</v>
      </c>
      <c r="E2349">
        <v>1649.4169999999999</v>
      </c>
      <c r="L2349" s="282">
        <v>45624</v>
      </c>
      <c r="M2349">
        <v>27383.555</v>
      </c>
      <c r="N2349">
        <v>6279.6949999999997</v>
      </c>
      <c r="O2349">
        <v>87848.644</v>
      </c>
      <c r="P2349">
        <v>4206.2299999999996</v>
      </c>
    </row>
    <row r="2350" spans="1:16">
      <c r="A2350" s="282">
        <v>45625</v>
      </c>
      <c r="B2350">
        <v>5770.6459999999997</v>
      </c>
      <c r="C2350">
        <v>1068.413</v>
      </c>
      <c r="D2350">
        <v>20517.571</v>
      </c>
      <c r="E2350">
        <v>1644.5930000000001</v>
      </c>
      <c r="L2350" s="282">
        <v>45625</v>
      </c>
      <c r="M2350">
        <v>27534.738000000001</v>
      </c>
      <c r="N2350">
        <v>6306.0190000000002</v>
      </c>
      <c r="O2350">
        <v>88808.426000000007</v>
      </c>
      <c r="P2350">
        <v>4193.9290000000001</v>
      </c>
    </row>
    <row r="2351" spans="1:16">
      <c r="A2351" s="282">
        <v>45628</v>
      </c>
      <c r="B2351">
        <v>5784.692</v>
      </c>
      <c r="C2351">
        <v>1070.1949999999999</v>
      </c>
      <c r="D2351">
        <v>20924.251</v>
      </c>
      <c r="E2351">
        <v>1667.433</v>
      </c>
      <c r="L2351" s="282">
        <v>45628</v>
      </c>
      <c r="M2351">
        <v>27604.95</v>
      </c>
      <c r="N2351">
        <v>6316.5370000000003</v>
      </c>
      <c r="O2351">
        <v>90568.706000000006</v>
      </c>
      <c r="P2351">
        <v>4252.1729999999998</v>
      </c>
    </row>
    <row r="2352" spans="1:16">
      <c r="A2352" s="282">
        <v>45629</v>
      </c>
      <c r="B2352">
        <v>5788.9260000000004</v>
      </c>
      <c r="C2352">
        <v>1082.2370000000001</v>
      </c>
      <c r="D2352">
        <v>21012.959999999999</v>
      </c>
      <c r="E2352">
        <v>1692.655</v>
      </c>
      <c r="L2352" s="282">
        <v>45629</v>
      </c>
      <c r="M2352">
        <v>27625.677</v>
      </c>
      <c r="N2352">
        <v>6387.6080000000002</v>
      </c>
      <c r="O2352">
        <v>90952.673999999999</v>
      </c>
      <c r="P2352">
        <v>4316.4939999999997</v>
      </c>
    </row>
    <row r="2353" spans="1:16">
      <c r="A2353" s="282">
        <v>45630</v>
      </c>
      <c r="B2353">
        <v>5830.07</v>
      </c>
      <c r="C2353">
        <v>1089.7619999999999</v>
      </c>
      <c r="D2353">
        <v>20899.192999999999</v>
      </c>
      <c r="E2353">
        <v>1686.1790000000001</v>
      </c>
      <c r="L2353" s="282">
        <v>45630</v>
      </c>
      <c r="M2353">
        <v>27822.563999999998</v>
      </c>
      <c r="N2353">
        <v>6432.0240000000003</v>
      </c>
      <c r="O2353">
        <v>90460.243000000002</v>
      </c>
      <c r="P2353">
        <v>4299.9790000000003</v>
      </c>
    </row>
    <row r="2354" spans="1:16">
      <c r="A2354" s="282">
        <v>45631</v>
      </c>
      <c r="B2354">
        <v>5816.5550000000003</v>
      </c>
      <c r="C2354">
        <v>1107.46</v>
      </c>
      <c r="D2354">
        <v>20765.22</v>
      </c>
      <c r="E2354">
        <v>1687.1949999999999</v>
      </c>
      <c r="L2354" s="282">
        <v>45631</v>
      </c>
      <c r="M2354">
        <v>27759.738000000001</v>
      </c>
      <c r="N2354">
        <v>6536.482</v>
      </c>
      <c r="O2354">
        <v>89880.356</v>
      </c>
      <c r="P2354">
        <v>4302.57</v>
      </c>
    </row>
    <row r="2355" spans="1:16">
      <c r="A2355" s="282">
        <v>45632</v>
      </c>
      <c r="B2355">
        <v>5834.1729999999998</v>
      </c>
      <c r="C2355">
        <v>1112.2</v>
      </c>
      <c r="D2355">
        <v>21000.768</v>
      </c>
      <c r="E2355">
        <v>1676.54</v>
      </c>
      <c r="L2355" s="282">
        <v>45632</v>
      </c>
      <c r="M2355">
        <v>27846.947</v>
      </c>
      <c r="N2355">
        <v>6564.4570000000003</v>
      </c>
      <c r="O2355">
        <v>90949.774000000005</v>
      </c>
      <c r="P2355">
        <v>4275.3959999999997</v>
      </c>
    </row>
    <row r="2356" spans="1:16">
      <c r="A2356" s="282">
        <v>45635</v>
      </c>
      <c r="B2356">
        <v>5793.3760000000002</v>
      </c>
      <c r="C2356">
        <v>1105.346</v>
      </c>
      <c r="D2356">
        <v>20950.955000000002</v>
      </c>
      <c r="E2356">
        <v>1680.3689999999999</v>
      </c>
      <c r="L2356" s="282">
        <v>45635</v>
      </c>
      <c r="M2356">
        <v>27656.034</v>
      </c>
      <c r="N2356">
        <v>6524.0069999999996</v>
      </c>
      <c r="O2356">
        <v>90838.383000000002</v>
      </c>
      <c r="P2356">
        <v>4285.1629999999996</v>
      </c>
    </row>
    <row r="2357" spans="1:16">
      <c r="A2357" s="282">
        <v>45636</v>
      </c>
      <c r="B2357">
        <v>5773.4049999999997</v>
      </c>
      <c r="C2357">
        <v>1104.432</v>
      </c>
      <c r="D2357">
        <v>20960.942999999999</v>
      </c>
      <c r="E2357">
        <v>1685.7860000000001</v>
      </c>
      <c r="L2357" s="282">
        <v>45636</v>
      </c>
      <c r="M2357">
        <v>27561.212</v>
      </c>
      <c r="N2357">
        <v>6518.6090000000004</v>
      </c>
      <c r="O2357">
        <v>90881.688999999998</v>
      </c>
      <c r="P2357">
        <v>4298.9769999999999</v>
      </c>
    </row>
    <row r="2358" spans="1:16">
      <c r="A2358" s="282">
        <v>45637</v>
      </c>
      <c r="B2358">
        <v>5822.9390000000003</v>
      </c>
      <c r="C2358">
        <v>1110.818</v>
      </c>
      <c r="D2358">
        <v>21078.245999999999</v>
      </c>
      <c r="E2358">
        <v>1690.46</v>
      </c>
      <c r="L2358" s="282">
        <v>45637</v>
      </c>
      <c r="M2358">
        <v>27798.07</v>
      </c>
      <c r="N2358">
        <v>6556.3</v>
      </c>
      <c r="O2358">
        <v>91390.286999999997</v>
      </c>
      <c r="P2358">
        <v>4310.8950000000004</v>
      </c>
    </row>
    <row r="2359" spans="1:16">
      <c r="A2359" s="282">
        <v>45638</v>
      </c>
      <c r="B2359">
        <v>5791.116</v>
      </c>
      <c r="C2359">
        <v>1114.184</v>
      </c>
      <c r="D2359">
        <v>20937.597000000002</v>
      </c>
      <c r="E2359">
        <v>1706.6969999999999</v>
      </c>
      <c r="L2359" s="282">
        <v>45638</v>
      </c>
      <c r="M2359">
        <v>27646.15</v>
      </c>
      <c r="N2359">
        <v>6576.1710000000003</v>
      </c>
      <c r="O2359">
        <v>90780.464999999997</v>
      </c>
      <c r="P2359">
        <v>4352.3010000000004</v>
      </c>
    </row>
    <row r="2360" spans="1:16">
      <c r="A2360" s="282">
        <v>45639</v>
      </c>
      <c r="B2360">
        <v>5789.6109999999999</v>
      </c>
      <c r="C2360">
        <v>1115.2470000000001</v>
      </c>
      <c r="D2360">
        <v>20388.996999999999</v>
      </c>
      <c r="E2360">
        <v>1688.31</v>
      </c>
      <c r="L2360" s="282">
        <v>45639</v>
      </c>
      <c r="M2360">
        <v>27642.432000000001</v>
      </c>
      <c r="N2360">
        <v>6582.4430000000002</v>
      </c>
      <c r="O2360">
        <v>88401.865999999995</v>
      </c>
      <c r="P2360">
        <v>4305.4120000000003</v>
      </c>
    </row>
    <row r="2361" spans="1:16">
      <c r="A2361" s="282">
        <v>45642</v>
      </c>
      <c r="B2361">
        <v>5812.8249999999998</v>
      </c>
      <c r="C2361">
        <v>1110.357</v>
      </c>
      <c r="D2361">
        <v>20802.126</v>
      </c>
      <c r="E2361">
        <v>1683.51</v>
      </c>
      <c r="L2361" s="282">
        <v>45642</v>
      </c>
      <c r="M2361">
        <v>27756.812000000002</v>
      </c>
      <c r="N2361">
        <v>6553.5810000000001</v>
      </c>
      <c r="O2361">
        <v>90193.093999999997</v>
      </c>
      <c r="P2361">
        <v>4293.1710000000003</v>
      </c>
    </row>
    <row r="2362" spans="1:16">
      <c r="A2362" s="282">
        <v>45643</v>
      </c>
      <c r="B2362">
        <v>5788.4549999999999</v>
      </c>
      <c r="C2362">
        <v>1096.067</v>
      </c>
      <c r="D2362">
        <v>20557.942999999999</v>
      </c>
      <c r="E2362">
        <v>1677.0219999999999</v>
      </c>
      <c r="L2362" s="282">
        <v>45643</v>
      </c>
      <c r="M2362">
        <v>27641.205999999998</v>
      </c>
      <c r="N2362">
        <v>6469.2370000000001</v>
      </c>
      <c r="O2362">
        <v>89134.376000000004</v>
      </c>
      <c r="P2362">
        <v>4276.6270000000004</v>
      </c>
    </row>
    <row r="2363" spans="1:16">
      <c r="A2363" s="282">
        <v>45644</v>
      </c>
      <c r="B2363">
        <v>5612.4480000000003</v>
      </c>
      <c r="C2363">
        <v>1098.24</v>
      </c>
      <c r="D2363">
        <v>20599.448</v>
      </c>
      <c r="E2363">
        <v>1670.9580000000001</v>
      </c>
      <c r="L2363" s="282">
        <v>45644</v>
      </c>
      <c r="M2363">
        <v>26801.235000000001</v>
      </c>
      <c r="N2363">
        <v>6482.0609999999997</v>
      </c>
      <c r="O2363">
        <v>89314.332999999999</v>
      </c>
      <c r="P2363">
        <v>4261.1629999999996</v>
      </c>
    </row>
    <row r="2364" spans="1:16">
      <c r="A2364" s="282">
        <v>45645</v>
      </c>
      <c r="B2364">
        <v>5606.5739999999996</v>
      </c>
      <c r="C2364">
        <v>1080.115</v>
      </c>
      <c r="D2364">
        <v>20019.987000000001</v>
      </c>
      <c r="E2364">
        <v>1666.0319999999999</v>
      </c>
      <c r="L2364" s="282">
        <v>45645</v>
      </c>
      <c r="M2364">
        <v>26773.249</v>
      </c>
      <c r="N2364">
        <v>6375.085</v>
      </c>
      <c r="O2364">
        <v>86801.926000000007</v>
      </c>
      <c r="P2364">
        <v>4248.6009999999997</v>
      </c>
    </row>
    <row r="2365" spans="1:16">
      <c r="A2365" s="282">
        <v>45646</v>
      </c>
      <c r="B2365">
        <v>5669.8280000000004</v>
      </c>
      <c r="C2365">
        <v>1079.626</v>
      </c>
      <c r="D2365">
        <v>17334.14</v>
      </c>
      <c r="E2365">
        <v>1658.3879999999999</v>
      </c>
      <c r="L2365" s="282">
        <v>45646</v>
      </c>
      <c r="M2365">
        <v>27076.651999999998</v>
      </c>
      <c r="N2365">
        <v>6372.1989999999996</v>
      </c>
      <c r="O2365">
        <v>75156.726999999999</v>
      </c>
      <c r="P2365">
        <v>4229.107</v>
      </c>
    </row>
    <row r="2366" spans="1:16">
      <c r="A2366" s="282">
        <v>45649</v>
      </c>
      <c r="B2366">
        <v>5708.1130000000003</v>
      </c>
      <c r="C2366">
        <v>1078.4839999999999</v>
      </c>
      <c r="D2366">
        <v>17995.338</v>
      </c>
      <c r="E2366">
        <v>1674.732</v>
      </c>
      <c r="L2366" s="282">
        <v>45649</v>
      </c>
      <c r="M2366">
        <v>27260.998</v>
      </c>
      <c r="N2366">
        <v>6365.46</v>
      </c>
      <c r="O2366">
        <v>78023.524000000005</v>
      </c>
      <c r="P2366">
        <v>4270.7870000000003</v>
      </c>
    </row>
    <row r="2367" spans="1:16">
      <c r="A2367" s="282">
        <v>45650</v>
      </c>
      <c r="B2367">
        <v>5771.1260000000002</v>
      </c>
      <c r="C2367">
        <v>1078.4839999999999</v>
      </c>
      <c r="D2367">
        <v>17995.338</v>
      </c>
      <c r="E2367">
        <v>1675.2539999999999</v>
      </c>
      <c r="L2367" s="282">
        <v>45650</v>
      </c>
      <c r="M2367">
        <v>27561.933000000001</v>
      </c>
      <c r="N2367">
        <v>6365.46</v>
      </c>
      <c r="O2367">
        <v>78023.524000000005</v>
      </c>
      <c r="P2367">
        <v>4272.1180000000004</v>
      </c>
    </row>
    <row r="2368" spans="1:16">
      <c r="A2368" s="282">
        <v>45651</v>
      </c>
      <c r="B2368">
        <v>5771.1260000000002</v>
      </c>
      <c r="C2368">
        <v>1078.4839999999999</v>
      </c>
      <c r="D2368">
        <v>17995.338</v>
      </c>
      <c r="E2368">
        <v>1680.9190000000001</v>
      </c>
      <c r="L2368" s="282">
        <v>45651</v>
      </c>
      <c r="M2368">
        <v>27561.933000000001</v>
      </c>
      <c r="N2368">
        <v>6365.46</v>
      </c>
      <c r="O2368">
        <v>78023.524000000005</v>
      </c>
      <c r="P2368">
        <v>4286.5630000000001</v>
      </c>
    </row>
    <row r="2369" spans="1:16">
      <c r="A2369" s="282">
        <v>45652</v>
      </c>
      <c r="B2369">
        <v>5768.3869999999997</v>
      </c>
      <c r="C2369">
        <v>1078.4839999999999</v>
      </c>
      <c r="D2369">
        <v>17995.338</v>
      </c>
      <c r="E2369">
        <v>1702.5940000000001</v>
      </c>
      <c r="L2369" s="282">
        <v>45652</v>
      </c>
      <c r="M2369">
        <v>27550.951000000001</v>
      </c>
      <c r="N2369">
        <v>6365.46</v>
      </c>
      <c r="O2369">
        <v>78023.524000000005</v>
      </c>
      <c r="P2369">
        <v>4341.8379999999997</v>
      </c>
    </row>
    <row r="2370" spans="1:16">
      <c r="A2370" s="282">
        <v>45653</v>
      </c>
      <c r="B2370">
        <v>5703.8019999999997</v>
      </c>
      <c r="C2370">
        <v>1092.008</v>
      </c>
      <c r="D2370">
        <v>18332.552</v>
      </c>
      <c r="E2370">
        <v>1725.4190000000001</v>
      </c>
      <c r="L2370" s="282">
        <v>45653</v>
      </c>
      <c r="M2370">
        <v>27244.814999999999</v>
      </c>
      <c r="N2370">
        <v>6445.2809999999999</v>
      </c>
      <c r="O2370">
        <v>79485.606</v>
      </c>
      <c r="P2370">
        <v>4405.3999999999996</v>
      </c>
    </row>
    <row r="2371" spans="1:16">
      <c r="A2371" s="282">
        <v>45656</v>
      </c>
      <c r="B2371">
        <v>5642.4979999999996</v>
      </c>
      <c r="C2371">
        <v>1093.201</v>
      </c>
      <c r="D2371">
        <v>18054.909</v>
      </c>
      <c r="E2371">
        <v>1713.2909999999999</v>
      </c>
      <c r="L2371" s="282">
        <v>45656</v>
      </c>
      <c r="M2371">
        <v>26952.19</v>
      </c>
      <c r="N2371">
        <v>6452.3209999999999</v>
      </c>
      <c r="O2371">
        <v>78281.811000000002</v>
      </c>
      <c r="P2371">
        <v>4374.4350000000004</v>
      </c>
    </row>
    <row r="2372" spans="1:16">
      <c r="A2372" s="282">
        <v>45657</v>
      </c>
      <c r="B2372">
        <v>5617.2020000000002</v>
      </c>
      <c r="C2372">
        <v>1093.201</v>
      </c>
      <c r="D2372">
        <v>18054.909</v>
      </c>
      <c r="E2372">
        <v>1713.2909999999999</v>
      </c>
      <c r="L2372" s="282">
        <v>45657</v>
      </c>
      <c r="M2372">
        <v>26834.014999999999</v>
      </c>
      <c r="N2372">
        <v>6452.3209999999999</v>
      </c>
      <c r="O2372">
        <v>78281.811000000002</v>
      </c>
      <c r="P2372">
        <v>4374.4350000000004</v>
      </c>
    </row>
    <row r="2373" spans="1:16">
      <c r="A2373" s="282">
        <v>45658</v>
      </c>
      <c r="B2373">
        <v>5617.2020000000002</v>
      </c>
      <c r="C2373">
        <v>1093.201</v>
      </c>
      <c r="D2373">
        <v>18054.909</v>
      </c>
      <c r="E2373">
        <v>1713.2909999999999</v>
      </c>
      <c r="L2373" s="282">
        <v>45658</v>
      </c>
      <c r="M2373">
        <v>26834.014999999999</v>
      </c>
      <c r="N2373">
        <v>6452.3209999999999</v>
      </c>
      <c r="O2373">
        <v>78281.811000000002</v>
      </c>
      <c r="P2373">
        <v>4374.4350000000004</v>
      </c>
    </row>
    <row r="2374" spans="1:16">
      <c r="A2374" s="282">
        <v>45659</v>
      </c>
      <c r="B2374">
        <v>5607.5140000000001</v>
      </c>
      <c r="C2374">
        <v>1099.836</v>
      </c>
      <c r="D2374">
        <v>18422.884999999998</v>
      </c>
      <c r="E2374">
        <v>1713.2909999999999</v>
      </c>
      <c r="L2374" s="282">
        <v>45659</v>
      </c>
      <c r="M2374">
        <v>26788.641</v>
      </c>
      <c r="N2374">
        <v>6491.4830000000002</v>
      </c>
      <c r="O2374">
        <v>79877.269</v>
      </c>
      <c r="P2374">
        <v>4374.4350000000004</v>
      </c>
    </row>
    <row r="2375" spans="1:16">
      <c r="A2375" s="282">
        <v>45660</v>
      </c>
      <c r="B2375">
        <v>5681.2780000000002</v>
      </c>
      <c r="C2375">
        <v>1092.0940000000001</v>
      </c>
      <c r="D2375">
        <v>18396.100999999999</v>
      </c>
      <c r="E2375">
        <v>1713.2909999999999</v>
      </c>
      <c r="L2375" s="282">
        <v>45660</v>
      </c>
      <c r="M2375">
        <v>27143.100999999999</v>
      </c>
      <c r="N2375">
        <v>6445.7860000000001</v>
      </c>
      <c r="O2375">
        <v>79761.138000000006</v>
      </c>
      <c r="P2375">
        <v>4374.4350000000004</v>
      </c>
    </row>
    <row r="2376" spans="1:16">
      <c r="A2376" s="282">
        <v>45663</v>
      </c>
      <c r="B2376">
        <v>5713.8090000000002</v>
      </c>
      <c r="C2376">
        <v>1110.758</v>
      </c>
      <c r="D2376">
        <v>18039.628000000001</v>
      </c>
      <c r="E2376">
        <v>1695.402</v>
      </c>
      <c r="L2376" s="282">
        <v>45663</v>
      </c>
      <c r="M2376">
        <v>27300.581999999999</v>
      </c>
      <c r="N2376">
        <v>6555.9459999999999</v>
      </c>
      <c r="O2376">
        <v>78215.554999999993</v>
      </c>
      <c r="P2376">
        <v>4328.7579999999998</v>
      </c>
    </row>
    <row r="2377" spans="1:16">
      <c r="A2377" s="282">
        <v>45664</v>
      </c>
      <c r="B2377">
        <v>5647.768</v>
      </c>
      <c r="C2377">
        <v>1114.991</v>
      </c>
      <c r="D2377">
        <v>17778.432000000001</v>
      </c>
      <c r="E2377">
        <v>1718.2329999999999</v>
      </c>
      <c r="L2377" s="282">
        <v>45664</v>
      </c>
      <c r="M2377">
        <v>26985.289000000001</v>
      </c>
      <c r="N2377">
        <v>6580.9309999999996</v>
      </c>
      <c r="O2377">
        <v>77083.072</v>
      </c>
      <c r="P2377">
        <v>4387.0529999999999</v>
      </c>
    </row>
    <row r="2378" spans="1:16">
      <c r="A2378" s="282">
        <v>45665</v>
      </c>
      <c r="B2378">
        <v>5657.0309999999999</v>
      </c>
      <c r="C2378">
        <v>1122.434</v>
      </c>
      <c r="D2378">
        <v>17996.294000000002</v>
      </c>
      <c r="E2378">
        <v>1707.9010000000001</v>
      </c>
      <c r="L2378" s="282">
        <v>45665</v>
      </c>
      <c r="M2378">
        <v>27030.172999999999</v>
      </c>
      <c r="N2378">
        <v>6624.8630000000003</v>
      </c>
      <c r="O2378">
        <v>78027.668999999994</v>
      </c>
      <c r="P2378">
        <v>4360.6729999999998</v>
      </c>
    </row>
    <row r="2379" spans="1:16">
      <c r="A2379" s="282">
        <v>45666</v>
      </c>
      <c r="B2379">
        <v>5657.0309999999999</v>
      </c>
      <c r="C2379">
        <v>1128.9580000000001</v>
      </c>
      <c r="D2379">
        <v>18158.259999999998</v>
      </c>
      <c r="E2379">
        <v>1685.875</v>
      </c>
      <c r="L2379" s="282">
        <v>45666</v>
      </c>
      <c r="M2379">
        <v>27030.172999999999</v>
      </c>
      <c r="N2379">
        <v>6663.3670000000002</v>
      </c>
      <c r="O2379">
        <v>78729.917000000001</v>
      </c>
      <c r="P2379">
        <v>4304.433</v>
      </c>
    </row>
    <row r="2380" spans="1:16">
      <c r="A2380" s="282">
        <v>45667</v>
      </c>
      <c r="B2380">
        <v>5570.3459999999995</v>
      </c>
      <c r="C2380">
        <v>1122.748</v>
      </c>
      <c r="D2380">
        <v>18162.971000000001</v>
      </c>
      <c r="E2380">
        <v>1670.1659999999999</v>
      </c>
      <c r="L2380" s="282">
        <v>45667</v>
      </c>
      <c r="M2380">
        <v>26621.075000000001</v>
      </c>
      <c r="N2380">
        <v>6626.7120000000004</v>
      </c>
      <c r="O2380">
        <v>78750.343999999997</v>
      </c>
      <c r="P2380">
        <v>4264.326</v>
      </c>
    </row>
    <row r="2381" spans="1:16">
      <c r="A2381" s="282">
        <v>45670</v>
      </c>
      <c r="B2381">
        <v>5579.1869999999999</v>
      </c>
      <c r="C2381">
        <v>1113.636</v>
      </c>
      <c r="D2381">
        <v>17767.052</v>
      </c>
      <c r="E2381">
        <v>1670.1659999999999</v>
      </c>
      <c r="L2381" s="282">
        <v>45670</v>
      </c>
      <c r="M2381">
        <v>26663.370999999999</v>
      </c>
      <c r="N2381">
        <v>6572.9340000000002</v>
      </c>
      <c r="O2381">
        <v>77033.733999999997</v>
      </c>
      <c r="P2381">
        <v>4264.326</v>
      </c>
    </row>
    <row r="2382" spans="1:16">
      <c r="A2382" s="282">
        <v>45671</v>
      </c>
      <c r="B2382">
        <v>5586.8869999999997</v>
      </c>
      <c r="C2382">
        <v>1124.037</v>
      </c>
      <c r="D2382">
        <v>17355.616999999998</v>
      </c>
      <c r="E2382">
        <v>1650.028</v>
      </c>
      <c r="L2382" s="282">
        <v>45671</v>
      </c>
      <c r="M2382">
        <v>26700.252</v>
      </c>
      <c r="N2382">
        <v>6634.3249999999998</v>
      </c>
      <c r="O2382">
        <v>75249.846999999994</v>
      </c>
      <c r="P2382">
        <v>4212.9080000000004</v>
      </c>
    </row>
    <row r="2383" spans="1:16">
      <c r="A2383" s="282">
        <v>45672</v>
      </c>
      <c r="B2383">
        <v>5689.9780000000001</v>
      </c>
      <c r="C2383">
        <v>1141.33</v>
      </c>
      <c r="D2383">
        <v>17615.903999999999</v>
      </c>
      <c r="E2383">
        <v>1655.6279999999999</v>
      </c>
      <c r="L2383" s="282">
        <v>45672</v>
      </c>
      <c r="M2383">
        <v>27195.507000000001</v>
      </c>
      <c r="N2383">
        <v>6736.393</v>
      </c>
      <c r="O2383">
        <v>76378.388999999996</v>
      </c>
      <c r="P2383">
        <v>4227.2079999999996</v>
      </c>
    </row>
    <row r="2384" spans="1:16">
      <c r="A2384" s="282">
        <v>45673</v>
      </c>
      <c r="B2384">
        <v>5680.1049999999996</v>
      </c>
      <c r="C2384">
        <v>1146.9590000000001</v>
      </c>
      <c r="D2384">
        <v>17520.576000000001</v>
      </c>
      <c r="E2384">
        <v>1653.91</v>
      </c>
      <c r="L2384" s="282">
        <v>45673</v>
      </c>
      <c r="M2384">
        <v>27148.807000000001</v>
      </c>
      <c r="N2384">
        <v>6769.616</v>
      </c>
      <c r="O2384">
        <v>75965.073000000004</v>
      </c>
      <c r="P2384">
        <v>4222.8190000000004</v>
      </c>
    </row>
    <row r="2385" spans="1:16">
      <c r="A2385" s="282">
        <v>45674</v>
      </c>
      <c r="B2385">
        <v>5737.3590000000004</v>
      </c>
      <c r="C2385">
        <v>1160.6489999999999</v>
      </c>
      <c r="D2385">
        <v>17072.962</v>
      </c>
      <c r="E2385">
        <v>1647.08</v>
      </c>
      <c r="L2385" s="282">
        <v>45674</v>
      </c>
      <c r="M2385">
        <v>27423.094000000001</v>
      </c>
      <c r="N2385">
        <v>6850.415</v>
      </c>
      <c r="O2385">
        <v>74024.320999999996</v>
      </c>
      <c r="P2385">
        <v>4205.3810000000003</v>
      </c>
    </row>
    <row r="2386" spans="1:16">
      <c r="A2386" s="282">
        <v>45677</v>
      </c>
      <c r="B2386">
        <v>5737.3590000000004</v>
      </c>
      <c r="C2386">
        <v>1155.104</v>
      </c>
      <c r="D2386">
        <v>16692.516</v>
      </c>
      <c r="E2386">
        <v>1668.2360000000001</v>
      </c>
      <c r="L2386" s="282">
        <v>45677</v>
      </c>
      <c r="M2386">
        <v>27423.094000000001</v>
      </c>
      <c r="N2386">
        <v>6847.0720000000001</v>
      </c>
      <c r="O2386">
        <v>72374.8</v>
      </c>
      <c r="P2386">
        <v>4259.3969999999999</v>
      </c>
    </row>
    <row r="2387" spans="1:16">
      <c r="A2387" s="282">
        <v>45678</v>
      </c>
      <c r="B2387">
        <v>5789.0010000000002</v>
      </c>
      <c r="C2387">
        <v>1152.046</v>
      </c>
      <c r="D2387">
        <v>17124.236000000001</v>
      </c>
      <c r="E2387">
        <v>1669.1</v>
      </c>
      <c r="L2387" s="282">
        <v>45678</v>
      </c>
      <c r="M2387">
        <v>27670.603999999999</v>
      </c>
      <c r="N2387">
        <v>6828.942</v>
      </c>
      <c r="O2387">
        <v>74246.634000000005</v>
      </c>
      <c r="P2387">
        <v>4261.6040000000003</v>
      </c>
    </row>
    <row r="2388" spans="1:16">
      <c r="A2388" s="282">
        <v>45679</v>
      </c>
      <c r="B2388">
        <v>5823.7790000000005</v>
      </c>
      <c r="C2388">
        <v>1145.5909999999999</v>
      </c>
      <c r="D2388">
        <v>17231.21</v>
      </c>
      <c r="E2388">
        <v>1685.693</v>
      </c>
      <c r="L2388" s="282">
        <v>45679</v>
      </c>
      <c r="M2388">
        <v>27837.3</v>
      </c>
      <c r="N2388">
        <v>6790.6790000000001</v>
      </c>
      <c r="O2388">
        <v>74710.447</v>
      </c>
      <c r="P2388">
        <v>4303.97</v>
      </c>
    </row>
    <row r="2389" spans="1:16">
      <c r="A2389" s="282">
        <v>45680</v>
      </c>
      <c r="B2389">
        <v>5854.6629999999996</v>
      </c>
      <c r="C2389">
        <v>1153.3510000000001</v>
      </c>
      <c r="D2389">
        <v>17239.719000000001</v>
      </c>
      <c r="E2389">
        <v>1696.777</v>
      </c>
      <c r="L2389" s="282">
        <v>45680</v>
      </c>
      <c r="M2389">
        <v>27985.360000000001</v>
      </c>
      <c r="N2389">
        <v>6836.6819999999998</v>
      </c>
      <c r="O2389">
        <v>74747.34</v>
      </c>
      <c r="P2389">
        <v>4332.2700000000004</v>
      </c>
    </row>
    <row r="2390" spans="1:16">
      <c r="A2390" s="282">
        <v>45681</v>
      </c>
      <c r="B2390">
        <v>5838.1589999999997</v>
      </c>
      <c r="C2390">
        <v>1157.7719999999999</v>
      </c>
      <c r="D2390">
        <v>17921.567999999999</v>
      </c>
      <c r="E2390">
        <v>1695.279</v>
      </c>
      <c r="L2390" s="282">
        <v>45681</v>
      </c>
      <c r="M2390">
        <v>27909.017</v>
      </c>
      <c r="N2390">
        <v>6862.8850000000002</v>
      </c>
      <c r="O2390">
        <v>77719.078999999998</v>
      </c>
      <c r="P2390">
        <v>4328.4440000000004</v>
      </c>
    </row>
    <row r="2391" spans="1:16">
      <c r="A2391" s="282">
        <v>45684</v>
      </c>
      <c r="B2391">
        <v>5750.817</v>
      </c>
      <c r="C2391">
        <v>1157.376</v>
      </c>
      <c r="D2391">
        <v>17960.203000000001</v>
      </c>
      <c r="E2391">
        <v>1697.0239999999999</v>
      </c>
      <c r="L2391" s="282">
        <v>45684</v>
      </c>
      <c r="M2391">
        <v>27491.748</v>
      </c>
      <c r="N2391">
        <v>6860.5410000000002</v>
      </c>
      <c r="O2391">
        <v>77886.626000000004</v>
      </c>
      <c r="P2391">
        <v>4332.9009999999998</v>
      </c>
    </row>
    <row r="2392" spans="1:16">
      <c r="A2392" s="282">
        <v>45685</v>
      </c>
      <c r="B2392">
        <v>5805.9480000000003</v>
      </c>
      <c r="C2392">
        <v>1157.655</v>
      </c>
      <c r="D2392">
        <v>17715.832999999999</v>
      </c>
      <c r="E2392">
        <v>1693.7049999999999</v>
      </c>
      <c r="L2392" s="282">
        <v>45685</v>
      </c>
      <c r="M2392">
        <v>27755.305</v>
      </c>
      <c r="N2392">
        <v>6862.1930000000002</v>
      </c>
      <c r="O2392">
        <v>76826.884000000005</v>
      </c>
      <c r="P2392">
        <v>4324.4269999999997</v>
      </c>
    </row>
    <row r="2393" spans="1:16">
      <c r="A2393" s="282">
        <v>45686</v>
      </c>
      <c r="B2393">
        <v>5779.2169999999996</v>
      </c>
      <c r="C2393">
        <v>1164.616</v>
      </c>
      <c r="D2393">
        <v>17698.374</v>
      </c>
      <c r="E2393">
        <v>1706.81</v>
      </c>
      <c r="L2393" s="282">
        <v>45686</v>
      </c>
      <c r="M2393">
        <v>27627.665000000001</v>
      </c>
      <c r="N2393">
        <v>6903.4549999999999</v>
      </c>
      <c r="O2393">
        <v>76751.171000000002</v>
      </c>
      <c r="P2393">
        <v>4357.8860000000004</v>
      </c>
    </row>
    <row r="2394" spans="1:16">
      <c r="A2394" s="282">
        <v>45687</v>
      </c>
      <c r="B2394">
        <v>5812.04</v>
      </c>
      <c r="C2394">
        <v>1170.3979999999999</v>
      </c>
      <c r="D2394">
        <v>17685.86</v>
      </c>
      <c r="E2394">
        <v>1708.752</v>
      </c>
      <c r="L2394" s="282">
        <v>45687</v>
      </c>
      <c r="M2394">
        <v>27784.973000000002</v>
      </c>
      <c r="N2394">
        <v>6937.7290000000003</v>
      </c>
      <c r="O2394">
        <v>76696.902000000002</v>
      </c>
      <c r="P2394">
        <v>4363.134</v>
      </c>
    </row>
    <row r="2395" spans="1:16">
      <c r="A2395" s="282">
        <v>45688</v>
      </c>
      <c r="B2395">
        <v>5783.64</v>
      </c>
      <c r="C2395">
        <v>1170.857</v>
      </c>
      <c r="D2395">
        <v>17704.598000000002</v>
      </c>
      <c r="E2395">
        <v>1714.421</v>
      </c>
      <c r="L2395" s="282">
        <v>45688</v>
      </c>
      <c r="M2395">
        <v>27650.963</v>
      </c>
      <c r="N2395">
        <v>6940.45</v>
      </c>
      <c r="O2395">
        <v>76778.16</v>
      </c>
      <c r="P2395">
        <v>4377.6080000000002</v>
      </c>
    </row>
    <row r="2396" spans="1:16">
      <c r="A2396" s="282">
        <v>45691</v>
      </c>
      <c r="B2396">
        <v>5740.2820000000002</v>
      </c>
      <c r="C2396">
        <v>1163.7739999999999</v>
      </c>
      <c r="D2396">
        <v>17444.317999999999</v>
      </c>
      <c r="E2396">
        <v>1670.279</v>
      </c>
      <c r="L2396" s="282">
        <v>45691</v>
      </c>
      <c r="M2396">
        <v>27445.236000000001</v>
      </c>
      <c r="N2396">
        <v>6898.4610000000002</v>
      </c>
      <c r="O2396">
        <v>75649.426000000007</v>
      </c>
      <c r="P2396">
        <v>4265.0150000000003</v>
      </c>
    </row>
    <row r="2397" spans="1:16">
      <c r="A2397" s="282">
        <v>45692</v>
      </c>
      <c r="B2397">
        <v>5780.8220000000001</v>
      </c>
      <c r="C2397">
        <v>1181.6199999999999</v>
      </c>
      <c r="D2397">
        <v>17361.436000000002</v>
      </c>
      <c r="E2397">
        <v>1682.9780000000001</v>
      </c>
      <c r="L2397" s="282">
        <v>45692</v>
      </c>
      <c r="M2397">
        <v>27639.234</v>
      </c>
      <c r="N2397">
        <v>7004.2460000000001</v>
      </c>
      <c r="O2397">
        <v>75290</v>
      </c>
      <c r="P2397">
        <v>4297.4409999999998</v>
      </c>
    </row>
    <row r="2398" spans="1:16">
      <c r="A2398" s="282">
        <v>45693</v>
      </c>
      <c r="B2398">
        <v>5803.643</v>
      </c>
      <c r="C2398">
        <v>1177.25</v>
      </c>
      <c r="D2398">
        <v>17875.7</v>
      </c>
      <c r="E2398">
        <v>1688.421</v>
      </c>
      <c r="L2398" s="282">
        <v>45693</v>
      </c>
      <c r="M2398">
        <v>27748.573</v>
      </c>
      <c r="N2398">
        <v>6978.3469999999998</v>
      </c>
      <c r="O2398">
        <v>77520.168000000005</v>
      </c>
      <c r="P2398">
        <v>4311.357</v>
      </c>
    </row>
    <row r="2399" spans="1:16">
      <c r="A2399" s="282">
        <v>45694</v>
      </c>
      <c r="B2399">
        <v>5823.7349999999997</v>
      </c>
      <c r="C2399">
        <v>1193.7670000000001</v>
      </c>
      <c r="D2399">
        <v>18229.608</v>
      </c>
      <c r="E2399">
        <v>1691.154</v>
      </c>
      <c r="L2399" s="282">
        <v>45694</v>
      </c>
      <c r="M2399">
        <v>27844.635999999999</v>
      </c>
      <c r="N2399">
        <v>7076.2539999999999</v>
      </c>
      <c r="O2399">
        <v>79054.933999999994</v>
      </c>
      <c r="P2399">
        <v>4318.3360000000002</v>
      </c>
    </row>
    <row r="2400" spans="1:16">
      <c r="A2400" s="282">
        <v>45695</v>
      </c>
      <c r="B2400">
        <v>5769.7950000000001</v>
      </c>
      <c r="C2400">
        <v>1189.184</v>
      </c>
      <c r="D2400">
        <v>18137.224999999999</v>
      </c>
      <c r="E2400">
        <v>1680.9169999999999</v>
      </c>
      <c r="L2400" s="282">
        <v>45695</v>
      </c>
      <c r="M2400">
        <v>27588.598999999998</v>
      </c>
      <c r="N2400">
        <v>7049.0870000000004</v>
      </c>
      <c r="O2400">
        <v>78654.301000000007</v>
      </c>
      <c r="P2400">
        <v>4292.1959999999999</v>
      </c>
    </row>
    <row r="2401" spans="1:16">
      <c r="A2401" s="282">
        <v>45698</v>
      </c>
      <c r="B2401">
        <v>5809.1450000000004</v>
      </c>
      <c r="C2401">
        <v>1195.528</v>
      </c>
      <c r="D2401">
        <v>17910.52</v>
      </c>
      <c r="E2401">
        <v>1676.8689999999999</v>
      </c>
      <c r="L2401" s="282">
        <v>45698</v>
      </c>
      <c r="M2401">
        <v>27780.671999999999</v>
      </c>
      <c r="N2401">
        <v>7086.69</v>
      </c>
      <c r="O2401">
        <v>77671.171000000002</v>
      </c>
      <c r="P2401">
        <v>4281.8599999999997</v>
      </c>
    </row>
    <row r="2402" spans="1:16">
      <c r="A2402" s="282">
        <v>45699</v>
      </c>
      <c r="B2402">
        <v>5808.0619999999999</v>
      </c>
      <c r="C2402">
        <v>1206.816</v>
      </c>
      <c r="D2402">
        <v>17715.774000000001</v>
      </c>
      <c r="E2402">
        <v>1676.8689999999999</v>
      </c>
      <c r="L2402" s="282">
        <v>45699</v>
      </c>
      <c r="M2402">
        <v>27776.127</v>
      </c>
      <c r="N2402">
        <v>7153.6030000000001</v>
      </c>
      <c r="O2402">
        <v>76826.630999999994</v>
      </c>
      <c r="P2402">
        <v>4281.8599999999997</v>
      </c>
    </row>
    <row r="2403" spans="1:16">
      <c r="A2403" s="282">
        <v>45700</v>
      </c>
      <c r="B2403">
        <v>5792.2380000000003</v>
      </c>
      <c r="C2403">
        <v>1204.5730000000001</v>
      </c>
      <c r="D2403">
        <v>17427.54</v>
      </c>
      <c r="E2403">
        <v>1677.1089999999999</v>
      </c>
      <c r="L2403" s="282">
        <v>45700</v>
      </c>
      <c r="M2403">
        <v>27703.364000000001</v>
      </c>
      <c r="N2403">
        <v>7140.3059999999996</v>
      </c>
      <c r="O2403">
        <v>75576.665999999997</v>
      </c>
      <c r="P2403">
        <v>4282.4780000000001</v>
      </c>
    </row>
    <row r="2404" spans="1:16">
      <c r="A2404" s="282">
        <v>45701</v>
      </c>
      <c r="B2404">
        <v>5853.0569999999998</v>
      </c>
      <c r="C2404">
        <v>1216.8510000000001</v>
      </c>
      <c r="D2404">
        <v>17152.672999999999</v>
      </c>
      <c r="E2404">
        <v>1698.806</v>
      </c>
      <c r="L2404" s="282">
        <v>45701</v>
      </c>
      <c r="M2404">
        <v>27994.508999999998</v>
      </c>
      <c r="N2404">
        <v>7213.0860000000002</v>
      </c>
      <c r="O2404">
        <v>74384.67</v>
      </c>
      <c r="P2404">
        <v>4337.8789999999999</v>
      </c>
    </row>
    <row r="2405" spans="1:16">
      <c r="A2405" s="282">
        <v>45702</v>
      </c>
      <c r="B2405">
        <v>5853.9070000000002</v>
      </c>
      <c r="C2405">
        <v>1220.277</v>
      </c>
      <c r="D2405">
        <v>17003.66</v>
      </c>
      <c r="E2405">
        <v>1695.6579999999999</v>
      </c>
      <c r="L2405" s="282">
        <v>45702</v>
      </c>
      <c r="M2405">
        <v>28004.944</v>
      </c>
      <c r="N2405">
        <v>7233.3940000000002</v>
      </c>
      <c r="O2405">
        <v>73738.460999999996</v>
      </c>
      <c r="P2405">
        <v>4329.8429999999998</v>
      </c>
    </row>
    <row r="2406" spans="1:16">
      <c r="A2406" s="282">
        <v>45705</v>
      </c>
      <c r="B2406">
        <v>5853.9070000000002</v>
      </c>
      <c r="C2406">
        <v>1232.615</v>
      </c>
      <c r="D2406">
        <v>17202.463</v>
      </c>
      <c r="E2406">
        <v>1702.79</v>
      </c>
      <c r="L2406" s="282">
        <v>45705</v>
      </c>
      <c r="M2406">
        <v>28004.944</v>
      </c>
      <c r="N2406">
        <v>7306.5309999999999</v>
      </c>
      <c r="O2406">
        <v>74600.591</v>
      </c>
      <c r="P2406">
        <v>4347.9949999999999</v>
      </c>
    </row>
    <row r="2407" spans="1:16">
      <c r="A2407" s="282">
        <v>45706</v>
      </c>
      <c r="B2407">
        <v>5867.8059999999996</v>
      </c>
      <c r="C2407">
        <v>1239.7190000000001</v>
      </c>
      <c r="D2407">
        <v>17595.02</v>
      </c>
      <c r="E2407">
        <v>1707.7819999999999</v>
      </c>
      <c r="L2407" s="282">
        <v>45706</v>
      </c>
      <c r="M2407">
        <v>28075.558000000001</v>
      </c>
      <c r="N2407">
        <v>7348.6419999999998</v>
      </c>
      <c r="O2407">
        <v>76302.964999999997</v>
      </c>
      <c r="P2407">
        <v>4360.7470000000003</v>
      </c>
    </row>
    <row r="2408" spans="1:16">
      <c r="A2408" s="282">
        <v>45707</v>
      </c>
      <c r="B2408">
        <v>5878.29</v>
      </c>
      <c r="C2408">
        <v>1230.8589999999999</v>
      </c>
      <c r="D2408">
        <v>17740.976999999999</v>
      </c>
      <c r="E2408">
        <v>1702.2840000000001</v>
      </c>
      <c r="L2408" s="282">
        <v>45707</v>
      </c>
      <c r="M2408">
        <v>28126.208999999999</v>
      </c>
      <c r="N2408">
        <v>7296.1189999999997</v>
      </c>
      <c r="O2408">
        <v>76935.922999999995</v>
      </c>
      <c r="P2408">
        <v>4346.7510000000002</v>
      </c>
    </row>
    <row r="2409" spans="1:16">
      <c r="A2409" s="282">
        <v>45708</v>
      </c>
      <c r="B2409">
        <v>5850.0519999999997</v>
      </c>
      <c r="C2409">
        <v>1226.492</v>
      </c>
      <c r="D2409">
        <v>17689.168000000001</v>
      </c>
      <c r="E2409">
        <v>1682.0730000000001</v>
      </c>
      <c r="L2409" s="282">
        <v>45708</v>
      </c>
      <c r="M2409">
        <v>27994.562999999998</v>
      </c>
      <c r="N2409">
        <v>7270.2330000000002</v>
      </c>
      <c r="O2409">
        <v>76711.247000000003</v>
      </c>
      <c r="P2409">
        <v>4295.1419999999998</v>
      </c>
    </row>
    <row r="2410" spans="1:16">
      <c r="A2410" s="282">
        <v>45709</v>
      </c>
      <c r="B2410">
        <v>5746.7520000000004</v>
      </c>
      <c r="C2410">
        <v>1231.548</v>
      </c>
      <c r="D2410">
        <v>18295.465</v>
      </c>
      <c r="E2410">
        <v>1683.538</v>
      </c>
      <c r="L2410" s="282">
        <v>45709</v>
      </c>
      <c r="M2410">
        <v>27501.312999999998</v>
      </c>
      <c r="N2410">
        <v>7300.2030000000004</v>
      </c>
      <c r="O2410">
        <v>79340.528999999995</v>
      </c>
      <c r="P2410">
        <v>4299.0060000000003</v>
      </c>
    </row>
    <row r="2411" spans="1:16">
      <c r="A2411" s="282">
        <v>45712</v>
      </c>
      <c r="B2411">
        <v>5715.22</v>
      </c>
      <c r="C2411">
        <v>1233.42</v>
      </c>
      <c r="D2411">
        <v>18475.707999999999</v>
      </c>
      <c r="E2411">
        <v>1683.538</v>
      </c>
      <c r="L2411" s="282">
        <v>45712</v>
      </c>
      <c r="M2411">
        <v>27351.374</v>
      </c>
      <c r="N2411">
        <v>7311.3019999999997</v>
      </c>
      <c r="O2411">
        <v>80122.176999999996</v>
      </c>
      <c r="P2411">
        <v>4299.0060000000003</v>
      </c>
    </row>
    <row r="2412" spans="1:16">
      <c r="A2412" s="282">
        <v>45713</v>
      </c>
      <c r="B2412">
        <v>5685.0550000000003</v>
      </c>
      <c r="C2412">
        <v>1241.825</v>
      </c>
      <c r="D2412">
        <v>18859.902999999998</v>
      </c>
      <c r="E2412">
        <v>1675.4480000000001</v>
      </c>
      <c r="L2412" s="282">
        <v>45713</v>
      </c>
      <c r="M2412">
        <v>27207.449000000001</v>
      </c>
      <c r="N2412">
        <v>7361.1210000000001</v>
      </c>
      <c r="O2412">
        <v>81788.285000000003</v>
      </c>
      <c r="P2412">
        <v>4278.3490000000002</v>
      </c>
    </row>
    <row r="2413" spans="1:16">
      <c r="A2413" s="282">
        <v>45714</v>
      </c>
      <c r="B2413">
        <v>5686.8190000000004</v>
      </c>
      <c r="C2413">
        <v>1260.0170000000001</v>
      </c>
      <c r="D2413">
        <v>18683.778999999999</v>
      </c>
      <c r="E2413">
        <v>1670.4269999999999</v>
      </c>
      <c r="L2413" s="282">
        <v>45714</v>
      </c>
      <c r="M2413">
        <v>27216.473999999998</v>
      </c>
      <c r="N2413">
        <v>7468.9610000000002</v>
      </c>
      <c r="O2413">
        <v>81024.501999999993</v>
      </c>
      <c r="P2413">
        <v>4265.5280000000002</v>
      </c>
    </row>
    <row r="2414" spans="1:16">
      <c r="A2414" s="282">
        <v>45715</v>
      </c>
      <c r="B2414">
        <v>5596.2269999999999</v>
      </c>
      <c r="C2414">
        <v>1238.442</v>
      </c>
      <c r="D2414">
        <v>18606.655999999999</v>
      </c>
      <c r="E2414">
        <v>1682.3420000000001</v>
      </c>
      <c r="L2414" s="282">
        <v>45715</v>
      </c>
      <c r="M2414">
        <v>26783.131000000001</v>
      </c>
      <c r="N2414">
        <v>7341.07</v>
      </c>
      <c r="O2414">
        <v>80690.048999999999</v>
      </c>
      <c r="P2414">
        <v>4296.7870000000003</v>
      </c>
    </row>
    <row r="2415" spans="1:16">
      <c r="A2415" s="282">
        <v>45716</v>
      </c>
      <c r="B2415">
        <v>5685.8630000000003</v>
      </c>
      <c r="C2415">
        <v>1240.5260000000001</v>
      </c>
      <c r="D2415">
        <v>18656.988000000001</v>
      </c>
      <c r="E2415">
        <v>1645.4380000000001</v>
      </c>
      <c r="L2415" s="282">
        <v>45716</v>
      </c>
      <c r="M2415">
        <v>27215.41</v>
      </c>
      <c r="N2415">
        <v>7353.4250000000002</v>
      </c>
      <c r="O2415">
        <v>80908.320000000007</v>
      </c>
      <c r="P2415">
        <v>4202.5330000000004</v>
      </c>
    </row>
    <row r="2416" spans="1:16">
      <c r="A2416" s="282">
        <v>45719</v>
      </c>
      <c r="B2416">
        <v>5584.3639999999996</v>
      </c>
      <c r="C2416">
        <v>1253.9259999999999</v>
      </c>
      <c r="D2416">
        <v>18564.166000000001</v>
      </c>
      <c r="E2416">
        <v>1675.768</v>
      </c>
      <c r="L2416" s="282">
        <v>45719</v>
      </c>
      <c r="M2416">
        <v>26732.055</v>
      </c>
      <c r="N2416">
        <v>7432.8559999999998</v>
      </c>
      <c r="O2416">
        <v>80505.785999999993</v>
      </c>
      <c r="P2416">
        <v>4279.9970000000003</v>
      </c>
    </row>
    <row r="2417" spans="1:16">
      <c r="A2417" s="282">
        <v>45720</v>
      </c>
      <c r="B2417">
        <v>5517.4350000000004</v>
      </c>
      <c r="C2417">
        <v>1212.626</v>
      </c>
      <c r="D2417">
        <v>18025.224999999999</v>
      </c>
      <c r="E2417">
        <v>1662.4090000000001</v>
      </c>
      <c r="L2417" s="282">
        <v>45720</v>
      </c>
      <c r="M2417">
        <v>26412.396000000001</v>
      </c>
      <c r="N2417">
        <v>7188.0389999999998</v>
      </c>
      <c r="O2417">
        <v>78168.599000000002</v>
      </c>
      <c r="P2417">
        <v>4245.8770000000004</v>
      </c>
    </row>
    <row r="2418" spans="1:16">
      <c r="A2418" s="282">
        <v>45721</v>
      </c>
      <c r="B2418">
        <v>5580.5720000000001</v>
      </c>
      <c r="C2418">
        <v>1234.492</v>
      </c>
      <c r="D2418">
        <v>18373.203000000001</v>
      </c>
      <c r="E2418">
        <v>1666.125</v>
      </c>
      <c r="L2418" s="282">
        <v>45721</v>
      </c>
      <c r="M2418">
        <v>26715.246999999999</v>
      </c>
      <c r="N2418">
        <v>7317.6540000000005</v>
      </c>
      <c r="O2418">
        <v>79677.649000000005</v>
      </c>
      <c r="P2418">
        <v>4255.3689999999997</v>
      </c>
    </row>
    <row r="2419" spans="1:16">
      <c r="A2419" s="282">
        <v>45722</v>
      </c>
      <c r="B2419">
        <v>5473.683</v>
      </c>
      <c r="C2419">
        <v>1240.5060000000001</v>
      </c>
      <c r="D2419">
        <v>18021.061000000002</v>
      </c>
      <c r="E2419">
        <v>1686.5509999999999</v>
      </c>
      <c r="L2419" s="282">
        <v>45722</v>
      </c>
      <c r="M2419">
        <v>26204.188999999998</v>
      </c>
      <c r="N2419">
        <v>7353.308</v>
      </c>
      <c r="O2419">
        <v>78150.543000000005</v>
      </c>
      <c r="P2419">
        <v>4307.5360000000001</v>
      </c>
    </row>
    <row r="2420" spans="1:16">
      <c r="A2420" s="282">
        <v>45723</v>
      </c>
      <c r="B2420">
        <v>5502.3109999999997</v>
      </c>
      <c r="C2420">
        <v>1235.3699999999999</v>
      </c>
      <c r="D2420">
        <v>17729.664000000001</v>
      </c>
      <c r="E2420">
        <v>1655.5129999999999</v>
      </c>
      <c r="L2420" s="282">
        <v>45723</v>
      </c>
      <c r="M2420">
        <v>26345.116000000002</v>
      </c>
      <c r="N2420">
        <v>7322.8580000000002</v>
      </c>
      <c r="O2420">
        <v>76886.862999999998</v>
      </c>
      <c r="P2420">
        <v>4228.2650000000003</v>
      </c>
    </row>
    <row r="2421" spans="1:16">
      <c r="A2421" s="282">
        <v>45726</v>
      </c>
      <c r="B2421">
        <v>5346.9380000000001</v>
      </c>
      <c r="C2421">
        <v>1226.0070000000001</v>
      </c>
      <c r="D2421">
        <v>16818.510999999999</v>
      </c>
      <c r="E2421">
        <v>1651.4570000000001</v>
      </c>
      <c r="L2421" s="282">
        <v>45726</v>
      </c>
      <c r="M2421">
        <v>25605.78</v>
      </c>
      <c r="N2421">
        <v>7267.36</v>
      </c>
      <c r="O2421">
        <v>72935.538</v>
      </c>
      <c r="P2421">
        <v>4217.93</v>
      </c>
    </row>
    <row r="2422" spans="1:16">
      <c r="A2422" s="282">
        <v>45727</v>
      </c>
      <c r="B2422">
        <v>5309.94</v>
      </c>
      <c r="C2422">
        <v>1209.5820000000001</v>
      </c>
      <c r="D2422">
        <v>16362.111999999999</v>
      </c>
      <c r="E2422">
        <v>1632.3889999999999</v>
      </c>
      <c r="L2422" s="282">
        <v>45727</v>
      </c>
      <c r="M2422">
        <v>25428.957999999999</v>
      </c>
      <c r="N2422">
        <v>7169.9989999999998</v>
      </c>
      <c r="O2422">
        <v>70956.305999999997</v>
      </c>
      <c r="P2422">
        <v>4169.2309999999998</v>
      </c>
    </row>
    <row r="2423" spans="1:16">
      <c r="A2423" s="282">
        <v>45728</v>
      </c>
      <c r="B2423">
        <v>5338.1989999999996</v>
      </c>
      <c r="C2423">
        <v>1228.3499999999999</v>
      </c>
      <c r="D2423">
        <v>16035.093000000001</v>
      </c>
      <c r="E2423">
        <v>1646.4690000000001</v>
      </c>
      <c r="L2423" s="282">
        <v>45728</v>
      </c>
      <c r="M2423">
        <v>25564.773000000001</v>
      </c>
      <c r="N2423">
        <v>7281.25</v>
      </c>
      <c r="O2423">
        <v>69538.149999999994</v>
      </c>
      <c r="P2423">
        <v>4205.192</v>
      </c>
    </row>
    <row r="2424" spans="1:16">
      <c r="A2424" s="282">
        <v>45729</v>
      </c>
      <c r="B2424">
        <v>5260.6</v>
      </c>
      <c r="C2424">
        <v>1218.424</v>
      </c>
      <c r="D2424">
        <v>16283.489</v>
      </c>
      <c r="E2424">
        <v>1647.875</v>
      </c>
      <c r="L2424" s="282">
        <v>45729</v>
      </c>
      <c r="M2424">
        <v>25195.201000000001</v>
      </c>
      <c r="N2424">
        <v>7222.4129999999996</v>
      </c>
      <c r="O2424">
        <v>70653.566999999995</v>
      </c>
      <c r="P2424">
        <v>4208.7839999999997</v>
      </c>
    </row>
    <row r="2425" spans="1:16">
      <c r="A2425" s="282">
        <v>45730</v>
      </c>
      <c r="B2425">
        <v>5374.5770000000002</v>
      </c>
      <c r="C2425">
        <v>1238.721</v>
      </c>
      <c r="D2425">
        <v>16473.945</v>
      </c>
      <c r="E2425">
        <v>1658.5650000000001</v>
      </c>
      <c r="L2425" s="282">
        <v>45730</v>
      </c>
      <c r="M2425">
        <v>25746.530999999999</v>
      </c>
      <c r="N2425">
        <v>7342.7250000000004</v>
      </c>
      <c r="O2425">
        <v>71479.948999999993</v>
      </c>
      <c r="P2425">
        <v>4236.0860000000002</v>
      </c>
    </row>
    <row r="2426" spans="1:16">
      <c r="A2426" s="282">
        <v>45733</v>
      </c>
      <c r="B2426">
        <v>5411.3770000000004</v>
      </c>
      <c r="C2426">
        <v>1250.02</v>
      </c>
      <c r="D2426">
        <v>16769.478999999999</v>
      </c>
      <c r="E2426">
        <v>1678.6020000000001</v>
      </c>
      <c r="L2426" s="282">
        <v>45733</v>
      </c>
      <c r="M2426">
        <v>25924.877</v>
      </c>
      <c r="N2426">
        <v>7409.7039999999997</v>
      </c>
      <c r="O2426">
        <v>72762.262000000002</v>
      </c>
      <c r="P2426">
        <v>4287.2619999999997</v>
      </c>
    </row>
    <row r="2427" spans="1:16">
      <c r="A2427" s="282">
        <v>45734</v>
      </c>
      <c r="B2427">
        <v>5351.4530000000004</v>
      </c>
      <c r="C2427">
        <v>1265.155</v>
      </c>
      <c r="D2427">
        <v>16883.893</v>
      </c>
      <c r="E2427">
        <v>1702.422</v>
      </c>
      <c r="L2427" s="282">
        <v>45734</v>
      </c>
      <c r="M2427">
        <v>25638.704000000002</v>
      </c>
      <c r="N2427">
        <v>7499.4139999999998</v>
      </c>
      <c r="O2427">
        <v>73318.841</v>
      </c>
      <c r="P2427">
        <v>4348.3559999999998</v>
      </c>
    </row>
    <row r="2428" spans="1:16">
      <c r="A2428" s="282">
        <v>45735</v>
      </c>
      <c r="B2428">
        <v>5411.8249999999998</v>
      </c>
      <c r="C2428">
        <v>1271.252</v>
      </c>
      <c r="D2428">
        <v>16849.455000000002</v>
      </c>
      <c r="E2428">
        <v>1709.0889999999999</v>
      </c>
      <c r="L2428" s="282">
        <v>45735</v>
      </c>
      <c r="M2428">
        <v>25928.167000000001</v>
      </c>
      <c r="N2428">
        <v>7535.5559999999996</v>
      </c>
      <c r="O2428">
        <v>73364.817999999999</v>
      </c>
      <c r="P2428">
        <v>4365.3850000000002</v>
      </c>
    </row>
    <row r="2429" spans="1:16">
      <c r="A2429" s="282">
        <v>45736</v>
      </c>
      <c r="B2429">
        <v>5399.9639999999999</v>
      </c>
      <c r="C2429">
        <v>1255.615</v>
      </c>
      <c r="D2429">
        <v>16790.752</v>
      </c>
      <c r="E2429">
        <v>1709.0889999999999</v>
      </c>
      <c r="L2429" s="282">
        <v>45736</v>
      </c>
      <c r="M2429">
        <v>25874.323</v>
      </c>
      <c r="N2429">
        <v>7442.8639999999996</v>
      </c>
      <c r="O2429">
        <v>73109.217999999993</v>
      </c>
      <c r="P2429">
        <v>4365.3850000000002</v>
      </c>
    </row>
    <row r="2430" spans="1:16">
      <c r="A2430" s="282">
        <v>45737</v>
      </c>
      <c r="B2430">
        <v>5405.4989999999998</v>
      </c>
      <c r="C2430">
        <v>1251.3030000000001</v>
      </c>
      <c r="D2430">
        <v>16369.156999999999</v>
      </c>
      <c r="E2430">
        <v>1714.7929999999999</v>
      </c>
      <c r="L2430" s="282">
        <v>45737</v>
      </c>
      <c r="M2430">
        <v>25901.617999999999</v>
      </c>
      <c r="N2430">
        <v>7417.3069999999998</v>
      </c>
      <c r="O2430">
        <v>71544.244999999995</v>
      </c>
      <c r="P2430">
        <v>4379.9539999999997</v>
      </c>
    </row>
    <row r="2431" spans="1:16">
      <c r="A2431" s="282">
        <v>45740</v>
      </c>
      <c r="B2431">
        <v>5504.9759999999997</v>
      </c>
      <c r="C2431">
        <v>1247.8620000000001</v>
      </c>
      <c r="D2431">
        <v>16155.757</v>
      </c>
      <c r="E2431">
        <v>1707.0519999999999</v>
      </c>
      <c r="L2431" s="282">
        <v>45740</v>
      </c>
      <c r="M2431">
        <v>26378.483</v>
      </c>
      <c r="N2431">
        <v>7404.8980000000001</v>
      </c>
      <c r="O2431">
        <v>70611.544999999998</v>
      </c>
      <c r="P2431">
        <v>4360.1819999999998</v>
      </c>
    </row>
    <row r="2432" spans="1:16">
      <c r="A2432" s="282">
        <v>45741</v>
      </c>
      <c r="B2432">
        <v>5514.2309999999998</v>
      </c>
      <c r="C2432">
        <v>1261.297</v>
      </c>
      <c r="D2432">
        <v>16023.977999999999</v>
      </c>
      <c r="E2432">
        <v>1711.2049999999999</v>
      </c>
      <c r="L2432" s="282">
        <v>45741</v>
      </c>
      <c r="M2432">
        <v>26423.834999999999</v>
      </c>
      <c r="N2432">
        <v>7484.6279999999997</v>
      </c>
      <c r="O2432">
        <v>70035.578999999998</v>
      </c>
      <c r="P2432">
        <v>4370.7889999999998</v>
      </c>
    </row>
    <row r="2433" spans="1:16">
      <c r="A2433" s="282">
        <v>45742</v>
      </c>
      <c r="B2433">
        <v>5448.8180000000002</v>
      </c>
      <c r="C2433">
        <v>1251.4659999999999</v>
      </c>
      <c r="D2433">
        <v>15780.481</v>
      </c>
      <c r="E2433">
        <v>1721.3869999999999</v>
      </c>
      <c r="L2433" s="282">
        <v>45742</v>
      </c>
      <c r="M2433">
        <v>26110.378000000001</v>
      </c>
      <c r="N2433">
        <v>7426.2879999999996</v>
      </c>
      <c r="O2433">
        <v>68971.334000000003</v>
      </c>
      <c r="P2433">
        <v>4396.8090000000002</v>
      </c>
    </row>
    <row r="2434" spans="1:16">
      <c r="A2434" s="282">
        <v>45743</v>
      </c>
      <c r="B2434">
        <v>5427.67</v>
      </c>
      <c r="C2434">
        <v>1254.2370000000001</v>
      </c>
      <c r="D2434">
        <v>15407.825999999999</v>
      </c>
      <c r="E2434">
        <v>1721.261</v>
      </c>
      <c r="L2434" s="282">
        <v>45743</v>
      </c>
      <c r="M2434">
        <v>26009.126</v>
      </c>
      <c r="N2434">
        <v>7442.7280000000001</v>
      </c>
      <c r="O2434">
        <v>67342.581999999995</v>
      </c>
      <c r="P2434">
        <v>4396.4880000000003</v>
      </c>
    </row>
    <row r="2435" spans="1:16">
      <c r="A2435" s="282">
        <v>45744</v>
      </c>
      <c r="B2435">
        <v>5319.652</v>
      </c>
      <c r="C2435">
        <v>1244.336</v>
      </c>
      <c r="D2435">
        <v>15274.735000000001</v>
      </c>
      <c r="E2435">
        <v>1684.6790000000001</v>
      </c>
      <c r="L2435" s="282">
        <v>45744</v>
      </c>
      <c r="M2435">
        <v>25492.375</v>
      </c>
      <c r="N2435">
        <v>7383.9790000000003</v>
      </c>
      <c r="O2435">
        <v>67358.448000000004</v>
      </c>
      <c r="P2435">
        <v>4348.7060000000001</v>
      </c>
    </row>
    <row r="2436" spans="1:16">
      <c r="A2436" s="282">
        <v>45747</v>
      </c>
      <c r="B2436">
        <v>5346.3140000000003</v>
      </c>
      <c r="C2436">
        <v>1223.664</v>
      </c>
      <c r="D2436">
        <v>15041.468000000001</v>
      </c>
      <c r="E2436">
        <v>1620.5989999999999</v>
      </c>
      <c r="L2436" s="282">
        <v>45747</v>
      </c>
      <c r="M2436">
        <v>25623.120999999999</v>
      </c>
      <c r="N2436">
        <v>7261.3069999999998</v>
      </c>
      <c r="O2436">
        <v>66329.788</v>
      </c>
      <c r="P2436">
        <v>4183.2929999999997</v>
      </c>
    </row>
    <row r="2437" spans="1:16">
      <c r="A2437" s="282">
        <v>45748</v>
      </c>
      <c r="B2437">
        <v>5368.1610000000001</v>
      </c>
      <c r="C2437">
        <v>1240.492</v>
      </c>
      <c r="D2437">
        <v>15223.429</v>
      </c>
      <c r="E2437">
        <v>1623.681</v>
      </c>
      <c r="L2437" s="282">
        <v>45748</v>
      </c>
      <c r="M2437">
        <v>25728.423999999999</v>
      </c>
      <c r="N2437">
        <v>7361.1679999999997</v>
      </c>
      <c r="O2437">
        <v>67132.198999999993</v>
      </c>
      <c r="P2437">
        <v>4191.2510000000002</v>
      </c>
    </row>
    <row r="2438" spans="1:16">
      <c r="A2438" s="282">
        <v>45749</v>
      </c>
      <c r="B2438">
        <v>5406.3029999999999</v>
      </c>
      <c r="C2438">
        <v>1237.3710000000001</v>
      </c>
      <c r="D2438">
        <v>14958.203</v>
      </c>
      <c r="E2438">
        <v>1618.4860000000001</v>
      </c>
      <c r="L2438" s="282">
        <v>45749</v>
      </c>
      <c r="M2438">
        <v>25911.973999999998</v>
      </c>
      <c r="N2438">
        <v>7342.6459999999997</v>
      </c>
      <c r="O2438">
        <v>65962.604999999996</v>
      </c>
      <c r="P2438">
        <v>4177.84</v>
      </c>
    </row>
    <row r="2439" spans="1:16">
      <c r="A2439" s="282">
        <v>45750</v>
      </c>
      <c r="B2439">
        <v>5140.92</v>
      </c>
      <c r="C2439">
        <v>1194.9960000000001</v>
      </c>
      <c r="D2439">
        <v>14612.203</v>
      </c>
      <c r="E2439">
        <v>1564.25</v>
      </c>
      <c r="L2439" s="282">
        <v>45750</v>
      </c>
      <c r="M2439">
        <v>24641.151999999998</v>
      </c>
      <c r="N2439">
        <v>7091.1890000000003</v>
      </c>
      <c r="O2439">
        <v>64450.853000000003</v>
      </c>
      <c r="P2439">
        <v>4037.8389999999999</v>
      </c>
    </row>
    <row r="2440" spans="1:16">
      <c r="A2440" s="282">
        <v>45751</v>
      </c>
      <c r="B2440">
        <v>4832.6949999999997</v>
      </c>
      <c r="C2440">
        <v>1119.5989999999999</v>
      </c>
      <c r="D2440">
        <v>13753.152</v>
      </c>
      <c r="E2440">
        <v>1511.434</v>
      </c>
      <c r="L2440" s="282">
        <v>45751</v>
      </c>
      <c r="M2440">
        <v>23166.982</v>
      </c>
      <c r="N2440">
        <v>6643.777</v>
      </c>
      <c r="O2440">
        <v>60696.87</v>
      </c>
      <c r="P2440">
        <v>3901.5050000000001</v>
      </c>
    </row>
    <row r="2441" spans="1:16">
      <c r="A2441" s="282">
        <v>45754</v>
      </c>
      <c r="B2441">
        <v>4821.1009999999997</v>
      </c>
      <c r="C2441">
        <v>1059.4110000000001</v>
      </c>
      <c r="D2441">
        <v>13627.665000000001</v>
      </c>
      <c r="E2441">
        <v>1390.346</v>
      </c>
      <c r="L2441" s="282">
        <v>45754</v>
      </c>
      <c r="M2441">
        <v>23111.690999999999</v>
      </c>
      <c r="N2441">
        <v>6286.6220000000003</v>
      </c>
      <c r="O2441">
        <v>60143.055999999997</v>
      </c>
      <c r="P2441">
        <v>3588.9369999999999</v>
      </c>
    </row>
    <row r="2442" spans="1:16">
      <c r="A2442" s="282">
        <v>45755</v>
      </c>
      <c r="B2442">
        <v>4744.5720000000001</v>
      </c>
      <c r="C2442">
        <v>1084.883</v>
      </c>
      <c r="D2442">
        <v>13793.620999999999</v>
      </c>
      <c r="E2442">
        <v>1480.3430000000001</v>
      </c>
      <c r="L2442" s="282">
        <v>45755</v>
      </c>
      <c r="M2442">
        <v>22744.892</v>
      </c>
      <c r="N2442">
        <v>6437.7740000000003</v>
      </c>
      <c r="O2442">
        <v>60875.468999999997</v>
      </c>
      <c r="P2442">
        <v>3821.248</v>
      </c>
    </row>
    <row r="2443" spans="1:16">
      <c r="A2443" s="282">
        <v>45756</v>
      </c>
      <c r="B2443">
        <v>5199.8059999999996</v>
      </c>
      <c r="C2443">
        <v>1055.2149999999999</v>
      </c>
      <c r="D2443">
        <v>12909.861000000001</v>
      </c>
      <c r="E2443">
        <v>1425.4090000000001</v>
      </c>
      <c r="L2443" s="282">
        <v>45756</v>
      </c>
      <c r="M2443">
        <v>24927.553</v>
      </c>
      <c r="N2443">
        <v>6261.7209999999995</v>
      </c>
      <c r="O2443">
        <v>56988.338000000003</v>
      </c>
      <c r="P2443">
        <v>3679.4459999999999</v>
      </c>
    </row>
    <row r="2444" spans="1:16">
      <c r="A2444" s="282">
        <v>45757</v>
      </c>
      <c r="B2444">
        <v>5017.7470000000003</v>
      </c>
      <c r="C2444">
        <v>1105.46</v>
      </c>
      <c r="D2444">
        <v>13305.249</v>
      </c>
      <c r="E2444">
        <v>1548.202</v>
      </c>
      <c r="L2444" s="282">
        <v>45757</v>
      </c>
      <c r="M2444">
        <v>24058.919000000002</v>
      </c>
      <c r="N2444">
        <v>6559.8779999999997</v>
      </c>
      <c r="O2444">
        <v>58733.709000000003</v>
      </c>
      <c r="P2444">
        <v>3996.415</v>
      </c>
    </row>
    <row r="2445" spans="1:16">
      <c r="A2445" s="282">
        <v>45758</v>
      </c>
      <c r="B2445">
        <v>5107.9889999999996</v>
      </c>
      <c r="C2445">
        <v>1096.325</v>
      </c>
      <c r="D2445">
        <v>13517.366</v>
      </c>
      <c r="E2445">
        <v>1496.001</v>
      </c>
      <c r="L2445" s="282">
        <v>45758</v>
      </c>
      <c r="M2445">
        <v>24492.233</v>
      </c>
      <c r="N2445">
        <v>6505.6670000000004</v>
      </c>
      <c r="O2445">
        <v>59670.063000000002</v>
      </c>
      <c r="P2445">
        <v>3861.6660000000002</v>
      </c>
    </row>
    <row r="2446" spans="1:16">
      <c r="A2446" s="282">
        <v>45761</v>
      </c>
      <c r="B2446">
        <v>5148.8829999999998</v>
      </c>
      <c r="C2446">
        <v>1127.201</v>
      </c>
      <c r="D2446">
        <v>13936.735000000001</v>
      </c>
      <c r="E2446">
        <v>1509.165</v>
      </c>
      <c r="L2446" s="282">
        <v>45761</v>
      </c>
      <c r="M2446">
        <v>24688.382000000001</v>
      </c>
      <c r="N2446">
        <v>6688.8879999999999</v>
      </c>
      <c r="O2446">
        <v>61537.781000000003</v>
      </c>
      <c r="P2446">
        <v>3895.6480000000001</v>
      </c>
    </row>
    <row r="2447" spans="1:16">
      <c r="A2447" s="282">
        <v>45762</v>
      </c>
      <c r="B2447">
        <v>5141.8530000000001</v>
      </c>
      <c r="C2447">
        <v>1154.059</v>
      </c>
      <c r="D2447">
        <v>13960.521000000001</v>
      </c>
      <c r="E2447">
        <v>1527.7080000000001</v>
      </c>
      <c r="L2447" s="282">
        <v>45762</v>
      </c>
      <c r="M2447">
        <v>24657.014999999999</v>
      </c>
      <c r="N2447">
        <v>6848.2659999999996</v>
      </c>
      <c r="O2447">
        <v>61642.811000000002</v>
      </c>
      <c r="P2447">
        <v>3943.5349999999999</v>
      </c>
    </row>
    <row r="2448" spans="1:16">
      <c r="A2448" s="282">
        <v>45763</v>
      </c>
      <c r="B2448">
        <v>5028.3850000000002</v>
      </c>
      <c r="C2448">
        <v>1162.4680000000001</v>
      </c>
      <c r="D2448">
        <v>13824.654</v>
      </c>
      <c r="E2448">
        <v>1516.729</v>
      </c>
      <c r="L2448" s="282">
        <v>45763</v>
      </c>
      <c r="M2448">
        <v>24113.511999999999</v>
      </c>
      <c r="N2448">
        <v>6898.1670000000004</v>
      </c>
      <c r="O2448">
        <v>61042.887999999999</v>
      </c>
      <c r="P2448">
        <v>3915.1950000000002</v>
      </c>
    </row>
    <row r="2449" spans="1:16">
      <c r="A2449" s="282">
        <v>45764</v>
      </c>
      <c r="B2449">
        <v>5036.0640000000003</v>
      </c>
      <c r="C2449">
        <v>1160.328</v>
      </c>
      <c r="D2449">
        <v>13824.654</v>
      </c>
      <c r="E2449">
        <v>1537.7950000000001</v>
      </c>
      <c r="L2449" s="282">
        <v>45764</v>
      </c>
      <c r="M2449">
        <v>24150.73</v>
      </c>
      <c r="N2449">
        <v>6885.4709999999995</v>
      </c>
      <c r="O2449">
        <v>61042.887999999999</v>
      </c>
      <c r="P2449">
        <v>3969.5720000000001</v>
      </c>
    </row>
    <row r="2450" spans="1:16">
      <c r="A2450" s="282">
        <v>45765</v>
      </c>
      <c r="B2450">
        <v>5036.0640000000003</v>
      </c>
      <c r="C2450">
        <v>1160.328</v>
      </c>
      <c r="D2450">
        <v>13824.654</v>
      </c>
      <c r="E2450">
        <v>1553.461</v>
      </c>
      <c r="L2450" s="282">
        <v>45765</v>
      </c>
      <c r="M2450">
        <v>24150.73</v>
      </c>
      <c r="N2450">
        <v>6885.4709999999995</v>
      </c>
      <c r="O2450">
        <v>61042.887999999999</v>
      </c>
      <c r="P2450">
        <v>4010.0120000000002</v>
      </c>
    </row>
    <row r="2451" spans="1:16">
      <c r="A2451" s="282">
        <v>45768</v>
      </c>
      <c r="B2451">
        <v>4916.6310000000003</v>
      </c>
      <c r="C2451">
        <v>1160.328</v>
      </c>
      <c r="D2451">
        <v>13824.654</v>
      </c>
      <c r="E2451">
        <v>1532.204</v>
      </c>
      <c r="L2451" s="282">
        <v>45768</v>
      </c>
      <c r="M2451">
        <v>23579.937000000002</v>
      </c>
      <c r="N2451">
        <v>6885.4709999999995</v>
      </c>
      <c r="O2451">
        <v>61042.887999999999</v>
      </c>
      <c r="P2451">
        <v>3955.14</v>
      </c>
    </row>
    <row r="2452" spans="1:16">
      <c r="A2452" s="282">
        <v>45769</v>
      </c>
      <c r="B2452">
        <v>5041.4110000000001</v>
      </c>
      <c r="C2452">
        <v>1159.5219999999999</v>
      </c>
      <c r="D2452">
        <v>13213.394</v>
      </c>
      <c r="E2452">
        <v>1531.847</v>
      </c>
      <c r="L2452" s="282">
        <v>45769</v>
      </c>
      <c r="M2452">
        <v>24178.902999999998</v>
      </c>
      <c r="N2452">
        <v>6941.8580000000002</v>
      </c>
      <c r="O2452">
        <v>58343.864000000001</v>
      </c>
      <c r="P2452">
        <v>3954.2179999999998</v>
      </c>
    </row>
    <row r="2453" spans="1:16">
      <c r="A2453" s="282">
        <v>45770</v>
      </c>
      <c r="B2453">
        <v>5126.6589999999997</v>
      </c>
      <c r="C2453">
        <v>1173.963</v>
      </c>
      <c r="D2453">
        <v>13746.316000000001</v>
      </c>
      <c r="E2453">
        <v>1567.5219999999999</v>
      </c>
      <c r="L2453" s="282">
        <v>45770</v>
      </c>
      <c r="M2453">
        <v>24588.239000000001</v>
      </c>
      <c r="N2453">
        <v>7028.3180000000002</v>
      </c>
      <c r="O2453">
        <v>60696.983999999997</v>
      </c>
      <c r="P2453">
        <v>4046.3389999999999</v>
      </c>
    </row>
    <row r="2454" spans="1:16">
      <c r="A2454" s="282">
        <v>45771</v>
      </c>
      <c r="B2454">
        <v>5232.9250000000002</v>
      </c>
      <c r="C2454">
        <v>1183.9349999999999</v>
      </c>
      <c r="D2454">
        <v>13730.231</v>
      </c>
      <c r="E2454">
        <v>1576.578</v>
      </c>
      <c r="L2454" s="282">
        <v>45771</v>
      </c>
      <c r="M2454">
        <v>25097.903999999999</v>
      </c>
      <c r="N2454">
        <v>7088.0169999999998</v>
      </c>
      <c r="O2454">
        <v>60625.962</v>
      </c>
      <c r="P2454">
        <v>4069.7139999999999</v>
      </c>
    </row>
    <row r="2455" spans="1:16">
      <c r="A2455" s="282">
        <v>45772</v>
      </c>
      <c r="B2455">
        <v>5272.1019999999999</v>
      </c>
      <c r="C2455">
        <v>1200.021</v>
      </c>
      <c r="D2455">
        <v>13644.036</v>
      </c>
      <c r="E2455">
        <v>1601.85</v>
      </c>
      <c r="L2455" s="282">
        <v>45772</v>
      </c>
      <c r="M2455">
        <v>25285.974999999999</v>
      </c>
      <c r="N2455">
        <v>7184.3220000000001</v>
      </c>
      <c r="O2455">
        <v>60245.366999999998</v>
      </c>
      <c r="P2455">
        <v>4134.95</v>
      </c>
    </row>
    <row r="2456" spans="1:16">
      <c r="A2456" s="282">
        <v>45775</v>
      </c>
      <c r="B2456">
        <v>5275.8950000000004</v>
      </c>
      <c r="C2456">
        <v>1203.452</v>
      </c>
      <c r="D2456">
        <v>13863.558999999999</v>
      </c>
      <c r="E2456">
        <v>1615.864</v>
      </c>
      <c r="L2456" s="282">
        <v>45775</v>
      </c>
      <c r="M2456">
        <v>25304.605</v>
      </c>
      <c r="N2456">
        <v>7204.86</v>
      </c>
      <c r="O2456">
        <v>61214.671000000002</v>
      </c>
      <c r="P2456">
        <v>4171.2700000000004</v>
      </c>
    </row>
    <row r="2457" spans="1:16">
      <c r="A2457" s="282">
        <v>45776</v>
      </c>
      <c r="B2457">
        <v>5307.3990000000003</v>
      </c>
      <c r="C2457">
        <v>1216.7919999999999</v>
      </c>
      <c r="D2457">
        <v>14078.612999999999</v>
      </c>
      <c r="E2457">
        <v>1615.864</v>
      </c>
      <c r="L2457" s="282">
        <v>45776</v>
      </c>
      <c r="M2457">
        <v>25455.794000000002</v>
      </c>
      <c r="N2457">
        <v>7284.7259999999997</v>
      </c>
      <c r="O2457">
        <v>62164.245999999999</v>
      </c>
      <c r="P2457">
        <v>4171.2700000000004</v>
      </c>
    </row>
    <row r="2458" spans="1:16">
      <c r="A2458" s="282">
        <v>45777</v>
      </c>
      <c r="B2458">
        <v>5314.518</v>
      </c>
      <c r="C2458">
        <v>1208.8240000000001</v>
      </c>
      <c r="D2458">
        <v>14445.477999999999</v>
      </c>
      <c r="E2458">
        <v>1626.501</v>
      </c>
      <c r="L2458" s="282">
        <v>45777</v>
      </c>
      <c r="M2458">
        <v>25491.877</v>
      </c>
      <c r="N2458">
        <v>7237.0209999999997</v>
      </c>
      <c r="O2458">
        <v>63784.14</v>
      </c>
      <c r="P2458">
        <v>4199.0439999999999</v>
      </c>
    </row>
    <row r="2459" spans="1:16">
      <c r="A2459" s="282">
        <v>45778</v>
      </c>
      <c r="B2459">
        <v>5347.027</v>
      </c>
      <c r="C2459">
        <v>1208.8240000000001</v>
      </c>
      <c r="D2459">
        <v>14661.163</v>
      </c>
      <c r="E2459">
        <v>1637.088</v>
      </c>
      <c r="L2459" s="282">
        <v>45778</v>
      </c>
      <c r="M2459">
        <v>25648.096000000001</v>
      </c>
      <c r="N2459">
        <v>7237.0209999999997</v>
      </c>
      <c r="O2459">
        <v>64736.502</v>
      </c>
      <c r="P2459">
        <v>4226.4709999999995</v>
      </c>
    </row>
    <row r="2460" spans="1:16">
      <c r="A2460" s="282">
        <v>45779</v>
      </c>
      <c r="B2460">
        <v>5425.5739999999996</v>
      </c>
      <c r="C2460">
        <v>1230.9559999999999</v>
      </c>
      <c r="D2460">
        <v>15046.546</v>
      </c>
      <c r="E2460">
        <v>1643.61</v>
      </c>
      <c r="L2460" s="282">
        <v>45779</v>
      </c>
      <c r="M2460">
        <v>26025.614000000001</v>
      </c>
      <c r="N2460">
        <v>7369.5240000000003</v>
      </c>
      <c r="O2460">
        <v>66438.160999999993</v>
      </c>
      <c r="P2460">
        <v>4243.3100000000004</v>
      </c>
    </row>
    <row r="2461" spans="1:16">
      <c r="A2461" s="282">
        <v>45782</v>
      </c>
      <c r="B2461">
        <v>5393.0029999999997</v>
      </c>
      <c r="C2461">
        <v>1236.048</v>
      </c>
      <c r="D2461">
        <v>15091.79</v>
      </c>
      <c r="E2461">
        <v>1643.61</v>
      </c>
      <c r="L2461" s="282">
        <v>45782</v>
      </c>
      <c r="M2461">
        <v>25870.621999999999</v>
      </c>
      <c r="N2461">
        <v>7400.009</v>
      </c>
      <c r="O2461">
        <v>66637.938999999998</v>
      </c>
      <c r="P2461">
        <v>4243.3100000000004</v>
      </c>
    </row>
    <row r="2462" spans="1:16">
      <c r="A2462" s="282">
        <v>45783</v>
      </c>
      <c r="B2462">
        <v>5351.1450000000004</v>
      </c>
      <c r="C2462">
        <v>1239.329</v>
      </c>
      <c r="D2462">
        <v>14732.173000000001</v>
      </c>
      <c r="E2462">
        <v>1643.61</v>
      </c>
      <c r="L2462" s="282">
        <v>45783</v>
      </c>
      <c r="M2462">
        <v>25670.168000000001</v>
      </c>
      <c r="N2462">
        <v>7419.652</v>
      </c>
      <c r="O2462">
        <v>65050.048000000003</v>
      </c>
      <c r="P2462">
        <v>4243.3100000000004</v>
      </c>
    </row>
    <row r="2463" spans="1:16">
      <c r="A2463" s="282">
        <v>45784</v>
      </c>
      <c r="B2463">
        <v>5373.241</v>
      </c>
      <c r="C2463">
        <v>1231.355</v>
      </c>
      <c r="D2463">
        <v>14741.700999999999</v>
      </c>
      <c r="E2463">
        <v>1647.568</v>
      </c>
      <c r="L2463" s="282">
        <v>45784</v>
      </c>
      <c r="M2463">
        <v>25776.381000000001</v>
      </c>
      <c r="N2463">
        <v>7371.9110000000001</v>
      </c>
      <c r="O2463">
        <v>65092.118000000002</v>
      </c>
      <c r="P2463">
        <v>4254.3239999999996</v>
      </c>
    </row>
    <row r="2464" spans="1:16">
      <c r="A2464" s="282">
        <v>45785</v>
      </c>
      <c r="B2464">
        <v>5407.82</v>
      </c>
      <c r="C2464">
        <v>1251.8969999999999</v>
      </c>
      <c r="D2464">
        <v>14449.066999999999</v>
      </c>
      <c r="E2464">
        <v>1648.3810000000001</v>
      </c>
      <c r="L2464" s="282">
        <v>45785</v>
      </c>
      <c r="M2464">
        <v>25942.307000000001</v>
      </c>
      <c r="N2464">
        <v>7494.8919999999998</v>
      </c>
      <c r="O2464">
        <v>63814.953000000001</v>
      </c>
      <c r="P2464">
        <v>4256.4229999999998</v>
      </c>
    </row>
    <row r="2465" spans="1:16">
      <c r="A2465" s="282">
        <v>45786</v>
      </c>
      <c r="B2465">
        <v>5404.46</v>
      </c>
      <c r="C2465">
        <v>1263.4079999999999</v>
      </c>
      <c r="D2465">
        <v>14778.249</v>
      </c>
      <c r="E2465">
        <v>1670.173</v>
      </c>
      <c r="L2465" s="282">
        <v>45786</v>
      </c>
      <c r="M2465">
        <v>25930.67</v>
      </c>
      <c r="N2465">
        <v>7563.8069999999998</v>
      </c>
      <c r="O2465">
        <v>65268.796000000002</v>
      </c>
      <c r="P2465">
        <v>4312.6930000000002</v>
      </c>
    </row>
    <row r="2466" spans="1:16">
      <c r="A2466" s="282">
        <v>45789</v>
      </c>
      <c r="B2466">
        <v>5582.38</v>
      </c>
      <c r="C2466">
        <v>1278.7280000000001</v>
      </c>
      <c r="D2466">
        <v>14900.749</v>
      </c>
      <c r="E2466">
        <v>1673.0889999999999</v>
      </c>
      <c r="L2466" s="282">
        <v>45789</v>
      </c>
      <c r="M2466">
        <v>26787.319</v>
      </c>
      <c r="N2466">
        <v>7655.5259999999998</v>
      </c>
      <c r="O2466">
        <v>65809.823999999993</v>
      </c>
      <c r="P2466">
        <v>4320.2240000000002</v>
      </c>
    </row>
    <row r="2467" spans="1:16">
      <c r="A2467" s="282">
        <v>45790</v>
      </c>
      <c r="B2467">
        <v>5625.1220000000003</v>
      </c>
      <c r="C2467">
        <v>1282.1210000000001</v>
      </c>
      <c r="D2467">
        <v>14874.064</v>
      </c>
      <c r="E2467">
        <v>1695.64</v>
      </c>
      <c r="L2467" s="282">
        <v>45790</v>
      </c>
      <c r="M2467">
        <v>26993.093000000001</v>
      </c>
      <c r="N2467">
        <v>7675.8389999999999</v>
      </c>
      <c r="O2467">
        <v>65691.971000000005</v>
      </c>
      <c r="P2467">
        <v>4378.5280000000002</v>
      </c>
    </row>
    <row r="2468" spans="1:16">
      <c r="A2468" s="282">
        <v>45791</v>
      </c>
      <c r="B2468">
        <v>5632.3770000000004</v>
      </c>
      <c r="C2468">
        <v>1291.3630000000001</v>
      </c>
      <c r="D2468">
        <v>14828.328</v>
      </c>
      <c r="E2468">
        <v>1690.2429999999999</v>
      </c>
      <c r="L2468" s="282">
        <v>45791</v>
      </c>
      <c r="M2468">
        <v>27029.319</v>
      </c>
      <c r="N2468">
        <v>7731.1679999999997</v>
      </c>
      <c r="O2468">
        <v>65489.974999999999</v>
      </c>
      <c r="P2468">
        <v>4364.6109999999999</v>
      </c>
    </row>
    <row r="2469" spans="1:16">
      <c r="A2469" s="282">
        <v>45792</v>
      </c>
      <c r="B2469">
        <v>5653.5889999999999</v>
      </c>
      <c r="C2469">
        <v>1294.3779999999999</v>
      </c>
      <c r="D2469">
        <v>14920.134</v>
      </c>
      <c r="E2469">
        <v>1673.174</v>
      </c>
      <c r="L2469" s="282">
        <v>45792</v>
      </c>
      <c r="M2469">
        <v>27137.538</v>
      </c>
      <c r="N2469">
        <v>7749.2219999999998</v>
      </c>
      <c r="O2469">
        <v>65895.441999999995</v>
      </c>
      <c r="P2469">
        <v>4320.7489999999998</v>
      </c>
    </row>
    <row r="2470" spans="1:16">
      <c r="A2470" s="282">
        <v>45793</v>
      </c>
      <c r="B2470">
        <v>5693.9059999999999</v>
      </c>
      <c r="C2470">
        <v>1302.6089999999999</v>
      </c>
      <c r="D2470">
        <v>14845.608</v>
      </c>
      <c r="E2470">
        <v>1672.864</v>
      </c>
      <c r="L2470" s="282">
        <v>45793</v>
      </c>
      <c r="M2470">
        <v>27334.591</v>
      </c>
      <c r="N2470">
        <v>7798.4989999999998</v>
      </c>
      <c r="O2470">
        <v>65566.292000000001</v>
      </c>
      <c r="P2470">
        <v>4320.192</v>
      </c>
    </row>
    <row r="2471" spans="1:16">
      <c r="A2471" s="282">
        <v>45796</v>
      </c>
      <c r="B2471">
        <v>5698.7060000000001</v>
      </c>
      <c r="C2471">
        <v>1289.508</v>
      </c>
      <c r="D2471">
        <v>15073.790999999999</v>
      </c>
      <c r="E2471">
        <v>1670.059</v>
      </c>
      <c r="L2471" s="282">
        <v>45796</v>
      </c>
      <c r="M2471">
        <v>27361.554</v>
      </c>
      <c r="N2471">
        <v>7838.2879999999996</v>
      </c>
      <c r="O2471">
        <v>66574.072</v>
      </c>
      <c r="P2471">
        <v>4313.0280000000002</v>
      </c>
    </row>
    <row r="2472" spans="1:16">
      <c r="A2472" s="282">
        <v>45797</v>
      </c>
      <c r="B2472">
        <v>5676.75</v>
      </c>
      <c r="C2472">
        <v>1301.739</v>
      </c>
      <c r="D2472">
        <v>15463.433000000001</v>
      </c>
      <c r="E2472">
        <v>1673.6569999999999</v>
      </c>
      <c r="L2472" s="282">
        <v>45797</v>
      </c>
      <c r="M2472">
        <v>27256.692999999999</v>
      </c>
      <c r="N2472">
        <v>7912.63</v>
      </c>
      <c r="O2472">
        <v>68294.941999999995</v>
      </c>
      <c r="P2472">
        <v>4322.3220000000001</v>
      </c>
    </row>
    <row r="2473" spans="1:16">
      <c r="A2473" s="282">
        <v>45798</v>
      </c>
      <c r="B2473">
        <v>5584.018</v>
      </c>
      <c r="C2473">
        <v>1302.819</v>
      </c>
      <c r="D2473">
        <v>15480.781000000001</v>
      </c>
      <c r="E2473">
        <v>1668.0650000000001</v>
      </c>
      <c r="L2473" s="282">
        <v>45798</v>
      </c>
      <c r="M2473">
        <v>26812.347000000002</v>
      </c>
      <c r="N2473">
        <v>7919.1959999999999</v>
      </c>
      <c r="O2473">
        <v>68371.561000000002</v>
      </c>
      <c r="P2473">
        <v>4308.116</v>
      </c>
    </row>
    <row r="2474" spans="1:16">
      <c r="A2474" s="282">
        <v>45799</v>
      </c>
      <c r="B2474">
        <v>5583.1049999999996</v>
      </c>
      <c r="C2474">
        <v>1292.989</v>
      </c>
      <c r="D2474">
        <v>15204.696</v>
      </c>
      <c r="E2474">
        <v>1657.1379999999999</v>
      </c>
      <c r="L2474" s="282">
        <v>45799</v>
      </c>
      <c r="M2474">
        <v>26808.525000000001</v>
      </c>
      <c r="N2474">
        <v>7859.4470000000001</v>
      </c>
      <c r="O2474">
        <v>67152.22</v>
      </c>
      <c r="P2474">
        <v>4279.9059999999999</v>
      </c>
    </row>
    <row r="2475" spans="1:16">
      <c r="A2475" s="282">
        <v>45800</v>
      </c>
      <c r="B2475">
        <v>5544.6149999999998</v>
      </c>
      <c r="C2475">
        <v>1268.1510000000001</v>
      </c>
      <c r="D2475">
        <v>15093.050999999999</v>
      </c>
      <c r="E2475">
        <v>1669.269</v>
      </c>
      <c r="L2475" s="282">
        <v>45800</v>
      </c>
      <c r="M2475">
        <v>26625.431</v>
      </c>
      <c r="N2475">
        <v>7708.4690000000001</v>
      </c>
      <c r="O2475">
        <v>66659.135999999999</v>
      </c>
      <c r="P2475">
        <v>4311.2359999999999</v>
      </c>
    </row>
    <row r="2476" spans="1:16">
      <c r="A2476" s="282">
        <v>45803</v>
      </c>
      <c r="B2476">
        <v>5544.6149999999998</v>
      </c>
      <c r="C2476">
        <v>1284.405</v>
      </c>
      <c r="D2476">
        <v>15466.199000000001</v>
      </c>
      <c r="E2476">
        <v>1680.078</v>
      </c>
      <c r="L2476" s="282">
        <v>45803</v>
      </c>
      <c r="M2476">
        <v>26625.431</v>
      </c>
      <c r="N2476">
        <v>7807.2640000000001</v>
      </c>
      <c r="O2476">
        <v>68307.159</v>
      </c>
      <c r="P2476">
        <v>4339.1689999999999</v>
      </c>
    </row>
    <row r="2477" spans="1:16">
      <c r="A2477" s="282">
        <v>45804</v>
      </c>
      <c r="B2477">
        <v>5658.5140000000001</v>
      </c>
      <c r="C2477">
        <v>1288.5719999999999</v>
      </c>
      <c r="D2477">
        <v>15555.07</v>
      </c>
      <c r="E2477">
        <v>1691.3330000000001</v>
      </c>
      <c r="L2477" s="282">
        <v>45804</v>
      </c>
      <c r="M2477">
        <v>27174.544999999998</v>
      </c>
      <c r="N2477">
        <v>7832.5950000000003</v>
      </c>
      <c r="O2477">
        <v>68699.663</v>
      </c>
      <c r="P2477">
        <v>4368.6090000000004</v>
      </c>
    </row>
    <row r="2478" spans="1:16">
      <c r="A2478" s="282">
        <v>45805</v>
      </c>
      <c r="B2478">
        <v>5627.3630000000003</v>
      </c>
      <c r="C2478">
        <v>1289.02</v>
      </c>
      <c r="D2478">
        <v>15285.686</v>
      </c>
      <c r="E2478">
        <v>1690.749</v>
      </c>
      <c r="L2478" s="282">
        <v>45805</v>
      </c>
      <c r="M2478">
        <v>27025.243999999999</v>
      </c>
      <c r="N2478">
        <v>7835.3190000000004</v>
      </c>
      <c r="O2478">
        <v>67509.918000000005</v>
      </c>
      <c r="P2478">
        <v>4367.1000000000004</v>
      </c>
    </row>
    <row r="2479" spans="1:16">
      <c r="A2479" s="282">
        <v>45806</v>
      </c>
      <c r="B2479">
        <v>5649.26</v>
      </c>
      <c r="C2479">
        <v>1283.9280000000001</v>
      </c>
      <c r="D2479">
        <v>15285.686</v>
      </c>
      <c r="E2479">
        <v>1721.2850000000001</v>
      </c>
      <c r="L2479" s="282">
        <v>45806</v>
      </c>
      <c r="M2479">
        <v>27130.83</v>
      </c>
      <c r="N2479">
        <v>7804.3680000000004</v>
      </c>
      <c r="O2479">
        <v>67509.918000000005</v>
      </c>
      <c r="P2479">
        <v>4446.0249999999996</v>
      </c>
    </row>
    <row r="2480" spans="1:16">
      <c r="A2480" s="282">
        <v>45807</v>
      </c>
      <c r="B2480">
        <v>5650.0910000000003</v>
      </c>
      <c r="C2480">
        <v>1288.0999999999999</v>
      </c>
      <c r="D2480">
        <v>15285.686</v>
      </c>
      <c r="E2480">
        <v>1711.2239999999999</v>
      </c>
      <c r="L2480" s="282">
        <v>45807</v>
      </c>
      <c r="M2480">
        <v>27137.267</v>
      </c>
      <c r="N2480">
        <v>7829.7280000000001</v>
      </c>
      <c r="O2480">
        <v>67509.918000000005</v>
      </c>
      <c r="P2480">
        <v>4420.0370000000003</v>
      </c>
    </row>
    <row r="2481" spans="1:16">
      <c r="A2481" s="282">
        <v>45810</v>
      </c>
      <c r="B2481">
        <v>5673.902</v>
      </c>
      <c r="C2481">
        <v>1285.2929999999999</v>
      </c>
      <c r="D2481">
        <v>15682.545</v>
      </c>
      <c r="E2481">
        <v>1693.6959999999999</v>
      </c>
      <c r="L2481" s="282">
        <v>45810</v>
      </c>
      <c r="M2481">
        <v>27254.852999999999</v>
      </c>
      <c r="N2481">
        <v>7812.6629999999996</v>
      </c>
      <c r="O2481">
        <v>69262.661999999997</v>
      </c>
      <c r="P2481">
        <v>4374.7629999999999</v>
      </c>
    </row>
    <row r="2482" spans="1:16">
      <c r="A2482" s="282">
        <v>45811</v>
      </c>
      <c r="B2482">
        <v>5708.0420000000004</v>
      </c>
      <c r="C2482">
        <v>1287.7650000000001</v>
      </c>
      <c r="D2482">
        <v>15484.462</v>
      </c>
      <c r="E2482">
        <v>1689.0039999999999</v>
      </c>
      <c r="L2482" s="282">
        <v>45811</v>
      </c>
      <c r="M2482">
        <v>27419.187999999998</v>
      </c>
      <c r="N2482">
        <v>7827.6890000000003</v>
      </c>
      <c r="O2482">
        <v>68387.820999999996</v>
      </c>
      <c r="P2482">
        <v>4362.643</v>
      </c>
    </row>
    <row r="2483" spans="1:16">
      <c r="A2483" s="282">
        <v>45812</v>
      </c>
      <c r="B2483">
        <v>5709.4840000000004</v>
      </c>
      <c r="C2483">
        <v>1283.943</v>
      </c>
      <c r="D2483">
        <v>15790.455</v>
      </c>
      <c r="E2483">
        <v>1698.047</v>
      </c>
      <c r="L2483" s="282">
        <v>45812</v>
      </c>
      <c r="M2483">
        <v>27427.213</v>
      </c>
      <c r="N2483">
        <v>7804.4560000000001</v>
      </c>
      <c r="O2483">
        <v>69739.248999999996</v>
      </c>
      <c r="P2483">
        <v>4386.0020000000004</v>
      </c>
    </row>
    <row r="2484" spans="1:16">
      <c r="A2484" s="282">
        <v>45813</v>
      </c>
      <c r="B2484">
        <v>5680.2669999999998</v>
      </c>
      <c r="C2484">
        <v>1292.4970000000001</v>
      </c>
      <c r="D2484">
        <v>15790.455</v>
      </c>
      <c r="E2484">
        <v>1678.386</v>
      </c>
      <c r="L2484" s="282">
        <v>45813</v>
      </c>
      <c r="M2484">
        <v>27288.987000000001</v>
      </c>
      <c r="N2484">
        <v>7856.4549999999999</v>
      </c>
      <c r="O2484">
        <v>69739.248999999996</v>
      </c>
      <c r="P2484">
        <v>4335.2169999999996</v>
      </c>
    </row>
    <row r="2485" spans="1:16">
      <c r="A2485" s="282">
        <v>45814</v>
      </c>
      <c r="B2485">
        <v>5737.8069999999998</v>
      </c>
      <c r="C2485">
        <v>1300.239</v>
      </c>
      <c r="D2485">
        <v>16119.263999999999</v>
      </c>
      <c r="E2485">
        <v>1687.52</v>
      </c>
      <c r="L2485" s="282">
        <v>45814</v>
      </c>
      <c r="M2485">
        <v>27568.596000000001</v>
      </c>
      <c r="N2485">
        <v>7903.5110000000004</v>
      </c>
      <c r="O2485">
        <v>71191.452999999994</v>
      </c>
      <c r="P2485">
        <v>4358.8119999999999</v>
      </c>
    </row>
    <row r="2486" spans="1:16">
      <c r="A2486" s="282">
        <v>45817</v>
      </c>
      <c r="B2486">
        <v>5741.7290000000003</v>
      </c>
      <c r="C2486">
        <v>1294.5519999999999</v>
      </c>
      <c r="D2486">
        <v>16119.263999999999</v>
      </c>
      <c r="E2486">
        <v>1699.2380000000001</v>
      </c>
      <c r="L2486" s="282">
        <v>45817</v>
      </c>
      <c r="M2486">
        <v>27589.713</v>
      </c>
      <c r="N2486">
        <v>7868.9480000000003</v>
      </c>
      <c r="O2486">
        <v>71191.452999999994</v>
      </c>
      <c r="P2486">
        <v>4389.0780000000004</v>
      </c>
    </row>
    <row r="2487" spans="1:16">
      <c r="A2487" s="282">
        <v>45818</v>
      </c>
      <c r="B2487">
        <v>5771.3729999999996</v>
      </c>
      <c r="C2487">
        <v>1285.913</v>
      </c>
      <c r="D2487">
        <v>16693.931</v>
      </c>
      <c r="E2487">
        <v>1700.2629999999999</v>
      </c>
      <c r="L2487" s="282">
        <v>45818</v>
      </c>
      <c r="M2487">
        <v>27733.07</v>
      </c>
      <c r="N2487">
        <v>7816.4319999999998</v>
      </c>
      <c r="O2487">
        <v>73729.490999999995</v>
      </c>
      <c r="P2487">
        <v>4391.7259999999997</v>
      </c>
    </row>
    <row r="2488" spans="1:16">
      <c r="A2488" s="282">
        <v>45819</v>
      </c>
      <c r="B2488">
        <v>5755.6139999999996</v>
      </c>
      <c r="C2488">
        <v>1284.7639999999999</v>
      </c>
      <c r="D2488">
        <v>16654.153999999999</v>
      </c>
      <c r="E2488">
        <v>1699.9010000000001</v>
      </c>
      <c r="L2488" s="282">
        <v>45819</v>
      </c>
      <c r="M2488">
        <v>27657.72</v>
      </c>
      <c r="N2488">
        <v>7809.45</v>
      </c>
      <c r="O2488">
        <v>73553.819000000003</v>
      </c>
      <c r="P2488">
        <v>4390.7910000000002</v>
      </c>
    </row>
    <row r="2489" spans="1:16">
      <c r="A2489" s="282">
        <v>45820</v>
      </c>
      <c r="B2489">
        <v>5776.4229999999998</v>
      </c>
      <c r="C2489">
        <v>1278.0650000000001</v>
      </c>
      <c r="D2489">
        <v>16675.628000000001</v>
      </c>
      <c r="E2489">
        <v>1695.722</v>
      </c>
      <c r="L2489" s="282">
        <v>45820</v>
      </c>
      <c r="M2489">
        <v>27758.016</v>
      </c>
      <c r="N2489">
        <v>7768.7269999999999</v>
      </c>
      <c r="O2489">
        <v>73648.657000000007</v>
      </c>
      <c r="P2489">
        <v>4379.9970000000003</v>
      </c>
    </row>
    <row r="2490" spans="1:16">
      <c r="A2490" s="282">
        <v>45821</v>
      </c>
      <c r="B2490">
        <v>5710.96</v>
      </c>
      <c r="C2490">
        <v>1262.1980000000001</v>
      </c>
      <c r="D2490">
        <v>16564.89</v>
      </c>
      <c r="E2490">
        <v>1678.41</v>
      </c>
      <c r="L2490" s="282">
        <v>45821</v>
      </c>
      <c r="M2490">
        <v>27448.127</v>
      </c>
      <c r="N2490">
        <v>7672.28</v>
      </c>
      <c r="O2490">
        <v>73159.578999999998</v>
      </c>
      <c r="P2490">
        <v>4335.2790000000005</v>
      </c>
    </row>
    <row r="2491" spans="1:16">
      <c r="A2491" s="282">
        <v>45824</v>
      </c>
      <c r="B2491">
        <v>5765.3950000000004</v>
      </c>
      <c r="C2491">
        <v>1278.482</v>
      </c>
      <c r="D2491">
        <v>16296.277</v>
      </c>
      <c r="E2491">
        <v>1691.7049999999999</v>
      </c>
      <c r="L2491" s="282">
        <v>45824</v>
      </c>
      <c r="M2491">
        <v>27714.343000000001</v>
      </c>
      <c r="N2491">
        <v>7771.2650000000003</v>
      </c>
      <c r="O2491">
        <v>71973.236000000004</v>
      </c>
      <c r="P2491">
        <v>4369.6220000000003</v>
      </c>
    </row>
    <row r="2492" spans="1:16">
      <c r="A2492" s="282">
        <v>45825</v>
      </c>
      <c r="B2492">
        <v>5718.415</v>
      </c>
      <c r="C2492">
        <v>1261.1489999999999</v>
      </c>
      <c r="D2492">
        <v>15973.623</v>
      </c>
      <c r="E2492">
        <v>1697.5530000000001</v>
      </c>
      <c r="L2492" s="282">
        <v>45825</v>
      </c>
      <c r="M2492">
        <v>27489.334999999999</v>
      </c>
      <c r="N2492">
        <v>7665.9030000000002</v>
      </c>
      <c r="O2492">
        <v>70548.218999999997</v>
      </c>
      <c r="P2492">
        <v>4384.7250000000004</v>
      </c>
    </row>
    <row r="2493" spans="1:16">
      <c r="A2493" s="282">
        <v>45826</v>
      </c>
      <c r="B2493">
        <v>5717.8429999999998</v>
      </c>
      <c r="C2493">
        <v>1262.145</v>
      </c>
      <c r="D2493">
        <v>15820.182000000001</v>
      </c>
      <c r="E2493">
        <v>1711.932</v>
      </c>
      <c r="L2493" s="282">
        <v>45826</v>
      </c>
      <c r="M2493">
        <v>27487.446</v>
      </c>
      <c r="N2493">
        <v>7671.9570000000003</v>
      </c>
      <c r="O2493">
        <v>69870.540999999997</v>
      </c>
      <c r="P2493">
        <v>4421.8649999999998</v>
      </c>
    </row>
    <row r="2494" spans="1:16">
      <c r="A2494" s="282">
        <v>45827</v>
      </c>
      <c r="B2494">
        <v>5717.8429999999998</v>
      </c>
      <c r="C2494">
        <v>1247.69</v>
      </c>
      <c r="D2494">
        <v>15890.797</v>
      </c>
      <c r="E2494">
        <v>1698.999</v>
      </c>
      <c r="L2494" s="282">
        <v>45827</v>
      </c>
      <c r="M2494">
        <v>27487.446</v>
      </c>
      <c r="N2494">
        <v>7584.0919999999996</v>
      </c>
      <c r="O2494">
        <v>70182.414999999994</v>
      </c>
      <c r="P2494">
        <v>4388.4620000000004</v>
      </c>
    </row>
    <row r="2495" spans="1:16">
      <c r="A2495" s="282">
        <v>45828</v>
      </c>
      <c r="B2495">
        <v>5704.0640000000003</v>
      </c>
      <c r="C2495">
        <v>1257.047</v>
      </c>
      <c r="D2495">
        <v>15606.513000000001</v>
      </c>
      <c r="E2495">
        <v>1685.451</v>
      </c>
      <c r="L2495" s="282">
        <v>45828</v>
      </c>
      <c r="M2495">
        <v>27422.737000000001</v>
      </c>
      <c r="N2495">
        <v>7640.9679999999998</v>
      </c>
      <c r="O2495">
        <v>68926.861999999994</v>
      </c>
      <c r="P2495">
        <v>4353.4660000000003</v>
      </c>
    </row>
    <row r="2496" spans="1:16">
      <c r="A2496" s="282">
        <v>45831</v>
      </c>
      <c r="B2496">
        <v>5758.2030000000004</v>
      </c>
      <c r="C2496">
        <v>1244.5070000000001</v>
      </c>
      <c r="D2496">
        <v>15100.39</v>
      </c>
      <c r="E2496">
        <v>1678.6990000000001</v>
      </c>
      <c r="L2496" s="282">
        <v>45831</v>
      </c>
      <c r="M2496">
        <v>27683.485000000001</v>
      </c>
      <c r="N2496">
        <v>7584.72</v>
      </c>
      <c r="O2496">
        <v>66691.547000000006</v>
      </c>
      <c r="P2496">
        <v>4336.027</v>
      </c>
    </row>
    <row r="2497" spans="1:16">
      <c r="A2497" s="282">
        <v>45832</v>
      </c>
      <c r="B2497">
        <v>5824.0439999999999</v>
      </c>
      <c r="C2497">
        <v>1262.261</v>
      </c>
      <c r="D2497">
        <v>15215.707</v>
      </c>
      <c r="E2497">
        <v>1692.4939999999999</v>
      </c>
      <c r="L2497" s="282">
        <v>45832</v>
      </c>
      <c r="M2497">
        <v>28000.626</v>
      </c>
      <c r="N2497">
        <v>7692.924</v>
      </c>
      <c r="O2497">
        <v>67200.851999999999</v>
      </c>
      <c r="P2497">
        <v>4371.6589999999997</v>
      </c>
    </row>
    <row r="2498" spans="1:16">
      <c r="A2498" s="282">
        <v>45833</v>
      </c>
      <c r="B2498">
        <v>5822.9530000000004</v>
      </c>
      <c r="C2498">
        <v>1258.6559999999999</v>
      </c>
      <c r="D2498">
        <v>14853.531000000001</v>
      </c>
      <c r="E2498">
        <v>1693.008</v>
      </c>
      <c r="L2498" s="282">
        <v>45833</v>
      </c>
      <c r="M2498">
        <v>27995.595000000001</v>
      </c>
      <c r="N2498">
        <v>7670.9549999999999</v>
      </c>
      <c r="O2498">
        <v>65601.282999999996</v>
      </c>
      <c r="P2498">
        <v>4372.9859999999999</v>
      </c>
    </row>
    <row r="2499" spans="1:16">
      <c r="A2499" s="282">
        <v>45834</v>
      </c>
      <c r="B2499">
        <v>5870.1260000000002</v>
      </c>
      <c r="C2499">
        <v>1258.55</v>
      </c>
      <c r="D2499">
        <v>14752.561</v>
      </c>
      <c r="E2499">
        <v>1707.5260000000001</v>
      </c>
      <c r="L2499" s="282">
        <v>45834</v>
      </c>
      <c r="M2499">
        <v>28222.731</v>
      </c>
      <c r="N2499">
        <v>7670.3029999999999</v>
      </c>
      <c r="O2499">
        <v>65155.345999999998</v>
      </c>
      <c r="P2499">
        <v>4410.4849999999997</v>
      </c>
    </row>
    <row r="2500" spans="1:16">
      <c r="A2500" s="282">
        <v>45835</v>
      </c>
      <c r="B2500">
        <v>5900.7039999999997</v>
      </c>
      <c r="C2500">
        <v>1272.249</v>
      </c>
      <c r="D2500">
        <v>14912.031000000001</v>
      </c>
      <c r="E2500">
        <v>1732.037</v>
      </c>
      <c r="L2500" s="282">
        <v>45835</v>
      </c>
      <c r="M2500">
        <v>28371.703000000001</v>
      </c>
      <c r="N2500">
        <v>7753.7979999999998</v>
      </c>
      <c r="O2500">
        <v>65859.653999999995</v>
      </c>
      <c r="P2500">
        <v>4479.4669999999996</v>
      </c>
    </row>
    <row r="2501" spans="1:16">
      <c r="A2501" s="282">
        <v>45838</v>
      </c>
      <c r="B2501">
        <v>5933.76</v>
      </c>
      <c r="C2501">
        <v>1273.058</v>
      </c>
      <c r="D2501">
        <v>14856.994000000001</v>
      </c>
      <c r="E2501">
        <v>1740.4159999999999</v>
      </c>
      <c r="L2501" s="282">
        <v>45838</v>
      </c>
      <c r="M2501">
        <v>28533.321</v>
      </c>
      <c r="N2501">
        <v>7758.7280000000001</v>
      </c>
      <c r="O2501">
        <v>65616.581000000006</v>
      </c>
      <c r="P2501">
        <v>4501.1360000000004</v>
      </c>
    </row>
    <row r="2502" spans="1:16">
      <c r="A2502" s="282">
        <v>45839</v>
      </c>
      <c r="B2502">
        <v>5923.7839999999997</v>
      </c>
      <c r="C2502">
        <v>1266.8119999999999</v>
      </c>
      <c r="D2502">
        <v>14828.300999999999</v>
      </c>
      <c r="E2502">
        <v>1724.704</v>
      </c>
      <c r="L2502" s="282">
        <v>45839</v>
      </c>
      <c r="M2502">
        <v>28485.97</v>
      </c>
      <c r="N2502">
        <v>7720.6580000000004</v>
      </c>
      <c r="O2502">
        <v>65489.855000000003</v>
      </c>
      <c r="P2502">
        <v>4460.5010000000002</v>
      </c>
    </row>
    <row r="2503" spans="1:16">
      <c r="A2503" s="282">
        <v>45840</v>
      </c>
      <c r="B2503">
        <v>5953.1469999999999</v>
      </c>
      <c r="C2503">
        <v>1272.5139999999999</v>
      </c>
      <c r="D2503">
        <v>14943.739</v>
      </c>
      <c r="E2503">
        <v>1719.7360000000001</v>
      </c>
      <c r="L2503" s="282">
        <v>45840</v>
      </c>
      <c r="M2503">
        <v>28627.91</v>
      </c>
      <c r="N2503">
        <v>7755.4089999999997</v>
      </c>
      <c r="O2503">
        <v>65999.692999999999</v>
      </c>
      <c r="P2503">
        <v>4447.6530000000002</v>
      </c>
    </row>
    <row r="2504" spans="1:16">
      <c r="A2504" s="282">
        <v>45841</v>
      </c>
      <c r="B2504">
        <v>6003.3459999999995</v>
      </c>
      <c r="C2504">
        <v>1276.8150000000001</v>
      </c>
      <c r="D2504">
        <v>14927.213</v>
      </c>
      <c r="E2504">
        <v>1722.1130000000001</v>
      </c>
      <c r="L2504" s="282">
        <v>45841</v>
      </c>
      <c r="M2504">
        <v>28873.651999999998</v>
      </c>
      <c r="N2504">
        <v>7781.6220000000003</v>
      </c>
      <c r="O2504">
        <v>65926.702999999994</v>
      </c>
      <c r="P2504">
        <v>4453.8019999999997</v>
      </c>
    </row>
    <row r="2505" spans="1:16">
      <c r="A2505" s="282">
        <v>45842</v>
      </c>
      <c r="B2505">
        <v>6003.3459999999995</v>
      </c>
      <c r="C2505">
        <v>1266.319</v>
      </c>
      <c r="D2505">
        <v>15134.767</v>
      </c>
      <c r="E2505">
        <v>1720.99</v>
      </c>
      <c r="L2505" s="282">
        <v>45842</v>
      </c>
      <c r="M2505">
        <v>28873.651999999998</v>
      </c>
      <c r="N2505">
        <v>7717.6559999999999</v>
      </c>
      <c r="O2505">
        <v>66843.376999999993</v>
      </c>
      <c r="P2505">
        <v>4450.8959999999997</v>
      </c>
    </row>
    <row r="2506" spans="1:16">
      <c r="A2506" s="282">
        <v>45845</v>
      </c>
      <c r="B2506">
        <v>5956.8209999999999</v>
      </c>
      <c r="C2506">
        <v>1275.6210000000001</v>
      </c>
      <c r="D2506">
        <v>14982.285</v>
      </c>
      <c r="E2506">
        <v>1709.472</v>
      </c>
      <c r="L2506" s="282">
        <v>45845</v>
      </c>
      <c r="M2506">
        <v>28650.43</v>
      </c>
      <c r="N2506">
        <v>7774.348</v>
      </c>
      <c r="O2506">
        <v>66169.930999999997</v>
      </c>
      <c r="P2506">
        <v>4421.1090000000004</v>
      </c>
    </row>
    <row r="2507" spans="1:16">
      <c r="A2507" s="282">
        <v>45846</v>
      </c>
      <c r="B2507">
        <v>5951.107</v>
      </c>
      <c r="C2507">
        <v>1283.8910000000001</v>
      </c>
      <c r="D2507">
        <v>15151.587</v>
      </c>
      <c r="E2507">
        <v>1710.951</v>
      </c>
      <c r="L2507" s="282">
        <v>45846</v>
      </c>
      <c r="M2507">
        <v>28623.081999999999</v>
      </c>
      <c r="N2507">
        <v>7824.7470000000003</v>
      </c>
      <c r="O2507">
        <v>66917.663</v>
      </c>
      <c r="P2507">
        <v>4424.933</v>
      </c>
    </row>
    <row r="2508" spans="1:16">
      <c r="A2508" s="282">
        <v>45847</v>
      </c>
      <c r="B2508">
        <v>5988.0029999999997</v>
      </c>
      <c r="C2508">
        <v>1305.5319999999999</v>
      </c>
      <c r="D2508">
        <v>15076.790999999999</v>
      </c>
      <c r="E2508">
        <v>1716.595</v>
      </c>
      <c r="L2508" s="282">
        <v>45847</v>
      </c>
      <c r="M2508">
        <v>28800.866999999998</v>
      </c>
      <c r="N2508">
        <v>7956.6390000000001</v>
      </c>
      <c r="O2508">
        <v>66587.322</v>
      </c>
      <c r="P2508">
        <v>4439.53</v>
      </c>
    </row>
    <row r="2509" spans="1:16">
      <c r="A2509" s="282">
        <v>45848</v>
      </c>
      <c r="B2509">
        <v>6001.3810000000003</v>
      </c>
      <c r="C2509">
        <v>1294.7190000000001</v>
      </c>
      <c r="D2509">
        <v>15347.628000000001</v>
      </c>
      <c r="E2509">
        <v>1706.173</v>
      </c>
      <c r="L2509" s="282">
        <v>45848</v>
      </c>
      <c r="M2509">
        <v>28869.194</v>
      </c>
      <c r="N2509">
        <v>7890.7370000000001</v>
      </c>
      <c r="O2509">
        <v>67783.487999999998</v>
      </c>
      <c r="P2509">
        <v>4412.5770000000002</v>
      </c>
    </row>
    <row r="2510" spans="1:16">
      <c r="A2510" s="282">
        <v>45849</v>
      </c>
      <c r="B2510">
        <v>5980.5839999999998</v>
      </c>
      <c r="C2510">
        <v>1281.421</v>
      </c>
      <c r="D2510">
        <v>14973.709000000001</v>
      </c>
      <c r="E2510">
        <v>1712.047</v>
      </c>
      <c r="L2510" s="282">
        <v>45849</v>
      </c>
      <c r="M2510">
        <v>28769.21</v>
      </c>
      <c r="N2510">
        <v>7809.6930000000002</v>
      </c>
      <c r="O2510">
        <v>66132.054999999993</v>
      </c>
      <c r="P2510">
        <v>4427.7719999999999</v>
      </c>
    </row>
    <row r="2511" spans="1:16">
      <c r="A2511" s="282">
        <v>45852</v>
      </c>
      <c r="B2511">
        <v>5991.8829999999998</v>
      </c>
      <c r="C2511">
        <v>1284.357</v>
      </c>
      <c r="D2511">
        <v>14991.932000000001</v>
      </c>
      <c r="E2511">
        <v>1711.115</v>
      </c>
      <c r="L2511" s="282">
        <v>45852</v>
      </c>
      <c r="M2511">
        <v>28823.611000000001</v>
      </c>
      <c r="N2511">
        <v>7827.5870000000004</v>
      </c>
      <c r="O2511">
        <v>66229.217000000004</v>
      </c>
      <c r="P2511">
        <v>4425.3609999999999</v>
      </c>
    </row>
    <row r="2512" spans="1:16">
      <c r="A2512" s="282">
        <v>45853</v>
      </c>
      <c r="B2512">
        <v>5967.8220000000001</v>
      </c>
      <c r="C2512">
        <v>1275.876</v>
      </c>
      <c r="D2512">
        <v>14825.572</v>
      </c>
      <c r="E2512">
        <v>1714.067</v>
      </c>
      <c r="L2512" s="282">
        <v>45853</v>
      </c>
      <c r="M2512">
        <v>28710.564999999999</v>
      </c>
      <c r="N2512">
        <v>7775.9030000000002</v>
      </c>
      <c r="O2512">
        <v>65494.296000000002</v>
      </c>
      <c r="P2512">
        <v>4432.9970000000003</v>
      </c>
    </row>
    <row r="2513" spans="1:16">
      <c r="A2513" s="282">
        <v>45854</v>
      </c>
      <c r="B2513">
        <v>5988.0259999999998</v>
      </c>
      <c r="C2513">
        <v>1272.193</v>
      </c>
      <c r="D2513">
        <v>14841.950999999999</v>
      </c>
      <c r="E2513">
        <v>1710.16</v>
      </c>
      <c r="L2513" s="282">
        <v>45854</v>
      </c>
      <c r="M2513">
        <v>28807.821</v>
      </c>
      <c r="N2513">
        <v>7753.4539999999997</v>
      </c>
      <c r="O2513">
        <v>65566.650999999998</v>
      </c>
      <c r="P2513">
        <v>4422.8919999999998</v>
      </c>
    </row>
    <row r="2514" spans="1:16">
      <c r="A2514" s="282">
        <v>45855</v>
      </c>
      <c r="B2514">
        <v>6020.4480000000003</v>
      </c>
      <c r="C2514">
        <v>1283.9449999999999</v>
      </c>
      <c r="D2514">
        <v>14694.188</v>
      </c>
      <c r="E2514">
        <v>1722.2349999999999</v>
      </c>
      <c r="L2514" s="282">
        <v>45855</v>
      </c>
      <c r="M2514">
        <v>28964.082999999999</v>
      </c>
      <c r="N2514">
        <v>7825.0789999999997</v>
      </c>
      <c r="O2514">
        <v>64913.887000000002</v>
      </c>
      <c r="P2514">
        <v>4454.12</v>
      </c>
    </row>
    <row r="2515" spans="1:16">
      <c r="A2515" s="282">
        <v>45856</v>
      </c>
      <c r="B2515">
        <v>6022.442</v>
      </c>
      <c r="C2515">
        <v>1288.6010000000001</v>
      </c>
      <c r="D2515">
        <v>14607.53</v>
      </c>
      <c r="E2515">
        <v>1718.846</v>
      </c>
      <c r="L2515" s="282">
        <v>45856</v>
      </c>
      <c r="M2515">
        <v>28975.419000000002</v>
      </c>
      <c r="N2515">
        <v>7853.4530000000004</v>
      </c>
      <c r="O2515">
        <v>64531.063000000002</v>
      </c>
      <c r="P2515">
        <v>4445.3549999999996</v>
      </c>
    </row>
    <row r="2516" spans="1:16">
      <c r="A2516" s="282">
        <v>45859</v>
      </c>
      <c r="B2516">
        <v>6029.0320000000002</v>
      </c>
      <c r="C2516">
        <v>1282.4259999999999</v>
      </c>
      <c r="D2516">
        <v>14488.651</v>
      </c>
      <c r="E2516">
        <v>1718.846</v>
      </c>
      <c r="L2516" s="282">
        <v>45859</v>
      </c>
      <c r="M2516">
        <v>29007.874</v>
      </c>
      <c r="N2516">
        <v>7847.9040000000005</v>
      </c>
      <c r="O2516">
        <v>64005.894</v>
      </c>
      <c r="P2516">
        <v>4445.3549999999996</v>
      </c>
    </row>
    <row r="2517" spans="1:16">
      <c r="A2517" s="282">
        <v>45860</v>
      </c>
      <c r="B2517">
        <v>6032.2839999999997</v>
      </c>
      <c r="C2517">
        <v>1282.056</v>
      </c>
      <c r="D2517">
        <v>14717.182000000001</v>
      </c>
      <c r="E2517">
        <v>1720.492</v>
      </c>
      <c r="L2517" s="282">
        <v>45860</v>
      </c>
      <c r="M2517">
        <v>29024.053</v>
      </c>
      <c r="N2517">
        <v>7845.6390000000001</v>
      </c>
      <c r="O2517">
        <v>65015.466</v>
      </c>
      <c r="P2517">
        <v>4449.6139999999996</v>
      </c>
    </row>
    <row r="2518" spans="1:16">
      <c r="A2518" s="282">
        <v>45861</v>
      </c>
      <c r="B2518">
        <v>6078.9179999999997</v>
      </c>
      <c r="C2518">
        <v>1301.296</v>
      </c>
      <c r="D2518">
        <v>15184.904</v>
      </c>
      <c r="E2518">
        <v>1782.78</v>
      </c>
      <c r="L2518" s="282">
        <v>45861</v>
      </c>
      <c r="M2518">
        <v>29248.787</v>
      </c>
      <c r="N2518">
        <v>7963.3810000000003</v>
      </c>
      <c r="O2518">
        <v>67081.701000000001</v>
      </c>
      <c r="P2518">
        <v>4610.7049999999999</v>
      </c>
    </row>
    <row r="2519" spans="1:16">
      <c r="A2519" s="282">
        <v>45862</v>
      </c>
      <c r="B2519">
        <v>6082.9809999999998</v>
      </c>
      <c r="C2519">
        <v>1305.8240000000001</v>
      </c>
      <c r="D2519">
        <v>15309.227999999999</v>
      </c>
      <c r="E2519">
        <v>1816.7570000000001</v>
      </c>
      <c r="L2519" s="282">
        <v>45862</v>
      </c>
      <c r="M2519">
        <v>29268.567999999999</v>
      </c>
      <c r="N2519">
        <v>7991.0919999999996</v>
      </c>
      <c r="O2519">
        <v>67630.922999999995</v>
      </c>
      <c r="P2519">
        <v>4698.5789999999997</v>
      </c>
    </row>
    <row r="2520" spans="1:16">
      <c r="A2520" s="282">
        <v>45863</v>
      </c>
      <c r="B2520">
        <v>6108.1930000000002</v>
      </c>
      <c r="C2520">
        <v>1310.4059999999999</v>
      </c>
      <c r="D2520">
        <v>15419.109</v>
      </c>
      <c r="E2520">
        <v>1797.212</v>
      </c>
      <c r="L2520" s="282">
        <v>45863</v>
      </c>
      <c r="M2520">
        <v>29391.401999999998</v>
      </c>
      <c r="N2520">
        <v>8019.1279999999997</v>
      </c>
      <c r="O2520">
        <v>68116.34</v>
      </c>
      <c r="P2520">
        <v>4648.03</v>
      </c>
    </row>
    <row r="2521" spans="1:16">
      <c r="A2521" s="282">
        <v>45866</v>
      </c>
      <c r="B2521">
        <v>6110.0410000000002</v>
      </c>
      <c r="C2521">
        <v>1309.798</v>
      </c>
      <c r="D2521">
        <v>15365.477999999999</v>
      </c>
      <c r="E2521">
        <v>1782.7570000000001</v>
      </c>
      <c r="L2521" s="282">
        <v>45866</v>
      </c>
      <c r="M2521">
        <v>29400.295999999998</v>
      </c>
      <c r="N2521">
        <v>8015.4080000000004</v>
      </c>
      <c r="O2521">
        <v>67879.414000000004</v>
      </c>
      <c r="P2521">
        <v>4610.6459999999997</v>
      </c>
    </row>
    <row r="2522" spans="1:16">
      <c r="A2522" s="282">
        <v>45867</v>
      </c>
      <c r="B2522">
        <v>6092.37</v>
      </c>
      <c r="C2522">
        <v>1325.5920000000001</v>
      </c>
      <c r="D2522">
        <v>13490.911</v>
      </c>
      <c r="E2522">
        <v>1766.979</v>
      </c>
      <c r="L2522" s="282">
        <v>45867</v>
      </c>
      <c r="M2522">
        <v>29315.401999999998</v>
      </c>
      <c r="N2522">
        <v>8112.0590000000002</v>
      </c>
      <c r="O2522">
        <v>59598.218999999997</v>
      </c>
      <c r="P2522">
        <v>4569.8389999999999</v>
      </c>
    </row>
    <row r="2523" spans="1:16">
      <c r="A2523" s="282">
        <v>45868</v>
      </c>
      <c r="B2523">
        <v>6085.442</v>
      </c>
      <c r="C2523">
        <v>1340.6669999999999</v>
      </c>
      <c r="D2523">
        <v>13052.370999999999</v>
      </c>
      <c r="E2523">
        <v>1773.2929999999999</v>
      </c>
      <c r="L2523" s="282">
        <v>45868</v>
      </c>
      <c r="M2523">
        <v>29282.254000000001</v>
      </c>
      <c r="N2523">
        <v>8204.3130000000001</v>
      </c>
      <c r="O2523">
        <v>57660.902000000002</v>
      </c>
      <c r="P2523">
        <v>4586.4960000000001</v>
      </c>
    </row>
    <row r="2524" spans="1:16">
      <c r="A2524" s="282">
        <v>45869</v>
      </c>
      <c r="B2524">
        <v>6065.0420000000004</v>
      </c>
      <c r="C2524">
        <v>1318.028</v>
      </c>
      <c r="D2524">
        <v>12743.5</v>
      </c>
      <c r="E2524">
        <v>1787.8009999999999</v>
      </c>
      <c r="L2524" s="282">
        <v>45869</v>
      </c>
      <c r="M2524">
        <v>29186.246999999999</v>
      </c>
      <c r="N2524">
        <v>8065.7709999999997</v>
      </c>
      <c r="O2524">
        <v>56296.415999999997</v>
      </c>
      <c r="P2524">
        <v>4624.0190000000002</v>
      </c>
    </row>
    <row r="2525" spans="1:16">
      <c r="A2525" s="282">
        <v>45870</v>
      </c>
      <c r="B2525">
        <v>5965.0529999999999</v>
      </c>
      <c r="C2525">
        <v>1284.452</v>
      </c>
      <c r="D2525">
        <v>12521.793</v>
      </c>
      <c r="E2525">
        <v>1787.7049999999999</v>
      </c>
      <c r="L2525" s="282">
        <v>45870</v>
      </c>
      <c r="M2525">
        <v>28706.133999999998</v>
      </c>
      <c r="N2525">
        <v>7860.3010000000004</v>
      </c>
      <c r="O2525">
        <v>55316.991999999998</v>
      </c>
      <c r="P2525">
        <v>4623.7719999999999</v>
      </c>
    </row>
    <row r="2526" spans="1:16">
      <c r="A2526" s="282">
        <v>45873</v>
      </c>
      <c r="B2526">
        <v>6055.8059999999996</v>
      </c>
      <c r="C2526">
        <v>1309.567</v>
      </c>
      <c r="D2526">
        <v>12640.623</v>
      </c>
      <c r="E2526">
        <v>1764.492</v>
      </c>
      <c r="L2526" s="282">
        <v>45873</v>
      </c>
      <c r="M2526">
        <v>29143.947</v>
      </c>
      <c r="N2526">
        <v>8013.9939999999997</v>
      </c>
      <c r="O2526">
        <v>55841.940999999999</v>
      </c>
      <c r="P2526">
        <v>4563.7330000000002</v>
      </c>
    </row>
    <row r="2527" spans="1:16">
      <c r="A2527" s="282">
        <v>45874</v>
      </c>
      <c r="B2527">
        <v>6025.4549999999999</v>
      </c>
      <c r="C2527">
        <v>1312.0260000000001</v>
      </c>
      <c r="D2527">
        <v>12551.13</v>
      </c>
      <c r="E2527">
        <v>1776.68</v>
      </c>
      <c r="L2527" s="282">
        <v>45874</v>
      </c>
      <c r="M2527">
        <v>28998.327000000001</v>
      </c>
      <c r="N2527">
        <v>8029.0460000000003</v>
      </c>
      <c r="O2527">
        <v>55446.589</v>
      </c>
      <c r="P2527">
        <v>4595.2560000000003</v>
      </c>
    </row>
    <row r="2528" spans="1:16">
      <c r="A2528" s="282">
        <v>45875</v>
      </c>
      <c r="B2528">
        <v>6069.683</v>
      </c>
      <c r="C2528">
        <v>1320.37</v>
      </c>
      <c r="D2528">
        <v>12210.741</v>
      </c>
      <c r="E2528">
        <v>1795.2529999999999</v>
      </c>
      <c r="L2528" s="282">
        <v>45875</v>
      </c>
      <c r="M2528">
        <v>29211.272000000001</v>
      </c>
      <c r="N2528">
        <v>8080.1080000000002</v>
      </c>
      <c r="O2528">
        <v>53942.868000000002</v>
      </c>
      <c r="P2528">
        <v>4643.2950000000001</v>
      </c>
    </row>
    <row r="2529" spans="1:16">
      <c r="A2529" s="282">
        <v>45876</v>
      </c>
      <c r="B2529">
        <v>6066.018</v>
      </c>
      <c r="C2529">
        <v>1331.896</v>
      </c>
      <c r="D2529">
        <v>12697.264999999999</v>
      </c>
      <c r="E2529">
        <v>1808.6569999999999</v>
      </c>
      <c r="L2529" s="282">
        <v>45876</v>
      </c>
      <c r="M2529">
        <v>29194.05</v>
      </c>
      <c r="N2529">
        <v>8150.6409999999996</v>
      </c>
      <c r="O2529">
        <v>56092.163</v>
      </c>
      <c r="P2529">
        <v>4677.9629999999997</v>
      </c>
    </row>
    <row r="2530" spans="1:16">
      <c r="A2530" s="282">
        <v>45877</v>
      </c>
      <c r="B2530">
        <v>6110.3689999999997</v>
      </c>
      <c r="C2530">
        <v>1338.8710000000001</v>
      </c>
      <c r="D2530">
        <v>12909.557000000001</v>
      </c>
      <c r="E2530">
        <v>1834.0119999999999</v>
      </c>
      <c r="L2530" s="282">
        <v>45877</v>
      </c>
      <c r="M2530">
        <v>29410.187000000002</v>
      </c>
      <c r="N2530">
        <v>8193.3259999999991</v>
      </c>
      <c r="O2530">
        <v>57029.998</v>
      </c>
      <c r="P2530">
        <v>4743.5410000000002</v>
      </c>
    </row>
    <row r="2531" spans="1:16">
      <c r="A2531" s="282">
        <v>45880</v>
      </c>
      <c r="B2531">
        <v>6094.2929999999997</v>
      </c>
      <c r="C2531">
        <v>1338.165</v>
      </c>
      <c r="D2531">
        <v>12777.508</v>
      </c>
      <c r="E2531">
        <v>1834.0119999999999</v>
      </c>
      <c r="L2531" s="282">
        <v>45880</v>
      </c>
      <c r="M2531">
        <v>29335.620999999999</v>
      </c>
      <c r="N2531">
        <v>8189.0020000000004</v>
      </c>
      <c r="O2531">
        <v>56446.65</v>
      </c>
      <c r="P2531">
        <v>4743.5410000000002</v>
      </c>
    </row>
    <row r="2532" spans="1:16">
      <c r="A2532" s="282">
        <v>45881</v>
      </c>
      <c r="B2532">
        <v>6162.3130000000001</v>
      </c>
      <c r="C2532">
        <v>1348.56</v>
      </c>
      <c r="D2532">
        <v>12833.751</v>
      </c>
      <c r="E2532">
        <v>1864.7080000000001</v>
      </c>
      <c r="L2532" s="282">
        <v>45881</v>
      </c>
      <c r="M2532">
        <v>29663.968000000001</v>
      </c>
      <c r="N2532">
        <v>8252.6139999999996</v>
      </c>
      <c r="O2532">
        <v>56695.112999999998</v>
      </c>
      <c r="P2532">
        <v>4822.9340000000002</v>
      </c>
    </row>
    <row r="2533" spans="1:16">
      <c r="A2533" s="282">
        <v>45882</v>
      </c>
      <c r="B2533">
        <v>6181.0280000000002</v>
      </c>
      <c r="C2533">
        <v>1357.5219999999999</v>
      </c>
      <c r="D2533">
        <v>12915.079</v>
      </c>
      <c r="E2533">
        <v>1882.2260000000001</v>
      </c>
      <c r="L2533" s="282">
        <v>45882</v>
      </c>
      <c r="M2533">
        <v>29755.002</v>
      </c>
      <c r="N2533">
        <v>8307.4599999999991</v>
      </c>
      <c r="O2533">
        <v>57054.391000000003</v>
      </c>
      <c r="P2533">
        <v>4868.2430000000004</v>
      </c>
    </row>
    <row r="2534" spans="1:16">
      <c r="A2534" s="282">
        <v>45883</v>
      </c>
      <c r="B2534">
        <v>6180.93</v>
      </c>
      <c r="C2534">
        <v>1373.8240000000001</v>
      </c>
      <c r="D2534">
        <v>12835.874</v>
      </c>
      <c r="E2534">
        <v>1859.3340000000001</v>
      </c>
      <c r="L2534" s="282">
        <v>45883</v>
      </c>
      <c r="M2534">
        <v>29755.589</v>
      </c>
      <c r="N2534">
        <v>8407.2219999999998</v>
      </c>
      <c r="O2534">
        <v>56704.491999999998</v>
      </c>
      <c r="P2534">
        <v>4809.0349999999999</v>
      </c>
    </row>
    <row r="2535" spans="1:16">
      <c r="A2535" s="282">
        <v>45884</v>
      </c>
      <c r="B2535">
        <v>6164.2969999999996</v>
      </c>
      <c r="C2535">
        <v>1373.8240000000001</v>
      </c>
      <c r="D2535">
        <v>12797.971</v>
      </c>
      <c r="E2535">
        <v>1894.864</v>
      </c>
      <c r="L2535" s="282">
        <v>45884</v>
      </c>
      <c r="M2535">
        <v>29682.172999999999</v>
      </c>
      <c r="N2535">
        <v>8407.2219999999998</v>
      </c>
      <c r="O2535">
        <v>56826.962</v>
      </c>
      <c r="P2535">
        <v>4900.9309999999996</v>
      </c>
    </row>
    <row r="2536" spans="1:16">
      <c r="A2536" s="282">
        <v>45887</v>
      </c>
      <c r="B2536">
        <v>6164.1660000000002</v>
      </c>
      <c r="C2536">
        <v>1373.174</v>
      </c>
      <c r="D2536">
        <v>13249.329</v>
      </c>
      <c r="E2536">
        <v>1902.0889999999999</v>
      </c>
      <c r="L2536" s="282">
        <v>45887</v>
      </c>
      <c r="M2536">
        <v>29683.757000000001</v>
      </c>
      <c r="N2536">
        <v>8403.2430000000004</v>
      </c>
      <c r="O2536">
        <v>58831.131999999998</v>
      </c>
      <c r="P2536">
        <v>4919.6189999999997</v>
      </c>
    </row>
    <row r="2537" spans="1:16">
      <c r="A2537" s="282">
        <v>45888</v>
      </c>
      <c r="B2537">
        <v>6124.9979999999996</v>
      </c>
      <c r="C2537">
        <v>1385.229</v>
      </c>
      <c r="D2537">
        <v>13355.450999999999</v>
      </c>
      <c r="E2537">
        <v>1896.894</v>
      </c>
      <c r="L2537" s="282">
        <v>45888</v>
      </c>
      <c r="M2537">
        <v>29497.59</v>
      </c>
      <c r="N2537">
        <v>8477.0149999999994</v>
      </c>
      <c r="O2537">
        <v>59302.349000000002</v>
      </c>
      <c r="P2537">
        <v>4906.1819999999998</v>
      </c>
    </row>
    <row r="2538" spans="1:16">
      <c r="A2538" s="282">
        <v>45889</v>
      </c>
      <c r="B2538">
        <v>6110.46</v>
      </c>
      <c r="C2538">
        <v>1380.8130000000001</v>
      </c>
      <c r="D2538">
        <v>13310.385</v>
      </c>
      <c r="E2538">
        <v>1884.0530000000001</v>
      </c>
      <c r="L2538" s="282">
        <v>45889</v>
      </c>
      <c r="M2538">
        <v>29428.262999999999</v>
      </c>
      <c r="N2538">
        <v>8449.9940000000006</v>
      </c>
      <c r="O2538">
        <v>59102.241999999998</v>
      </c>
      <c r="P2538">
        <v>4872.9690000000001</v>
      </c>
    </row>
    <row r="2539" spans="1:16">
      <c r="A2539" s="282">
        <v>45890</v>
      </c>
      <c r="B2539">
        <v>6086.6229999999996</v>
      </c>
      <c r="C2539">
        <v>1385.6320000000001</v>
      </c>
      <c r="D2539">
        <v>13453.437</v>
      </c>
      <c r="E2539">
        <v>1872.037</v>
      </c>
      <c r="L2539" s="282">
        <v>45890</v>
      </c>
      <c r="M2539">
        <v>29316.981</v>
      </c>
      <c r="N2539">
        <v>8479.4830000000002</v>
      </c>
      <c r="O2539">
        <v>59737.436999999998</v>
      </c>
      <c r="P2539">
        <v>4841.8909999999996</v>
      </c>
    </row>
    <row r="2540" spans="1:16">
      <c r="A2540" s="282">
        <v>45891</v>
      </c>
      <c r="B2540">
        <v>6180.9570000000003</v>
      </c>
      <c r="C2540">
        <v>1393.1969999999999</v>
      </c>
      <c r="D2540">
        <v>13628.573</v>
      </c>
      <c r="E2540">
        <v>1882.816</v>
      </c>
      <c r="L2540" s="282">
        <v>45891</v>
      </c>
      <c r="M2540">
        <v>29772.657999999999</v>
      </c>
      <c r="N2540">
        <v>8525.7780000000002</v>
      </c>
      <c r="O2540">
        <v>60515.093000000001</v>
      </c>
      <c r="P2540">
        <v>4869.7709999999997</v>
      </c>
    </row>
    <row r="2541" spans="1:16">
      <c r="A2541" s="282">
        <v>45894</v>
      </c>
      <c r="B2541">
        <v>6154.4970000000003</v>
      </c>
      <c r="C2541">
        <v>1390.079</v>
      </c>
      <c r="D2541">
        <v>13574.727000000001</v>
      </c>
      <c r="E2541">
        <v>1886.127</v>
      </c>
      <c r="L2541" s="282">
        <v>45894</v>
      </c>
      <c r="M2541">
        <v>29645.793000000001</v>
      </c>
      <c r="N2541">
        <v>8506.6939999999995</v>
      </c>
      <c r="O2541">
        <v>60295.133000000002</v>
      </c>
      <c r="P2541">
        <v>4878.3320000000003</v>
      </c>
    </row>
    <row r="2542" spans="1:16">
      <c r="A2542" s="282">
        <v>45895</v>
      </c>
      <c r="B2542">
        <v>6180.8339999999998</v>
      </c>
      <c r="C2542">
        <v>1371.4269999999999</v>
      </c>
      <c r="D2542">
        <v>13267.91</v>
      </c>
      <c r="E2542">
        <v>1863.7919999999999</v>
      </c>
      <c r="L2542" s="282">
        <v>45895</v>
      </c>
      <c r="M2542">
        <v>29774.472000000002</v>
      </c>
      <c r="N2542">
        <v>8392.5550000000003</v>
      </c>
      <c r="O2542">
        <v>58932.334999999999</v>
      </c>
      <c r="P2542">
        <v>4820.63</v>
      </c>
    </row>
    <row r="2543" spans="1:16">
      <c r="A2543" s="282">
        <v>45896</v>
      </c>
      <c r="B2543">
        <v>6195.01</v>
      </c>
      <c r="C2543">
        <v>1361.8789999999999</v>
      </c>
      <c r="D2543">
        <v>13337.188</v>
      </c>
      <c r="E2543">
        <v>1861.508</v>
      </c>
      <c r="L2543" s="282">
        <v>45896</v>
      </c>
      <c r="M2543">
        <v>29842.787</v>
      </c>
      <c r="N2543">
        <v>8334.125</v>
      </c>
      <c r="O2543">
        <v>59240.050999999999</v>
      </c>
      <c r="P2543">
        <v>4814.76</v>
      </c>
    </row>
    <row r="2544" spans="1:16">
      <c r="A2544" s="282">
        <v>45897</v>
      </c>
      <c r="B2544">
        <v>6218.1130000000003</v>
      </c>
      <c r="C2544">
        <v>1364.6079999999999</v>
      </c>
      <c r="D2544">
        <v>13411.418</v>
      </c>
      <c r="E2544">
        <v>1874.9290000000001</v>
      </c>
      <c r="L2544" s="282">
        <v>45897</v>
      </c>
      <c r="M2544">
        <v>29954.803</v>
      </c>
      <c r="N2544">
        <v>8350.8250000000007</v>
      </c>
      <c r="O2544">
        <v>59569.758000000002</v>
      </c>
      <c r="P2544">
        <v>4850.4809999999998</v>
      </c>
    </row>
    <row r="2545" spans="1:16">
      <c r="A2545" s="282">
        <v>45898</v>
      </c>
      <c r="B2545">
        <v>6176.9930000000004</v>
      </c>
      <c r="C2545">
        <v>1357.4649999999999</v>
      </c>
      <c r="D2545">
        <v>13312.359</v>
      </c>
      <c r="E2545">
        <v>1865.104</v>
      </c>
      <c r="L2545" s="282">
        <v>45898</v>
      </c>
      <c r="M2545">
        <v>29759.289000000001</v>
      </c>
      <c r="N2545">
        <v>8307.11</v>
      </c>
      <c r="O2545">
        <v>59129.764000000003</v>
      </c>
      <c r="P2545">
        <v>4825.0630000000001</v>
      </c>
    </row>
    <row r="2546" spans="1:16">
      <c r="A2546" s="282">
        <v>45901</v>
      </c>
      <c r="B2546">
        <v>6176.9930000000004</v>
      </c>
      <c r="C2546">
        <v>1365.3620000000001</v>
      </c>
      <c r="D2546">
        <v>13461.716</v>
      </c>
      <c r="E2546">
        <v>1854.66</v>
      </c>
      <c r="L2546" s="282">
        <v>45901</v>
      </c>
      <c r="M2546">
        <v>29759.289000000001</v>
      </c>
      <c r="N2546">
        <v>8355.4410000000007</v>
      </c>
      <c r="O2546">
        <v>59793.167999999998</v>
      </c>
      <c r="P2546">
        <v>4798.0439999999999</v>
      </c>
    </row>
    <row r="2547" spans="1:16">
      <c r="A2547" s="282">
        <v>45902</v>
      </c>
      <c r="B2547">
        <v>6135.1419999999998</v>
      </c>
      <c r="C2547">
        <v>1344.723</v>
      </c>
      <c r="D2547">
        <v>13248.062</v>
      </c>
      <c r="E2547">
        <v>1866.6769999999999</v>
      </c>
      <c r="L2547" s="282">
        <v>45902</v>
      </c>
      <c r="M2547">
        <v>29560.625</v>
      </c>
      <c r="N2547">
        <v>8229.134</v>
      </c>
      <c r="O2547">
        <v>58844.178</v>
      </c>
      <c r="P2547">
        <v>4829.1319999999996</v>
      </c>
    </row>
    <row r="2548" spans="1:16">
      <c r="A2548" s="282">
        <v>45903</v>
      </c>
      <c r="B2548">
        <v>6164.8069999999998</v>
      </c>
      <c r="C2548">
        <v>1348.229</v>
      </c>
      <c r="D2548">
        <v>13339.93</v>
      </c>
      <c r="E2548">
        <v>1842.652</v>
      </c>
      <c r="L2548" s="282">
        <v>45903</v>
      </c>
      <c r="M2548">
        <v>29704.048999999999</v>
      </c>
      <c r="N2548">
        <v>8250.59</v>
      </c>
      <c r="O2548">
        <v>59252.228000000003</v>
      </c>
      <c r="P2548">
        <v>4766.9780000000001</v>
      </c>
    </row>
    <row r="2549" spans="1:16">
      <c r="A2549" s="282">
        <v>45904</v>
      </c>
      <c r="B2549">
        <v>6216.3710000000001</v>
      </c>
      <c r="C2549">
        <v>1354.9290000000001</v>
      </c>
      <c r="D2549">
        <v>13313.467000000001</v>
      </c>
      <c r="E2549">
        <v>1864.307</v>
      </c>
      <c r="L2549" s="282">
        <v>45904</v>
      </c>
      <c r="M2549">
        <v>29955.089</v>
      </c>
      <c r="N2549">
        <v>8291.5910000000003</v>
      </c>
      <c r="O2549">
        <v>59134.686999999998</v>
      </c>
      <c r="P2549">
        <v>4823</v>
      </c>
    </row>
    <row r="2550" spans="1:16">
      <c r="A2550" s="282">
        <v>45905</v>
      </c>
      <c r="B2550">
        <v>6197.7290000000003</v>
      </c>
      <c r="C2550">
        <v>1340.116</v>
      </c>
      <c r="D2550">
        <v>13158.468000000001</v>
      </c>
      <c r="E2550">
        <v>1880.817</v>
      </c>
      <c r="L2550" s="282">
        <v>45905</v>
      </c>
      <c r="M2550">
        <v>29869.394</v>
      </c>
      <c r="N2550">
        <v>8200.9429999999993</v>
      </c>
      <c r="O2550">
        <v>58446.224999999999</v>
      </c>
      <c r="P2550">
        <v>4865.7129999999997</v>
      </c>
    </row>
    <row r="2551" spans="1:16">
      <c r="A2551" s="282">
        <v>45908</v>
      </c>
      <c r="B2551">
        <v>6213.1909999999998</v>
      </c>
      <c r="C2551">
        <v>1343.3430000000001</v>
      </c>
      <c r="D2551">
        <v>13044.65</v>
      </c>
      <c r="E2551">
        <v>1901.67</v>
      </c>
      <c r="L2551" s="282">
        <v>45908</v>
      </c>
      <c r="M2551">
        <v>29945.432000000001</v>
      </c>
      <c r="N2551">
        <v>8220.69</v>
      </c>
      <c r="O2551">
        <v>57940.678</v>
      </c>
      <c r="P2551">
        <v>4919.6589999999997</v>
      </c>
    </row>
    <row r="2552" spans="1:16">
      <c r="A2552" s="282">
        <v>45909</v>
      </c>
      <c r="B2552">
        <v>6231.6360000000004</v>
      </c>
      <c r="C2552">
        <v>1352.2429999999999</v>
      </c>
      <c r="D2552">
        <v>12888.749</v>
      </c>
      <c r="E2552">
        <v>1890.4449999999999</v>
      </c>
      <c r="L2552" s="282">
        <v>45909</v>
      </c>
      <c r="M2552">
        <v>30035.278999999999</v>
      </c>
      <c r="N2552">
        <v>8275.1569999999992</v>
      </c>
      <c r="O2552">
        <v>57248.207000000002</v>
      </c>
      <c r="P2552">
        <v>4890.6189999999997</v>
      </c>
    </row>
    <row r="2553" spans="1:16">
      <c r="A2553" s="282">
        <v>45910</v>
      </c>
      <c r="B2553">
        <v>6248.8770000000004</v>
      </c>
      <c r="C2553">
        <v>1353.838</v>
      </c>
      <c r="D2553">
        <v>13121.701999999999</v>
      </c>
      <c r="E2553">
        <v>1903.6669999999999</v>
      </c>
      <c r="L2553" s="282">
        <v>45910</v>
      </c>
      <c r="M2553">
        <v>30119.19</v>
      </c>
      <c r="N2553">
        <v>8284.9169999999995</v>
      </c>
      <c r="O2553">
        <v>58282.921999999999</v>
      </c>
      <c r="P2553">
        <v>4924.826</v>
      </c>
    </row>
    <row r="2554" spans="1:16">
      <c r="A2554" s="282">
        <v>45911</v>
      </c>
      <c r="B2554">
        <v>6302.0110000000004</v>
      </c>
      <c r="C2554">
        <v>1365.347</v>
      </c>
      <c r="D2554">
        <v>13011.916999999999</v>
      </c>
      <c r="E2554">
        <v>1908.749</v>
      </c>
      <c r="L2554" s="282">
        <v>45911</v>
      </c>
      <c r="M2554">
        <v>30375.567999999999</v>
      </c>
      <c r="N2554">
        <v>8355.3469999999998</v>
      </c>
      <c r="O2554">
        <v>57795.288999999997</v>
      </c>
      <c r="P2554">
        <v>4937.973</v>
      </c>
    </row>
    <row r="2555" spans="1:16">
      <c r="A2555" s="282">
        <v>45912</v>
      </c>
      <c r="B2555">
        <v>6297.74</v>
      </c>
      <c r="C2555">
        <v>1369.4690000000001</v>
      </c>
      <c r="D2555">
        <v>13088.511</v>
      </c>
      <c r="E2555">
        <v>1917.7190000000001</v>
      </c>
      <c r="L2555" s="282">
        <v>45912</v>
      </c>
      <c r="M2555">
        <v>30356.348000000002</v>
      </c>
      <c r="N2555">
        <v>8380.57</v>
      </c>
      <c r="O2555">
        <v>58135.497000000003</v>
      </c>
      <c r="P2555">
        <v>4961.1779999999999</v>
      </c>
    </row>
    <row r="2556" spans="1:16">
      <c r="A2556" s="282">
        <v>45915</v>
      </c>
      <c r="B2556">
        <v>6328.1549999999997</v>
      </c>
      <c r="C2556">
        <v>1384.596</v>
      </c>
      <c r="D2556">
        <v>13235.31</v>
      </c>
      <c r="E2556">
        <v>1917.7190000000001</v>
      </c>
      <c r="L2556" s="282">
        <v>45915</v>
      </c>
      <c r="M2556">
        <v>30509.64</v>
      </c>
      <c r="N2556">
        <v>8473.1409999999996</v>
      </c>
      <c r="O2556">
        <v>58787.536999999997</v>
      </c>
      <c r="P2556">
        <v>4961.1779999999999</v>
      </c>
    </row>
    <row r="2557" spans="1:16">
      <c r="A2557" s="282">
        <v>45916</v>
      </c>
      <c r="B2557">
        <v>6320.8940000000002</v>
      </c>
      <c r="C2557">
        <v>1366.854</v>
      </c>
      <c r="D2557">
        <v>13272.909</v>
      </c>
      <c r="E2557">
        <v>1922.0119999999999</v>
      </c>
      <c r="L2557" s="282">
        <v>45916</v>
      </c>
      <c r="M2557">
        <v>30475.924999999999</v>
      </c>
      <c r="N2557">
        <v>8364.57</v>
      </c>
      <c r="O2557">
        <v>58954.538999999997</v>
      </c>
      <c r="P2557">
        <v>4972.2839999999997</v>
      </c>
    </row>
    <row r="2558" spans="1:16">
      <c r="A2558" s="282">
        <v>45917</v>
      </c>
      <c r="B2558">
        <v>6315.4679999999998</v>
      </c>
      <c r="C2558">
        <v>1347.7660000000001</v>
      </c>
      <c r="D2558">
        <v>13449.087</v>
      </c>
      <c r="E2558">
        <v>1909.9159999999999</v>
      </c>
      <c r="L2558" s="282">
        <v>45917</v>
      </c>
      <c r="M2558">
        <v>30450.225999999999</v>
      </c>
      <c r="N2558">
        <v>8247.7569999999996</v>
      </c>
      <c r="O2558">
        <v>59737.074000000001</v>
      </c>
      <c r="P2558">
        <v>4940.9920000000002</v>
      </c>
    </row>
    <row r="2559" spans="1:16">
      <c r="A2559" s="282">
        <v>45918</v>
      </c>
      <c r="B2559">
        <v>6348.5259999999998</v>
      </c>
      <c r="C2559">
        <v>1357.752</v>
      </c>
      <c r="D2559">
        <v>13848.116</v>
      </c>
      <c r="E2559">
        <v>1918.317</v>
      </c>
      <c r="L2559" s="282">
        <v>45918</v>
      </c>
      <c r="M2559">
        <v>30610.062999999998</v>
      </c>
      <c r="N2559">
        <v>8308.8680000000004</v>
      </c>
      <c r="O2559">
        <v>61509.451000000001</v>
      </c>
      <c r="P2559">
        <v>4962.9859999999999</v>
      </c>
    </row>
    <row r="2560" spans="1:16">
      <c r="A2560" s="282">
        <v>45919</v>
      </c>
      <c r="B2560">
        <v>6379.5420000000004</v>
      </c>
      <c r="C2560">
        <v>1359.173</v>
      </c>
      <c r="D2560">
        <v>13694.601000000001</v>
      </c>
      <c r="E2560">
        <v>1911.56</v>
      </c>
      <c r="L2560" s="282">
        <v>45919</v>
      </c>
      <c r="M2560">
        <v>30759.683000000001</v>
      </c>
      <c r="N2560">
        <v>8317.5650000000005</v>
      </c>
      <c r="O2560">
        <v>60827.576999999997</v>
      </c>
      <c r="P2560">
        <v>4945.5029999999997</v>
      </c>
    </row>
    <row r="2561" spans="1:16">
      <c r="A2561" s="282">
        <v>45922</v>
      </c>
      <c r="B2561">
        <v>6408.1149999999998</v>
      </c>
      <c r="C2561">
        <v>1362.0840000000001</v>
      </c>
      <c r="D2561">
        <v>13541.2</v>
      </c>
      <c r="E2561">
        <v>1921.43</v>
      </c>
      <c r="L2561" s="282">
        <v>45922</v>
      </c>
      <c r="M2561">
        <v>30899.819</v>
      </c>
      <c r="N2561">
        <v>8343.7090000000007</v>
      </c>
      <c r="O2561">
        <v>60146.213000000003</v>
      </c>
      <c r="P2561">
        <v>4971.0389999999998</v>
      </c>
    </row>
    <row r="2562" spans="1:16">
      <c r="A2562" s="282">
        <v>45923</v>
      </c>
      <c r="B2562">
        <v>6371.5079999999998</v>
      </c>
      <c r="C2562">
        <v>1361.6020000000001</v>
      </c>
      <c r="D2562">
        <v>13478.532999999999</v>
      </c>
      <c r="E2562">
        <v>1921.43</v>
      </c>
      <c r="L2562" s="282">
        <v>45923</v>
      </c>
      <c r="M2562">
        <v>30723.31</v>
      </c>
      <c r="N2562">
        <v>8340.7559999999994</v>
      </c>
      <c r="O2562">
        <v>59867.862999999998</v>
      </c>
      <c r="P2562">
        <v>4971.0389999999998</v>
      </c>
    </row>
    <row r="2563" spans="1:16">
      <c r="A2563" s="282">
        <v>45924</v>
      </c>
      <c r="B2563">
        <v>6352.13</v>
      </c>
      <c r="C2563">
        <v>1360.74</v>
      </c>
      <c r="D2563">
        <v>13422.713</v>
      </c>
      <c r="E2563">
        <v>1928.7950000000001</v>
      </c>
      <c r="L2563" s="282">
        <v>45924</v>
      </c>
      <c r="M2563">
        <v>30630.043000000001</v>
      </c>
      <c r="N2563">
        <v>8335.473</v>
      </c>
      <c r="O2563">
        <v>59619.928</v>
      </c>
      <c r="P2563">
        <v>4990.0940000000001</v>
      </c>
    </row>
    <row r="2564" spans="1:16">
      <c r="A2564" s="282">
        <v>45925</v>
      </c>
      <c r="B2564">
        <v>6320.2049999999999</v>
      </c>
      <c r="C2564">
        <v>1357.1510000000001</v>
      </c>
      <c r="D2564">
        <v>13168.594999999999</v>
      </c>
      <c r="E2564">
        <v>1936.8130000000001</v>
      </c>
      <c r="L2564" s="282">
        <v>45925</v>
      </c>
      <c r="M2564">
        <v>30476.46</v>
      </c>
      <c r="N2564">
        <v>8313.4879999999994</v>
      </c>
      <c r="O2564">
        <v>58491.207999999999</v>
      </c>
      <c r="P2564">
        <v>5010.8370000000004</v>
      </c>
    </row>
    <row r="2565" spans="1:16">
      <c r="A2565" s="282">
        <v>45926</v>
      </c>
      <c r="B2565">
        <v>6357.2860000000001</v>
      </c>
      <c r="C2565">
        <v>1371.645</v>
      </c>
      <c r="D2565">
        <v>12927.325999999999</v>
      </c>
      <c r="E2565">
        <v>1934.7439999999999</v>
      </c>
      <c r="L2565" s="282">
        <v>45926</v>
      </c>
      <c r="M2565">
        <v>30656.205999999998</v>
      </c>
      <c r="N2565">
        <v>8402.2710000000006</v>
      </c>
      <c r="O2565">
        <v>57419.557999999997</v>
      </c>
      <c r="P2565">
        <v>5005.4849999999997</v>
      </c>
    </row>
    <row r="2566" spans="1:16">
      <c r="A2566" s="282">
        <v>45929</v>
      </c>
      <c r="B2566">
        <v>6374.6930000000002</v>
      </c>
      <c r="C2566">
        <v>1367.2650000000001</v>
      </c>
      <c r="D2566">
        <v>13000.625</v>
      </c>
      <c r="E2566">
        <v>1902.0170000000001</v>
      </c>
      <c r="L2566" s="282">
        <v>45929</v>
      </c>
      <c r="M2566">
        <v>30740.401000000002</v>
      </c>
      <c r="N2566">
        <v>8375.4439999999995</v>
      </c>
      <c r="O2566">
        <v>57745.131999999998</v>
      </c>
      <c r="P2566">
        <v>4965.701</v>
      </c>
    </row>
    <row r="2567" spans="1:16">
      <c r="A2567" s="282">
        <v>45930</v>
      </c>
      <c r="B2567">
        <v>6397.04</v>
      </c>
      <c r="C2567">
        <v>1372.2860000000001</v>
      </c>
      <c r="D2567">
        <v>12851.589</v>
      </c>
      <c r="E2567">
        <v>1906.8989999999999</v>
      </c>
      <c r="L2567" s="282">
        <v>45930</v>
      </c>
      <c r="M2567">
        <v>30851.464</v>
      </c>
      <c r="N2567">
        <v>8406.2019999999993</v>
      </c>
      <c r="O2567">
        <v>57083.154999999999</v>
      </c>
      <c r="P2567">
        <v>4978.4480000000003</v>
      </c>
    </row>
    <row r="2568" spans="1:16">
      <c r="A2568" s="282">
        <v>45931</v>
      </c>
      <c r="B2568">
        <v>6417.6580000000004</v>
      </c>
      <c r="C2568">
        <v>1384.4680000000001</v>
      </c>
      <c r="D2568">
        <v>13386.828</v>
      </c>
      <c r="E2568">
        <v>1882.3040000000001</v>
      </c>
      <c r="L2568" s="282">
        <v>45931</v>
      </c>
      <c r="M2568">
        <v>30952.38</v>
      </c>
      <c r="N2568">
        <v>8480.8250000000007</v>
      </c>
      <c r="O2568">
        <v>59460.535000000003</v>
      </c>
      <c r="P2568">
        <v>4914.2349999999997</v>
      </c>
    </row>
    <row r="2569" spans="1:16">
      <c r="A2569" s="282">
        <v>45932</v>
      </c>
      <c r="B2569">
        <v>6423.6490000000003</v>
      </c>
      <c r="C2569">
        <v>1384.4680000000001</v>
      </c>
      <c r="D2569">
        <v>13461.647000000001</v>
      </c>
      <c r="E2569">
        <v>1879.394</v>
      </c>
      <c r="L2569" s="282">
        <v>45932</v>
      </c>
      <c r="M2569">
        <v>30981.608</v>
      </c>
      <c r="N2569">
        <v>8480.8220000000001</v>
      </c>
      <c r="O2569">
        <v>59792.860999999997</v>
      </c>
      <c r="P2569">
        <v>4906.6369999999997</v>
      </c>
    </row>
    <row r="2570" spans="1:16">
      <c r="A2570" s="282">
        <v>45933</v>
      </c>
      <c r="B2570">
        <v>6422.607</v>
      </c>
      <c r="C2570">
        <v>1390.008</v>
      </c>
      <c r="D2570">
        <v>13673.407999999999</v>
      </c>
      <c r="E2570">
        <v>1907.876</v>
      </c>
      <c r="L2570" s="282">
        <v>45933</v>
      </c>
      <c r="M2570">
        <v>30979.679</v>
      </c>
      <c r="N2570">
        <v>8514.759</v>
      </c>
      <c r="O2570">
        <v>60733.446000000004</v>
      </c>
      <c r="P2570">
        <v>4980.9970000000003</v>
      </c>
    </row>
    <row r="2571" spans="1:16">
      <c r="A2571" s="282">
        <v>45936</v>
      </c>
      <c r="B2571">
        <v>6446.7439999999997</v>
      </c>
      <c r="C2571">
        <v>1385.9069999999999</v>
      </c>
      <c r="D2571">
        <v>13807.941999999999</v>
      </c>
      <c r="E2571">
        <v>1974.1790000000001</v>
      </c>
      <c r="L2571" s="282">
        <v>45936</v>
      </c>
      <c r="M2571">
        <v>31098.326000000001</v>
      </c>
      <c r="N2571">
        <v>8489.6360000000004</v>
      </c>
      <c r="O2571">
        <v>61331.006000000001</v>
      </c>
      <c r="P2571">
        <v>5154.0990000000002</v>
      </c>
    </row>
    <row r="2572" spans="1:16">
      <c r="A2572" s="282">
        <v>45937</v>
      </c>
      <c r="B2572">
        <v>6419.7690000000002</v>
      </c>
      <c r="C2572">
        <v>1383.67</v>
      </c>
      <c r="D2572">
        <v>13627.08</v>
      </c>
      <c r="E2572">
        <v>1975.8910000000001</v>
      </c>
      <c r="L2572" s="282">
        <v>45937</v>
      </c>
      <c r="M2572">
        <v>30968.440999999999</v>
      </c>
      <c r="N2572">
        <v>8475.9359999999997</v>
      </c>
      <c r="O2572">
        <v>60527.67</v>
      </c>
      <c r="P2572">
        <v>5158.5680000000002</v>
      </c>
    </row>
    <row r="2573" spans="1:16">
      <c r="A2573" s="282">
        <v>45938</v>
      </c>
      <c r="B2573">
        <v>6458.8289999999997</v>
      </c>
      <c r="C2573">
        <v>1396.8430000000001</v>
      </c>
      <c r="D2573">
        <v>13819.892</v>
      </c>
      <c r="E2573">
        <v>1981.3689999999999</v>
      </c>
      <c r="L2573" s="282">
        <v>45938</v>
      </c>
      <c r="M2573">
        <v>31156.863000000001</v>
      </c>
      <c r="N2573">
        <v>8556.6270000000004</v>
      </c>
      <c r="O2573">
        <v>61384.084999999999</v>
      </c>
      <c r="P2573">
        <v>5172.87</v>
      </c>
    </row>
    <row r="2574" spans="1:16">
      <c r="A2574" s="282">
        <v>45939</v>
      </c>
      <c r="B2574">
        <v>6441.415</v>
      </c>
      <c r="C2574">
        <v>1370.5630000000001</v>
      </c>
      <c r="D2574">
        <v>13681.975</v>
      </c>
      <c r="E2574">
        <v>1996.1110000000001</v>
      </c>
      <c r="L2574" s="282">
        <v>45939</v>
      </c>
      <c r="M2574">
        <v>31073.9</v>
      </c>
      <c r="N2574">
        <v>8395.6479999999992</v>
      </c>
      <c r="O2574">
        <v>60771.497000000003</v>
      </c>
      <c r="P2574">
        <v>5211.3580000000002</v>
      </c>
    </row>
    <row r="2575" spans="1:16">
      <c r="A2575" s="282">
        <v>45940</v>
      </c>
      <c r="B2575">
        <v>6266.6450000000004</v>
      </c>
      <c r="C2575">
        <v>1347.2159999999999</v>
      </c>
      <c r="D2575">
        <v>13643.732</v>
      </c>
      <c r="E2575">
        <v>1960.624</v>
      </c>
      <c r="L2575" s="282">
        <v>45940</v>
      </c>
      <c r="M2575">
        <v>30234.733</v>
      </c>
      <c r="N2575">
        <v>8252.6299999999992</v>
      </c>
      <c r="O2575">
        <v>60601.631000000001</v>
      </c>
      <c r="P2575">
        <v>5118.71</v>
      </c>
    </row>
    <row r="2576" spans="1:16">
      <c r="A2576" s="282">
        <v>45943</v>
      </c>
      <c r="B2576">
        <v>6364.8760000000002</v>
      </c>
      <c r="C2576">
        <v>1348.942</v>
      </c>
      <c r="D2576">
        <v>13549.096</v>
      </c>
      <c r="E2576">
        <v>1960.624</v>
      </c>
      <c r="L2576" s="282">
        <v>45943</v>
      </c>
      <c r="M2576">
        <v>30708.665000000001</v>
      </c>
      <c r="N2576">
        <v>8263.2049999999999</v>
      </c>
      <c r="O2576">
        <v>60197.892</v>
      </c>
      <c r="P2576">
        <v>5118.71</v>
      </c>
    </row>
    <row r="2577" spans="1:16">
      <c r="A2577" s="282">
        <v>45944</v>
      </c>
      <c r="B2577">
        <v>6355.174</v>
      </c>
      <c r="C2577">
        <v>1346.673</v>
      </c>
      <c r="D2577">
        <v>13277.528</v>
      </c>
      <c r="E2577">
        <v>1919.4349999999999</v>
      </c>
      <c r="L2577" s="282">
        <v>45944</v>
      </c>
      <c r="M2577">
        <v>30662.317999999999</v>
      </c>
      <c r="N2577">
        <v>8249.3009999999995</v>
      </c>
      <c r="O2577">
        <v>58991.328000000001</v>
      </c>
      <c r="P2577">
        <v>5011.2060000000001</v>
      </c>
    </row>
    <row r="2578" spans="1:16">
      <c r="A2578" s="282">
        <v>45945</v>
      </c>
      <c r="B2578">
        <v>6380.1149999999998</v>
      </c>
      <c r="C2578">
        <v>1341.242</v>
      </c>
      <c r="D2578">
        <v>13390.344999999999</v>
      </c>
      <c r="E2578">
        <v>1949.865</v>
      </c>
      <c r="L2578" s="282">
        <v>45945</v>
      </c>
      <c r="M2578">
        <v>30784.974999999999</v>
      </c>
      <c r="N2578">
        <v>8216.0329999999994</v>
      </c>
      <c r="O2578">
        <v>59492.567999999999</v>
      </c>
      <c r="P2578">
        <v>5090.6620000000003</v>
      </c>
    </row>
    <row r="2579" spans="1:16">
      <c r="A2579" s="282">
        <v>45946</v>
      </c>
      <c r="B2579">
        <v>6338.7020000000002</v>
      </c>
      <c r="C2579">
        <v>1356.7670000000001</v>
      </c>
      <c r="D2579">
        <v>13563.825000000001</v>
      </c>
      <c r="E2579">
        <v>1964.5619999999999</v>
      </c>
      <c r="L2579" s="282">
        <v>45946</v>
      </c>
      <c r="M2579">
        <v>30585.22</v>
      </c>
      <c r="N2579">
        <v>8311.1360000000004</v>
      </c>
      <c r="O2579">
        <v>60263.328999999998</v>
      </c>
      <c r="P2579">
        <v>5129.0339999999997</v>
      </c>
    </row>
    <row r="2580" spans="1:16">
      <c r="A2580" s="282">
        <v>45947</v>
      </c>
      <c r="B2580">
        <v>6371.442</v>
      </c>
      <c r="C2580">
        <v>1336.6030000000001</v>
      </c>
      <c r="D2580">
        <v>13142.72</v>
      </c>
      <c r="E2580">
        <v>1942.056</v>
      </c>
      <c r="L2580" s="282">
        <v>45947</v>
      </c>
      <c r="M2580">
        <v>30743.788</v>
      </c>
      <c r="N2580">
        <v>8187.6189999999997</v>
      </c>
      <c r="O2580">
        <v>58392.383999999998</v>
      </c>
      <c r="P2580">
        <v>5070.2740000000003</v>
      </c>
    </row>
    <row r="2581" spans="1:16">
      <c r="A2581" s="282">
        <v>45950</v>
      </c>
      <c r="B2581">
        <v>6440.7120000000004</v>
      </c>
      <c r="C2581">
        <v>1356.4059999999999</v>
      </c>
      <c r="D2581">
        <v>13419.795</v>
      </c>
      <c r="E2581">
        <v>1995.1289999999999</v>
      </c>
      <c r="L2581" s="282">
        <v>45950</v>
      </c>
      <c r="M2581">
        <v>31078.536</v>
      </c>
      <c r="N2581">
        <v>8308.9259999999995</v>
      </c>
      <c r="O2581">
        <v>59623.411999999997</v>
      </c>
      <c r="P2581">
        <v>5208.8370000000004</v>
      </c>
    </row>
    <row r="2582" spans="1:16">
      <c r="A2582" s="282">
        <v>45951</v>
      </c>
      <c r="B2582">
        <v>6442.2460000000001</v>
      </c>
      <c r="C2582">
        <v>1363.6679999999999</v>
      </c>
      <c r="D2582">
        <v>13306.603999999999</v>
      </c>
      <c r="E2582">
        <v>1995.5440000000001</v>
      </c>
      <c r="L2582" s="282">
        <v>45951</v>
      </c>
      <c r="M2582">
        <v>31086.027999999998</v>
      </c>
      <c r="N2582">
        <v>8353.4069999999992</v>
      </c>
      <c r="O2582">
        <v>59120.512000000002</v>
      </c>
      <c r="P2582">
        <v>5209.92</v>
      </c>
    </row>
    <row r="2583" spans="1:16">
      <c r="A2583" s="282">
        <v>45952</v>
      </c>
      <c r="B2583">
        <v>6405.2269999999999</v>
      </c>
      <c r="C2583">
        <v>1349.877</v>
      </c>
      <c r="D2583">
        <v>13072.562</v>
      </c>
      <c r="E2583">
        <v>2003.4490000000001</v>
      </c>
      <c r="L2583" s="282">
        <v>45952</v>
      </c>
      <c r="M2583">
        <v>30907.832999999999</v>
      </c>
      <c r="N2583">
        <v>8268.9330000000009</v>
      </c>
      <c r="O2583">
        <v>58080.675999999999</v>
      </c>
      <c r="P2583">
        <v>5230.5569999999998</v>
      </c>
    </row>
    <row r="2584" spans="1:16">
      <c r="A2584" s="282">
        <v>45953</v>
      </c>
      <c r="B2584">
        <v>6444.7979999999998</v>
      </c>
      <c r="C2584">
        <v>1361.6289999999999</v>
      </c>
      <c r="D2584">
        <v>13201.300999999999</v>
      </c>
      <c r="E2584">
        <v>1991.9490000000001</v>
      </c>
      <c r="L2584" s="282">
        <v>45953</v>
      </c>
      <c r="M2584">
        <v>31099.224999999999</v>
      </c>
      <c r="N2584">
        <v>8340.9159999999993</v>
      </c>
      <c r="O2584">
        <v>58652.656999999999</v>
      </c>
      <c r="P2584">
        <v>5200.5349999999999</v>
      </c>
    </row>
    <row r="2585" spans="1:16">
      <c r="A2585" s="282">
        <v>45954</v>
      </c>
      <c r="B2585">
        <v>6494.6589999999997</v>
      </c>
      <c r="C2585">
        <v>1365.1030000000001</v>
      </c>
      <c r="D2585">
        <v>13147.819</v>
      </c>
      <c r="E2585">
        <v>2002.471</v>
      </c>
      <c r="L2585" s="282">
        <v>45954</v>
      </c>
      <c r="M2585">
        <v>31341.197</v>
      </c>
      <c r="N2585">
        <v>8362.2019999999993</v>
      </c>
      <c r="O2585">
        <v>58415.040000000001</v>
      </c>
      <c r="P2585">
        <v>5228.0060000000003</v>
      </c>
    </row>
    <row r="2586" spans="1:16">
      <c r="A2586" s="282">
        <v>45957</v>
      </c>
      <c r="B2586">
        <v>6576.0020000000004</v>
      </c>
      <c r="C2586">
        <v>1379.2560000000001</v>
      </c>
      <c r="D2586">
        <v>13102.285</v>
      </c>
      <c r="E2586">
        <v>2038.3720000000001</v>
      </c>
      <c r="L2586" s="282">
        <v>45957</v>
      </c>
      <c r="M2586">
        <v>31733.933000000001</v>
      </c>
      <c r="N2586">
        <v>8448.8989999999994</v>
      </c>
      <c r="O2586">
        <v>58212.735000000001</v>
      </c>
      <c r="P2586">
        <v>5321.7349999999997</v>
      </c>
    </row>
    <row r="2587" spans="1:16">
      <c r="A2587" s="282">
        <v>45958</v>
      </c>
      <c r="B2587">
        <v>6589.2650000000003</v>
      </c>
      <c r="C2587">
        <v>1386.164</v>
      </c>
      <c r="D2587">
        <v>12996.144</v>
      </c>
      <c r="E2587">
        <v>2019.9280000000001</v>
      </c>
      <c r="L2587" s="282">
        <v>45958</v>
      </c>
      <c r="M2587">
        <v>31798.073</v>
      </c>
      <c r="N2587">
        <v>8491.2150000000001</v>
      </c>
      <c r="O2587">
        <v>57741.154999999999</v>
      </c>
      <c r="P2587">
        <v>5273.4520000000002</v>
      </c>
    </row>
    <row r="2588" spans="1:16">
      <c r="A2588" s="282">
        <v>45959</v>
      </c>
      <c r="B2588">
        <v>6588.5439999999999</v>
      </c>
      <c r="C2588">
        <v>1390.335</v>
      </c>
      <c r="D2588">
        <v>13052.896000000001</v>
      </c>
      <c r="E2588">
        <v>2022.011</v>
      </c>
      <c r="L2588" s="282">
        <v>45959</v>
      </c>
      <c r="M2588">
        <v>31794.794999999998</v>
      </c>
      <c r="N2588">
        <v>8516.7659999999996</v>
      </c>
      <c r="O2588">
        <v>57993.302000000003</v>
      </c>
      <c r="P2588">
        <v>5278.8909999999996</v>
      </c>
    </row>
    <row r="2589" spans="1:16">
      <c r="A2589" s="282">
        <v>45960</v>
      </c>
      <c r="B2589">
        <v>6521.6509999999998</v>
      </c>
      <c r="C2589">
        <v>1388.894</v>
      </c>
      <c r="D2589">
        <v>12786.85</v>
      </c>
      <c r="E2589">
        <v>2034.0930000000001</v>
      </c>
      <c r="L2589" s="282">
        <v>45960</v>
      </c>
      <c r="M2589">
        <v>31472.069</v>
      </c>
      <c r="N2589">
        <v>8507.9339999999993</v>
      </c>
      <c r="O2589">
        <v>56811.271999999997</v>
      </c>
      <c r="P2589">
        <v>5310.4629999999997</v>
      </c>
    </row>
    <row r="2590" spans="1:16">
      <c r="A2590" s="282">
        <v>45961</v>
      </c>
      <c r="B2590">
        <v>6544.4690000000001</v>
      </c>
      <c r="C2590">
        <v>1388.6610000000001</v>
      </c>
      <c r="D2590">
        <v>12658.026</v>
      </c>
      <c r="E2590">
        <v>2056.6379999999999</v>
      </c>
      <c r="L2590" s="282">
        <v>45961</v>
      </c>
      <c r="M2590">
        <v>31584.303</v>
      </c>
      <c r="N2590">
        <v>8506.51</v>
      </c>
      <c r="O2590">
        <v>56238.913</v>
      </c>
      <c r="P2590">
        <v>5369.4880000000003</v>
      </c>
    </row>
    <row r="2591" spans="1:16">
      <c r="A2591" s="282">
        <v>45964</v>
      </c>
      <c r="B2591">
        <v>6554.6189999999997</v>
      </c>
      <c r="C2591">
        <v>1389.2439999999999</v>
      </c>
      <c r="D2591">
        <v>12675.709000000001</v>
      </c>
      <c r="E2591">
        <v>2056.6379999999999</v>
      </c>
      <c r="L2591" s="282">
        <v>45964</v>
      </c>
      <c r="M2591">
        <v>31635.148000000001</v>
      </c>
      <c r="N2591">
        <v>8510.0769999999993</v>
      </c>
      <c r="O2591">
        <v>56317.481</v>
      </c>
      <c r="P2591">
        <v>5369.4880000000003</v>
      </c>
    </row>
    <row r="2592" spans="1:16">
      <c r="A2592" s="282">
        <v>45965</v>
      </c>
      <c r="B2592">
        <v>6474.7719999999999</v>
      </c>
      <c r="C2592">
        <v>1391.979</v>
      </c>
      <c r="D2592">
        <v>12644.974</v>
      </c>
      <c r="E2592">
        <v>2038.4069999999999</v>
      </c>
      <c r="L2592" s="282">
        <v>45965</v>
      </c>
      <c r="M2592">
        <v>31250.111000000001</v>
      </c>
      <c r="N2592">
        <v>8526.8330000000005</v>
      </c>
      <c r="O2592">
        <v>56180.925999999999</v>
      </c>
      <c r="P2592">
        <v>5322.134</v>
      </c>
    </row>
    <row r="2593" spans="1:16">
      <c r="A2593" s="282">
        <v>45966</v>
      </c>
      <c r="B2593">
        <v>6498.4560000000001</v>
      </c>
      <c r="C2593">
        <v>1398.7339999999999</v>
      </c>
      <c r="D2593">
        <v>12528.992</v>
      </c>
      <c r="E2593">
        <v>2010.4079999999999</v>
      </c>
      <c r="L2593" s="282">
        <v>45966</v>
      </c>
      <c r="M2593">
        <v>31364.606</v>
      </c>
      <c r="N2593">
        <v>8568.2139999999999</v>
      </c>
      <c r="O2593">
        <v>55665.625</v>
      </c>
      <c r="P2593">
        <v>5249.03</v>
      </c>
    </row>
    <row r="2594" spans="1:16">
      <c r="A2594" s="282">
        <v>45967</v>
      </c>
      <c r="B2594">
        <v>6423.6379999999999</v>
      </c>
      <c r="C2594">
        <v>1387.8119999999999</v>
      </c>
      <c r="D2594">
        <v>12680.291999999999</v>
      </c>
      <c r="E2594">
        <v>2041.0129999999999</v>
      </c>
      <c r="L2594" s="282">
        <v>45967</v>
      </c>
      <c r="M2594">
        <v>31003.733</v>
      </c>
      <c r="N2594">
        <v>8501.3050000000003</v>
      </c>
      <c r="O2594">
        <v>56337.84</v>
      </c>
      <c r="P2594">
        <v>5329.3940000000002</v>
      </c>
    </row>
    <row r="2595" spans="1:16">
      <c r="A2595" s="282">
        <v>45968</v>
      </c>
      <c r="B2595">
        <v>6432.4309999999996</v>
      </c>
      <c r="C2595">
        <v>1384.29</v>
      </c>
      <c r="D2595">
        <v>12375.531000000001</v>
      </c>
      <c r="E2595">
        <v>2030.383</v>
      </c>
      <c r="L2595" s="282">
        <v>45968</v>
      </c>
      <c r="M2595">
        <v>31049.365000000002</v>
      </c>
      <c r="N2595">
        <v>8479.732</v>
      </c>
      <c r="O2595">
        <v>54983.803999999996</v>
      </c>
      <c r="P2595">
        <v>5301.6369999999997</v>
      </c>
    </row>
    <row r="2596" spans="1:16">
      <c r="A2596" s="282">
        <v>45971</v>
      </c>
      <c r="B2596">
        <v>6531.3890000000001</v>
      </c>
      <c r="C2596">
        <v>1415.885</v>
      </c>
      <c r="D2596">
        <v>12527.77</v>
      </c>
      <c r="E2596">
        <v>2040.7180000000001</v>
      </c>
      <c r="L2596" s="282">
        <v>45971</v>
      </c>
      <c r="M2596">
        <v>31530.98</v>
      </c>
      <c r="N2596">
        <v>8673.2739999999994</v>
      </c>
      <c r="O2596">
        <v>55660.192999999999</v>
      </c>
      <c r="P2596">
        <v>5328.6260000000002</v>
      </c>
    </row>
    <row r="2597" spans="1:16">
      <c r="A2597" s="282">
        <v>45972</v>
      </c>
      <c r="B2597">
        <v>6544.6580000000004</v>
      </c>
      <c r="C2597">
        <v>1433.9880000000001</v>
      </c>
      <c r="D2597">
        <v>12994.655000000001</v>
      </c>
      <c r="E2597">
        <v>2045.135</v>
      </c>
      <c r="L2597" s="282">
        <v>45972</v>
      </c>
      <c r="M2597">
        <v>31595.036</v>
      </c>
      <c r="N2597">
        <v>8784.17</v>
      </c>
      <c r="O2597">
        <v>57734.536999999997</v>
      </c>
      <c r="P2597">
        <v>5340.1589999999997</v>
      </c>
    </row>
    <row r="2598" spans="1:16">
      <c r="A2598" s="282">
        <v>45973</v>
      </c>
      <c r="B2598">
        <v>6547.134</v>
      </c>
      <c r="C2598">
        <v>1446.846</v>
      </c>
      <c r="D2598">
        <v>13205.055</v>
      </c>
      <c r="E2598">
        <v>2069.5390000000002</v>
      </c>
      <c r="L2598" s="282">
        <v>45973</v>
      </c>
      <c r="M2598">
        <v>31608.34</v>
      </c>
      <c r="N2598">
        <v>8862.9339999999993</v>
      </c>
      <c r="O2598">
        <v>58669.332999999999</v>
      </c>
      <c r="P2598">
        <v>5403.933</v>
      </c>
    </row>
    <row r="2599" spans="1:16">
      <c r="A2599" s="282">
        <v>45974</v>
      </c>
      <c r="B2599">
        <v>6434.7669999999998</v>
      </c>
      <c r="C2599">
        <v>1446.0830000000001</v>
      </c>
      <c r="D2599">
        <v>13045.638999999999</v>
      </c>
      <c r="E2599">
        <v>2082.7910000000002</v>
      </c>
      <c r="L2599" s="282">
        <v>45974</v>
      </c>
      <c r="M2599">
        <v>31066.791000000001</v>
      </c>
      <c r="N2599">
        <v>8858.2559999999994</v>
      </c>
      <c r="O2599">
        <v>57961.055999999997</v>
      </c>
      <c r="P2599">
        <v>5438.5360000000001</v>
      </c>
    </row>
    <row r="2600" spans="1:16">
      <c r="A2600" s="282">
        <v>45975</v>
      </c>
      <c r="B2600">
        <v>6430.9769999999999</v>
      </c>
      <c r="C2600">
        <v>1420.748</v>
      </c>
      <c r="D2600">
        <v>12824.483</v>
      </c>
      <c r="E2600">
        <v>2068.7710000000002</v>
      </c>
      <c r="L2600" s="282">
        <v>45975</v>
      </c>
      <c r="M2600">
        <v>31054.999</v>
      </c>
      <c r="N2600">
        <v>8703.0630000000001</v>
      </c>
      <c r="O2600">
        <v>56978.474999999999</v>
      </c>
      <c r="P2600">
        <v>5401.9880000000003</v>
      </c>
    </row>
    <row r="2601" spans="1:16">
      <c r="A2601" s="282">
        <v>45978</v>
      </c>
      <c r="B2601">
        <v>6370.8630000000003</v>
      </c>
      <c r="C2601">
        <v>1414.3340000000001</v>
      </c>
      <c r="D2601">
        <v>12816.557000000001</v>
      </c>
      <c r="E2601">
        <v>2058.7530000000002</v>
      </c>
      <c r="L2601" s="282">
        <v>45978</v>
      </c>
      <c r="M2601">
        <v>30767.716</v>
      </c>
      <c r="N2601">
        <v>8663.7749999999996</v>
      </c>
      <c r="O2601">
        <v>56943.258000000002</v>
      </c>
      <c r="P2601">
        <v>5375.8289999999997</v>
      </c>
    </row>
    <row r="2602" spans="1:16">
      <c r="A2602" s="282">
        <v>45979</v>
      </c>
      <c r="B2602">
        <v>6319.2219999999998</v>
      </c>
      <c r="C2602">
        <v>1383.72</v>
      </c>
      <c r="D2602">
        <v>12501.579</v>
      </c>
      <c r="E2602">
        <v>1995.951</v>
      </c>
      <c r="L2602" s="282">
        <v>45979</v>
      </c>
      <c r="M2602">
        <v>30520.489000000001</v>
      </c>
      <c r="N2602">
        <v>8476.2389999999996</v>
      </c>
      <c r="O2602">
        <v>55543.830999999998</v>
      </c>
      <c r="P2602">
        <v>5212.1869999999999</v>
      </c>
    </row>
    <row r="2603" spans="1:16">
      <c r="A2603" s="282">
        <v>45980</v>
      </c>
      <c r="B2603">
        <v>6342.3249999999998</v>
      </c>
      <c r="C2603">
        <v>1375.5820000000001</v>
      </c>
      <c r="D2603">
        <v>12681.184999999999</v>
      </c>
      <c r="E2603">
        <v>1991.9069999999999</v>
      </c>
      <c r="L2603" s="282">
        <v>45980</v>
      </c>
      <c r="M2603">
        <v>30633.025000000001</v>
      </c>
      <c r="N2603">
        <v>8426.3919999999998</v>
      </c>
      <c r="O2603">
        <v>56341.809000000001</v>
      </c>
      <c r="P2603">
        <v>5201.9120000000003</v>
      </c>
    </row>
    <row r="2604" spans="1:16">
      <c r="A2604" s="282">
        <v>45981</v>
      </c>
      <c r="B2604">
        <v>6241.335</v>
      </c>
      <c r="C2604">
        <v>1384.606</v>
      </c>
      <c r="D2604">
        <v>12756.196</v>
      </c>
      <c r="E2604">
        <v>2027.796</v>
      </c>
      <c r="L2604" s="282">
        <v>45981</v>
      </c>
      <c r="M2604">
        <v>30149.238000000001</v>
      </c>
      <c r="N2604">
        <v>8481.6679999999997</v>
      </c>
      <c r="O2604">
        <v>56675.078000000001</v>
      </c>
      <c r="P2604">
        <v>5295.6369999999997</v>
      </c>
    </row>
    <row r="2605" spans="1:16">
      <c r="A2605" s="282">
        <v>45982</v>
      </c>
      <c r="B2605">
        <v>6301.7879999999996</v>
      </c>
      <c r="C2605">
        <v>1376.5809999999999</v>
      </c>
      <c r="D2605">
        <v>12583.877</v>
      </c>
      <c r="E2605">
        <v>2020.9359999999999</v>
      </c>
      <c r="L2605" s="282">
        <v>45982</v>
      </c>
      <c r="M2605">
        <v>30443.723999999998</v>
      </c>
      <c r="N2605">
        <v>8432.5079999999998</v>
      </c>
      <c r="O2605">
        <v>55909.474000000002</v>
      </c>
      <c r="P2605">
        <v>5277.7219999999998</v>
      </c>
    </row>
    <row r="2606" spans="1:16">
      <c r="A2606" s="282">
        <v>45985</v>
      </c>
      <c r="B2606">
        <v>6399.5609999999997</v>
      </c>
      <c r="C2606">
        <v>1363.252</v>
      </c>
      <c r="D2606">
        <v>12310.098</v>
      </c>
      <c r="E2606">
        <v>2020.9359999999999</v>
      </c>
      <c r="L2606" s="282">
        <v>45985</v>
      </c>
      <c r="M2606">
        <v>30916.444</v>
      </c>
      <c r="N2606">
        <v>8452.7039999999997</v>
      </c>
      <c r="O2606">
        <v>54693.09</v>
      </c>
      <c r="P2606">
        <v>5277.7219999999998</v>
      </c>
    </row>
    <row r="2607" spans="1:16">
      <c r="A2607" s="282">
        <v>45986</v>
      </c>
      <c r="B2607">
        <v>6458.6239999999998</v>
      </c>
      <c r="C2607">
        <v>1376.144</v>
      </c>
      <c r="D2607">
        <v>12569.689</v>
      </c>
      <c r="E2607">
        <v>2015.778</v>
      </c>
      <c r="L2607" s="282">
        <v>45986</v>
      </c>
      <c r="M2607">
        <v>31203.7</v>
      </c>
      <c r="N2607">
        <v>8532.6389999999992</v>
      </c>
      <c r="O2607">
        <v>55846.438999999998</v>
      </c>
      <c r="P2607">
        <v>5264.2579999999998</v>
      </c>
    </row>
    <row r="2608" spans="1:16">
      <c r="A2608" s="282">
        <v>45987</v>
      </c>
      <c r="B2608">
        <v>6502.2579999999998</v>
      </c>
      <c r="C2608">
        <v>1389.6289999999999</v>
      </c>
      <c r="D2608">
        <v>12902.115</v>
      </c>
      <c r="E2608">
        <v>2056.9209999999998</v>
      </c>
      <c r="L2608" s="282">
        <v>45987</v>
      </c>
      <c r="M2608">
        <v>31415.008000000002</v>
      </c>
      <c r="N2608">
        <v>8616.2510000000002</v>
      </c>
      <c r="O2608">
        <v>57323.387000000002</v>
      </c>
      <c r="P2608">
        <v>5371.7049999999999</v>
      </c>
    </row>
    <row r="2609" spans="1:16">
      <c r="A2609" s="282">
        <v>45988</v>
      </c>
      <c r="B2609">
        <v>6502.2579999999998</v>
      </c>
      <c r="C2609">
        <v>1392.4380000000001</v>
      </c>
      <c r="D2609">
        <v>12916.486000000001</v>
      </c>
      <c r="E2609">
        <v>2064.819</v>
      </c>
      <c r="L2609" s="282">
        <v>45988</v>
      </c>
      <c r="M2609">
        <v>31415.008000000002</v>
      </c>
      <c r="N2609">
        <v>8633.6710000000003</v>
      </c>
      <c r="O2609">
        <v>57387.241000000002</v>
      </c>
      <c r="P2609">
        <v>5392.3310000000001</v>
      </c>
    </row>
    <row r="2610" spans="1:16">
      <c r="A2610" s="282">
        <v>45989</v>
      </c>
      <c r="B2610">
        <v>6539.0079999999998</v>
      </c>
      <c r="C2610">
        <v>1396.6780000000001</v>
      </c>
      <c r="D2610">
        <v>13028.027</v>
      </c>
      <c r="E2610">
        <v>2068.3829999999998</v>
      </c>
      <c r="L2610" s="282">
        <v>45989</v>
      </c>
      <c r="M2610">
        <v>31593.687000000002</v>
      </c>
      <c r="N2610">
        <v>8659.9629999999997</v>
      </c>
      <c r="O2610">
        <v>57882.807999999997</v>
      </c>
      <c r="P2610">
        <v>5401.6369999999997</v>
      </c>
    </row>
    <row r="2611" spans="1:16">
      <c r="A2611" s="282">
        <v>45992</v>
      </c>
      <c r="B2611">
        <v>6504.6409999999996</v>
      </c>
      <c r="C2611">
        <v>1393.3920000000001</v>
      </c>
      <c r="D2611">
        <v>13026.267</v>
      </c>
      <c r="E2611">
        <v>2042.318</v>
      </c>
      <c r="L2611" s="282">
        <v>45992</v>
      </c>
      <c r="M2611">
        <v>31431.394</v>
      </c>
      <c r="N2611">
        <v>8639.5830000000005</v>
      </c>
      <c r="O2611">
        <v>57874.989000000001</v>
      </c>
      <c r="P2611">
        <v>5333.5690000000004</v>
      </c>
    </row>
    <row r="2612" spans="1:16">
      <c r="A2612" s="282">
        <v>45993</v>
      </c>
      <c r="B2612">
        <v>6522.2430000000004</v>
      </c>
      <c r="C2612">
        <v>1396.2339999999999</v>
      </c>
      <c r="D2612">
        <v>12953.286</v>
      </c>
      <c r="E2612">
        <v>2047.075</v>
      </c>
      <c r="L2612" s="282">
        <v>45993</v>
      </c>
      <c r="M2612">
        <v>31517.34</v>
      </c>
      <c r="N2612">
        <v>8657.2099999999991</v>
      </c>
      <c r="O2612">
        <v>57550.737000000001</v>
      </c>
      <c r="P2612">
        <v>5345.9930000000004</v>
      </c>
    </row>
    <row r="2613" spans="1:16">
      <c r="A2613" s="282">
        <v>45994</v>
      </c>
      <c r="B2613">
        <v>6544.1130000000003</v>
      </c>
      <c r="C2613">
        <v>1396.42</v>
      </c>
      <c r="D2613">
        <v>12851.538</v>
      </c>
      <c r="E2613">
        <v>2045.0530000000001</v>
      </c>
      <c r="L2613" s="282">
        <v>45994</v>
      </c>
      <c r="M2613">
        <v>31624.056</v>
      </c>
      <c r="N2613">
        <v>8658.3610000000008</v>
      </c>
      <c r="O2613">
        <v>57098.68</v>
      </c>
      <c r="P2613">
        <v>5340.7120000000004</v>
      </c>
    </row>
    <row r="2614" spans="1:16">
      <c r="A2614" s="282">
        <v>45995</v>
      </c>
      <c r="B2614">
        <v>6551.4179999999997</v>
      </c>
      <c r="C2614">
        <v>1400.095</v>
      </c>
      <c r="D2614">
        <v>12968.273999999999</v>
      </c>
      <c r="E2614">
        <v>2088.3560000000002</v>
      </c>
      <c r="L2614" s="282">
        <v>45995</v>
      </c>
      <c r="M2614">
        <v>31661.445</v>
      </c>
      <c r="N2614">
        <v>8681.1450000000004</v>
      </c>
      <c r="O2614">
        <v>57617.328000000001</v>
      </c>
      <c r="P2614">
        <v>5453.799</v>
      </c>
    </row>
    <row r="2615" spans="1:16">
      <c r="A2615" s="282">
        <v>45996</v>
      </c>
      <c r="B2615">
        <v>6562.7060000000001</v>
      </c>
      <c r="C2615">
        <v>1396.0409999999999</v>
      </c>
      <c r="D2615">
        <v>13043.945</v>
      </c>
      <c r="E2615">
        <v>2064.806</v>
      </c>
      <c r="L2615" s="282">
        <v>45996</v>
      </c>
      <c r="M2615">
        <v>31720.825000000001</v>
      </c>
      <c r="N2615">
        <v>8656.0110000000004</v>
      </c>
      <c r="O2615">
        <v>58008.17</v>
      </c>
      <c r="P2615">
        <v>5392.2979999999998</v>
      </c>
    </row>
    <row r="2616" spans="1:16">
      <c r="A2616" s="282">
        <v>45999</v>
      </c>
      <c r="B2616">
        <v>6539.8729999999996</v>
      </c>
      <c r="C2616">
        <v>1396.175</v>
      </c>
      <c r="D2616">
        <v>12849.880999999999</v>
      </c>
      <c r="E2616">
        <v>2075.6570000000002</v>
      </c>
      <c r="L2616" s="282">
        <v>45999</v>
      </c>
      <c r="M2616">
        <v>31613.13</v>
      </c>
      <c r="N2616">
        <v>8656.8420000000006</v>
      </c>
      <c r="O2616">
        <v>57145.144999999997</v>
      </c>
      <c r="P2616">
        <v>5420.634</v>
      </c>
    </row>
    <row r="2617" spans="1:16">
      <c r="A2617" s="282"/>
      <c r="L2617" s="282"/>
    </row>
  </sheetData>
  <pageMargins left="0.7" right="0.7" top="0.75" bottom="0.75" header="0.3" footer="0.3"/>
  <customProperties>
    <customPr name="REFI_OFFICE_FUNCTION_DATA" r:id="rId1"/>
  </customPropertie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FFFF00"/>
  </sheetPr>
  <dimension ref="A1:M2434"/>
  <sheetViews>
    <sheetView showGridLines="0" zoomScaleNormal="100" workbookViewId="0">
      <selection sqref="A1:L1"/>
    </sheetView>
  </sheetViews>
  <sheetFormatPr defaultColWidth="9.1796875" defaultRowHeight="13.5"/>
  <cols>
    <col min="1" max="1" width="18.1796875" style="84" bestFit="1" customWidth="1"/>
    <col min="2" max="2" width="16.453125" style="84" bestFit="1" customWidth="1"/>
    <col min="3" max="3" width="34.81640625" style="84" bestFit="1" customWidth="1"/>
    <col min="4" max="6" width="13.1796875" style="84" customWidth="1"/>
    <col min="7" max="7" width="16.54296875" style="84" bestFit="1" customWidth="1"/>
    <col min="8" max="8" width="8" style="84" customWidth="1"/>
    <col min="9" max="9" width="8" style="91" bestFit="1" customWidth="1"/>
    <col min="10" max="10" width="9.1796875" style="84"/>
    <col min="11" max="11" width="25.453125" style="84" bestFit="1" customWidth="1"/>
    <col min="12" max="12" width="13.54296875" style="91" bestFit="1" customWidth="1"/>
    <col min="13" max="16384" width="9.1796875" style="84"/>
  </cols>
  <sheetData>
    <row r="1" spans="1:12" ht="25" customHeight="1">
      <c r="A1" s="426" t="s">
        <v>9861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</row>
    <row r="2" spans="1:12">
      <c r="A2" s="85" t="s">
        <v>46</v>
      </c>
      <c r="B2" s="85" t="s">
        <v>47</v>
      </c>
      <c r="C2" s="85" t="s">
        <v>48</v>
      </c>
      <c r="D2" s="85" t="s">
        <v>49</v>
      </c>
      <c r="E2" s="85" t="s">
        <v>50</v>
      </c>
      <c r="F2" s="85" t="s">
        <v>51</v>
      </c>
      <c r="G2" s="85" t="s">
        <v>52</v>
      </c>
      <c r="H2" s="85" t="s">
        <v>53</v>
      </c>
      <c r="I2" s="86" t="s">
        <v>54</v>
      </c>
      <c r="K2" s="87" t="s">
        <v>55</v>
      </c>
      <c r="L2" s="88">
        <v>100</v>
      </c>
    </row>
    <row r="3" spans="1:12">
      <c r="A3" s="89" t="s">
        <v>56</v>
      </c>
      <c r="B3" s="89" t="s">
        <v>57</v>
      </c>
      <c r="C3" s="89" t="s">
        <v>58</v>
      </c>
      <c r="D3" s="89" t="s">
        <v>59</v>
      </c>
      <c r="E3" s="89" t="s">
        <v>60</v>
      </c>
      <c r="F3" s="89" t="s">
        <v>61</v>
      </c>
      <c r="G3" s="89" t="s">
        <v>62</v>
      </c>
      <c r="H3" s="89" t="s">
        <v>63</v>
      </c>
      <c r="I3" s="90">
        <v>1.7623982376017622</v>
      </c>
      <c r="K3" s="132" t="s">
        <v>59</v>
      </c>
      <c r="L3" s="131">
        <v>12.649187350812639</v>
      </c>
    </row>
    <row r="4" spans="1:12">
      <c r="A4" s="89" t="s">
        <v>64</v>
      </c>
      <c r="B4" s="89" t="s">
        <v>65</v>
      </c>
      <c r="C4" s="89" t="s">
        <v>66</v>
      </c>
      <c r="D4" s="89" t="s">
        <v>67</v>
      </c>
      <c r="E4" s="89" t="s">
        <v>67</v>
      </c>
      <c r="F4" s="89" t="s">
        <v>68</v>
      </c>
      <c r="G4" s="89" t="s">
        <v>62</v>
      </c>
      <c r="H4" s="89" t="s">
        <v>63</v>
      </c>
      <c r="I4" s="90">
        <v>1.4738985261014736</v>
      </c>
      <c r="K4" s="89" t="s">
        <v>67</v>
      </c>
      <c r="L4" s="90">
        <v>11.965988034011961</v>
      </c>
    </row>
    <row r="5" spans="1:12">
      <c r="A5" s="89" t="s">
        <v>69</v>
      </c>
      <c r="B5" s="89" t="s">
        <v>70</v>
      </c>
      <c r="C5" s="89" t="s">
        <v>71</v>
      </c>
      <c r="D5" s="89" t="s">
        <v>59</v>
      </c>
      <c r="E5" s="89" t="s">
        <v>72</v>
      </c>
      <c r="F5" s="89" t="s">
        <v>73</v>
      </c>
      <c r="G5" s="89" t="s">
        <v>62</v>
      </c>
      <c r="H5" s="89" t="s">
        <v>63</v>
      </c>
      <c r="I5" s="90">
        <v>0.83869916130083855</v>
      </c>
      <c r="K5" s="89" t="s">
        <v>74</v>
      </c>
      <c r="L5" s="90">
        <v>10.000189999809992</v>
      </c>
    </row>
    <row r="6" spans="1:12">
      <c r="A6" s="89" t="s">
        <v>75</v>
      </c>
      <c r="B6" s="89" t="s">
        <v>76</v>
      </c>
      <c r="C6" s="89" t="s">
        <v>77</v>
      </c>
      <c r="D6" s="89" t="s">
        <v>59</v>
      </c>
      <c r="E6" s="89" t="s">
        <v>72</v>
      </c>
      <c r="F6" s="89" t="s">
        <v>78</v>
      </c>
      <c r="G6" s="89" t="s">
        <v>62</v>
      </c>
      <c r="H6" s="89" t="s">
        <v>63</v>
      </c>
      <c r="I6" s="90">
        <v>0.82339917660082329</v>
      </c>
      <c r="K6" s="89" t="s">
        <v>79</v>
      </c>
      <c r="L6" s="90">
        <v>10.595589404410598</v>
      </c>
    </row>
    <row r="7" spans="1:12">
      <c r="A7" s="89" t="s">
        <v>80</v>
      </c>
      <c r="B7" s="89" t="s">
        <v>81</v>
      </c>
      <c r="C7" s="89" t="s">
        <v>82</v>
      </c>
      <c r="D7" s="89" t="s">
        <v>67</v>
      </c>
      <c r="E7" s="89" t="s">
        <v>67</v>
      </c>
      <c r="F7" s="89" t="s">
        <v>68</v>
      </c>
      <c r="G7" s="89" t="s">
        <v>62</v>
      </c>
      <c r="H7" s="89" t="s">
        <v>63</v>
      </c>
      <c r="I7" s="90">
        <v>0.76599923400076586</v>
      </c>
      <c r="K7" s="89" t="s">
        <v>83</v>
      </c>
      <c r="L7" s="90">
        <v>4.4723955276044665</v>
      </c>
    </row>
    <row r="8" spans="1:12">
      <c r="A8" s="89" t="s">
        <v>84</v>
      </c>
      <c r="B8" s="89" t="s">
        <v>85</v>
      </c>
      <c r="C8" s="89" t="s">
        <v>86</v>
      </c>
      <c r="D8" s="89" t="s">
        <v>74</v>
      </c>
      <c r="E8" s="89" t="s">
        <v>87</v>
      </c>
      <c r="F8" s="89" t="s">
        <v>88</v>
      </c>
      <c r="G8" s="89" t="s">
        <v>89</v>
      </c>
      <c r="H8" s="89" t="s">
        <v>90</v>
      </c>
      <c r="I8" s="90">
        <v>0.70989929010070973</v>
      </c>
      <c r="K8" s="89" t="s">
        <v>91</v>
      </c>
      <c r="L8" s="90">
        <v>8.7224912775087198</v>
      </c>
    </row>
    <row r="9" spans="1:12">
      <c r="A9" s="89" t="s">
        <v>92</v>
      </c>
      <c r="B9" s="89" t="s">
        <v>93</v>
      </c>
      <c r="C9" s="89" t="s">
        <v>94</v>
      </c>
      <c r="D9" s="89" t="s">
        <v>79</v>
      </c>
      <c r="E9" s="89" t="s">
        <v>95</v>
      </c>
      <c r="F9" s="89" t="s">
        <v>96</v>
      </c>
      <c r="G9" s="89" t="s">
        <v>62</v>
      </c>
      <c r="H9" s="89" t="s">
        <v>63</v>
      </c>
      <c r="I9" s="90">
        <v>0.70769929230070761</v>
      </c>
      <c r="K9" s="132" t="s">
        <v>97</v>
      </c>
      <c r="L9" s="131">
        <v>19.379880620119383</v>
      </c>
    </row>
    <row r="10" spans="1:12">
      <c r="A10" s="89" t="s">
        <v>98</v>
      </c>
      <c r="B10" s="89" t="s">
        <v>99</v>
      </c>
      <c r="C10" s="89" t="s">
        <v>100</v>
      </c>
      <c r="D10" s="89" t="s">
        <v>74</v>
      </c>
      <c r="E10" s="89" t="s">
        <v>101</v>
      </c>
      <c r="F10" s="89" t="s">
        <v>102</v>
      </c>
      <c r="G10" s="89" t="s">
        <v>62</v>
      </c>
      <c r="H10" s="89" t="s">
        <v>63</v>
      </c>
      <c r="I10" s="90">
        <v>0.65019934980065008</v>
      </c>
      <c r="K10" s="89" t="s">
        <v>103</v>
      </c>
      <c r="L10" s="90">
        <v>8.2897917102082914</v>
      </c>
    </row>
    <row r="11" spans="1:12">
      <c r="A11" s="89" t="s">
        <v>104</v>
      </c>
      <c r="B11" s="89" t="s">
        <v>105</v>
      </c>
      <c r="C11" s="89" t="s">
        <v>106</v>
      </c>
      <c r="D11" s="89" t="s">
        <v>83</v>
      </c>
      <c r="E11" s="89" t="s">
        <v>83</v>
      </c>
      <c r="F11" s="89" t="s">
        <v>107</v>
      </c>
      <c r="G11" s="89" t="s">
        <v>62</v>
      </c>
      <c r="H11" s="89" t="s">
        <v>63</v>
      </c>
      <c r="I11" s="90">
        <v>0.63529936470063519</v>
      </c>
      <c r="K11" s="89" t="s">
        <v>108</v>
      </c>
      <c r="L11" s="90">
        <v>10.288389711610295</v>
      </c>
    </row>
    <row r="12" spans="1:12">
      <c r="A12" s="89" t="s">
        <v>109</v>
      </c>
      <c r="B12" s="89" t="s">
        <v>110</v>
      </c>
      <c r="C12" s="89" t="s">
        <v>111</v>
      </c>
      <c r="D12" s="89" t="s">
        <v>91</v>
      </c>
      <c r="E12" s="89" t="s">
        <v>112</v>
      </c>
      <c r="F12" s="89" t="s">
        <v>113</v>
      </c>
      <c r="G12" s="89" t="s">
        <v>62</v>
      </c>
      <c r="H12" s="89" t="s">
        <v>63</v>
      </c>
      <c r="I12" s="90">
        <v>0.62499937500062486</v>
      </c>
      <c r="K12" s="89" t="s">
        <v>114</v>
      </c>
      <c r="L12" s="90">
        <v>3.6360963639036372</v>
      </c>
    </row>
    <row r="13" spans="1:12">
      <c r="A13" s="89" t="s">
        <v>115</v>
      </c>
      <c r="B13" s="89" t="s">
        <v>116</v>
      </c>
      <c r="C13" s="89" t="s">
        <v>117</v>
      </c>
      <c r="D13" s="89" t="s">
        <v>91</v>
      </c>
      <c r="E13" s="89" t="s">
        <v>112</v>
      </c>
      <c r="F13" s="89" t="s">
        <v>113</v>
      </c>
      <c r="G13" s="89" t="s">
        <v>62</v>
      </c>
      <c r="H13" s="89" t="s">
        <v>63</v>
      </c>
      <c r="I13" s="90">
        <v>0.57689942310057674</v>
      </c>
    </row>
    <row r="14" spans="1:12">
      <c r="A14" s="89" t="s">
        <v>118</v>
      </c>
      <c r="B14" s="89" t="s">
        <v>119</v>
      </c>
      <c r="C14" s="89" t="s">
        <v>120</v>
      </c>
      <c r="D14" s="89" t="s">
        <v>97</v>
      </c>
      <c r="E14" s="89" t="s">
        <v>121</v>
      </c>
      <c r="F14" s="89" t="s">
        <v>122</v>
      </c>
      <c r="G14" s="89" t="s">
        <v>123</v>
      </c>
      <c r="H14" s="89" t="s">
        <v>124</v>
      </c>
      <c r="I14" s="90">
        <v>0.55479944520055469</v>
      </c>
      <c r="K14" s="87" t="s">
        <v>125</v>
      </c>
      <c r="L14" s="88">
        <v>100</v>
      </c>
    </row>
    <row r="15" spans="1:12">
      <c r="A15" s="89" t="s">
        <v>126</v>
      </c>
      <c r="B15" s="89" t="s">
        <v>127</v>
      </c>
      <c r="C15" s="89" t="s">
        <v>128</v>
      </c>
      <c r="D15" s="89" t="s">
        <v>59</v>
      </c>
      <c r="E15" s="89" t="s">
        <v>72</v>
      </c>
      <c r="F15" s="89" t="s">
        <v>129</v>
      </c>
      <c r="G15" s="89" t="s">
        <v>62</v>
      </c>
      <c r="H15" s="89" t="s">
        <v>63</v>
      </c>
      <c r="I15" s="90">
        <v>0.55079944920055068</v>
      </c>
      <c r="K15" s="89" t="s">
        <v>63</v>
      </c>
      <c r="L15" s="90">
        <v>45.45395454604548</v>
      </c>
    </row>
    <row r="16" spans="1:12">
      <c r="A16" s="89" t="s">
        <v>130</v>
      </c>
      <c r="B16" s="89" t="s">
        <v>131</v>
      </c>
      <c r="C16" s="89" t="s">
        <v>132</v>
      </c>
      <c r="D16" s="89" t="s">
        <v>97</v>
      </c>
      <c r="E16" s="89" t="s">
        <v>121</v>
      </c>
      <c r="F16" s="89" t="s">
        <v>122</v>
      </c>
      <c r="G16" s="89" t="s">
        <v>62</v>
      </c>
      <c r="H16" s="89" t="s">
        <v>63</v>
      </c>
      <c r="I16" s="90">
        <v>0.54999945000054995</v>
      </c>
      <c r="K16" s="89" t="s">
        <v>90</v>
      </c>
      <c r="L16" s="90">
        <v>3.0821969178030817</v>
      </c>
    </row>
    <row r="17" spans="1:12">
      <c r="A17" s="89" t="s">
        <v>133</v>
      </c>
      <c r="B17" s="89" t="s">
        <v>134</v>
      </c>
      <c r="C17" s="89" t="s">
        <v>135</v>
      </c>
      <c r="D17" s="89" t="s">
        <v>97</v>
      </c>
      <c r="E17" s="89" t="s">
        <v>136</v>
      </c>
      <c r="F17" s="89" t="s">
        <v>137</v>
      </c>
      <c r="G17" s="89" t="s">
        <v>62</v>
      </c>
      <c r="H17" s="89" t="s">
        <v>63</v>
      </c>
      <c r="I17" s="90">
        <v>0.53619946380053618</v>
      </c>
      <c r="K17" s="89" t="s">
        <v>124</v>
      </c>
      <c r="L17" s="90">
        <v>8.3612916387083569</v>
      </c>
    </row>
    <row r="18" spans="1:12">
      <c r="A18" s="89" t="s">
        <v>138</v>
      </c>
      <c r="B18" s="89" t="s">
        <v>139</v>
      </c>
      <c r="C18" s="89" t="s">
        <v>140</v>
      </c>
      <c r="D18" s="89" t="s">
        <v>67</v>
      </c>
      <c r="E18" s="89" t="s">
        <v>67</v>
      </c>
      <c r="F18" s="89" t="s">
        <v>68</v>
      </c>
      <c r="G18" s="89" t="s">
        <v>123</v>
      </c>
      <c r="H18" s="89" t="s">
        <v>124</v>
      </c>
      <c r="I18" s="90">
        <v>0.52219947780052212</v>
      </c>
      <c r="K18" s="89" t="s">
        <v>141</v>
      </c>
      <c r="L18" s="90">
        <v>3.1774968225031772</v>
      </c>
    </row>
    <row r="19" spans="1:12">
      <c r="A19" s="89" t="s">
        <v>142</v>
      </c>
      <c r="B19" s="89" t="s">
        <v>143</v>
      </c>
      <c r="C19" s="89" t="s">
        <v>144</v>
      </c>
      <c r="D19" s="89" t="s">
        <v>74</v>
      </c>
      <c r="E19" s="89" t="s">
        <v>87</v>
      </c>
      <c r="F19" s="89" t="s">
        <v>145</v>
      </c>
      <c r="G19" s="89" t="s">
        <v>62</v>
      </c>
      <c r="H19" s="89" t="s">
        <v>63</v>
      </c>
      <c r="I19" s="90">
        <v>0.51409948590051402</v>
      </c>
      <c r="K19" s="89" t="s">
        <v>146</v>
      </c>
      <c r="L19" s="90">
        <v>10.393389606610391</v>
      </c>
    </row>
    <row r="20" spans="1:12">
      <c r="A20" s="89" t="s">
        <v>147</v>
      </c>
      <c r="B20" s="89" t="s">
        <v>148</v>
      </c>
      <c r="C20" s="89" t="s">
        <v>149</v>
      </c>
      <c r="D20" s="89" t="s">
        <v>74</v>
      </c>
      <c r="E20" s="89" t="s">
        <v>87</v>
      </c>
      <c r="F20" s="89" t="s">
        <v>150</v>
      </c>
      <c r="G20" s="89" t="s">
        <v>62</v>
      </c>
      <c r="H20" s="89" t="s">
        <v>63</v>
      </c>
      <c r="I20" s="90">
        <v>0.50589949410050583</v>
      </c>
      <c r="K20" s="89" t="s">
        <v>151</v>
      </c>
      <c r="L20" s="90">
        <v>1.9608980391019599</v>
      </c>
    </row>
    <row r="21" spans="1:12">
      <c r="A21" s="89" t="s">
        <v>152</v>
      </c>
      <c r="B21" s="89" t="s">
        <v>153</v>
      </c>
      <c r="C21" s="89" t="s">
        <v>154</v>
      </c>
      <c r="D21" s="89" t="s">
        <v>59</v>
      </c>
      <c r="E21" s="89" t="s">
        <v>155</v>
      </c>
      <c r="F21" s="89" t="s">
        <v>155</v>
      </c>
      <c r="G21" s="89" t="s">
        <v>62</v>
      </c>
      <c r="H21" s="89" t="s">
        <v>63</v>
      </c>
      <c r="I21" s="90">
        <v>0.49459950540049452</v>
      </c>
      <c r="K21" s="89" t="s">
        <v>156</v>
      </c>
      <c r="L21" s="90">
        <v>7.8851921148078858</v>
      </c>
    </row>
    <row r="22" spans="1:12">
      <c r="A22" s="89" t="s">
        <v>157</v>
      </c>
      <c r="B22" s="89" t="s">
        <v>158</v>
      </c>
      <c r="C22" s="89" t="s">
        <v>159</v>
      </c>
      <c r="D22" s="89" t="s">
        <v>83</v>
      </c>
      <c r="E22" s="89" t="s">
        <v>83</v>
      </c>
      <c r="F22" s="89" t="s">
        <v>160</v>
      </c>
      <c r="G22" s="89" t="s">
        <v>123</v>
      </c>
      <c r="H22" s="89" t="s">
        <v>124</v>
      </c>
      <c r="I22" s="90">
        <v>0.48189951810048182</v>
      </c>
      <c r="K22" s="89" t="s">
        <v>161</v>
      </c>
      <c r="L22" s="90">
        <v>4.4735955264044742</v>
      </c>
    </row>
    <row r="23" spans="1:12">
      <c r="A23" s="89" t="s">
        <v>162</v>
      </c>
      <c r="B23" s="89" t="s">
        <v>163</v>
      </c>
      <c r="C23" s="89" t="s">
        <v>164</v>
      </c>
      <c r="D23" s="89" t="s">
        <v>67</v>
      </c>
      <c r="E23" s="89" t="s">
        <v>67</v>
      </c>
      <c r="F23" s="89" t="s">
        <v>68</v>
      </c>
      <c r="G23" s="89" t="s">
        <v>123</v>
      </c>
      <c r="H23" s="89" t="s">
        <v>124</v>
      </c>
      <c r="I23" s="90">
        <v>0.46319953680046316</v>
      </c>
      <c r="K23" s="89" t="s">
        <v>165</v>
      </c>
      <c r="L23" s="90">
        <v>0.77529922470077528</v>
      </c>
    </row>
    <row r="24" spans="1:12">
      <c r="A24" s="89" t="s">
        <v>166</v>
      </c>
      <c r="B24" s="89" t="s">
        <v>167</v>
      </c>
      <c r="C24" s="89" t="s">
        <v>168</v>
      </c>
      <c r="D24" s="89" t="s">
        <v>91</v>
      </c>
      <c r="E24" s="89" t="s">
        <v>112</v>
      </c>
      <c r="F24" s="89" t="s">
        <v>113</v>
      </c>
      <c r="G24" s="89" t="s">
        <v>89</v>
      </c>
      <c r="H24" s="89" t="s">
        <v>90</v>
      </c>
      <c r="I24" s="90">
        <v>0.44749955250044743</v>
      </c>
      <c r="K24" s="89" t="s">
        <v>169</v>
      </c>
      <c r="L24" s="90">
        <v>1.4559985440014571</v>
      </c>
    </row>
    <row r="25" spans="1:12">
      <c r="A25" s="89" t="s">
        <v>170</v>
      </c>
      <c r="B25" s="89" t="s">
        <v>171</v>
      </c>
      <c r="C25" s="89" t="s">
        <v>172</v>
      </c>
      <c r="D25" s="89" t="s">
        <v>103</v>
      </c>
      <c r="E25" s="89" t="s">
        <v>103</v>
      </c>
      <c r="F25" s="89" t="s">
        <v>173</v>
      </c>
      <c r="G25" s="89" t="s">
        <v>174</v>
      </c>
      <c r="H25" s="89" t="s">
        <v>141</v>
      </c>
      <c r="I25" s="90">
        <v>0.43899956100043896</v>
      </c>
      <c r="K25" s="89" t="s">
        <v>175</v>
      </c>
      <c r="L25" s="90">
        <v>3.4788965211034819</v>
      </c>
    </row>
    <row r="26" spans="1:12">
      <c r="A26" s="89" t="s">
        <v>176</v>
      </c>
      <c r="B26" s="89" t="s">
        <v>177</v>
      </c>
      <c r="C26" s="89" t="s">
        <v>178</v>
      </c>
      <c r="D26" s="89" t="s">
        <v>91</v>
      </c>
      <c r="E26" s="89" t="s">
        <v>112</v>
      </c>
      <c r="F26" s="89" t="s">
        <v>113</v>
      </c>
      <c r="G26" s="89" t="s">
        <v>89</v>
      </c>
      <c r="H26" s="89" t="s">
        <v>90</v>
      </c>
      <c r="I26" s="90">
        <v>0.43049956950043045</v>
      </c>
      <c r="K26" s="89" t="s">
        <v>179</v>
      </c>
      <c r="L26" s="90">
        <v>0.41699958300041695</v>
      </c>
    </row>
    <row r="27" spans="1:12">
      <c r="A27" s="89" t="s">
        <v>180</v>
      </c>
      <c r="B27" s="89" t="s">
        <v>181</v>
      </c>
      <c r="C27" s="89" t="s">
        <v>182</v>
      </c>
      <c r="D27" s="89" t="s">
        <v>67</v>
      </c>
      <c r="E27" s="89" t="s">
        <v>67</v>
      </c>
      <c r="F27" s="89" t="s">
        <v>68</v>
      </c>
      <c r="G27" s="89" t="s">
        <v>183</v>
      </c>
      <c r="H27" s="89" t="s">
        <v>146</v>
      </c>
      <c r="I27" s="90">
        <v>0.41779958220041774</v>
      </c>
      <c r="K27" s="89" t="s">
        <v>184</v>
      </c>
      <c r="L27" s="90">
        <v>2.0534979465020529</v>
      </c>
    </row>
    <row r="28" spans="1:12">
      <c r="A28" s="89" t="s">
        <v>185</v>
      </c>
      <c r="B28" s="89" t="s">
        <v>186</v>
      </c>
      <c r="C28" s="89" t="s">
        <v>187</v>
      </c>
      <c r="D28" s="89" t="s">
        <v>59</v>
      </c>
      <c r="E28" s="89" t="s">
        <v>155</v>
      </c>
      <c r="F28" s="89" t="s">
        <v>155</v>
      </c>
      <c r="G28" s="89" t="s">
        <v>188</v>
      </c>
      <c r="H28" s="89" t="s">
        <v>151</v>
      </c>
      <c r="I28" s="90">
        <v>0.41739958260041732</v>
      </c>
      <c r="K28" s="89" t="s">
        <v>189</v>
      </c>
      <c r="L28" s="90">
        <v>0.58759941240058777</v>
      </c>
    </row>
    <row r="29" spans="1:12">
      <c r="A29" s="89" t="s">
        <v>190</v>
      </c>
      <c r="B29" s="89" t="s">
        <v>191</v>
      </c>
      <c r="C29" s="89" t="s">
        <v>192</v>
      </c>
      <c r="D29" s="89" t="s">
        <v>59</v>
      </c>
      <c r="E29" s="89" t="s">
        <v>72</v>
      </c>
      <c r="F29" s="89" t="s">
        <v>73</v>
      </c>
      <c r="G29" s="89" t="s">
        <v>62</v>
      </c>
      <c r="H29" s="89" t="s">
        <v>63</v>
      </c>
      <c r="I29" s="90">
        <v>0.41509958490041504</v>
      </c>
      <c r="K29" s="89" t="s">
        <v>193</v>
      </c>
      <c r="L29" s="90">
        <v>0.22819977180022818</v>
      </c>
    </row>
    <row r="30" spans="1:12">
      <c r="A30" s="89" t="s">
        <v>194</v>
      </c>
      <c r="B30" s="89" t="s">
        <v>195</v>
      </c>
      <c r="C30" s="89" t="s">
        <v>196</v>
      </c>
      <c r="D30" s="89" t="s">
        <v>91</v>
      </c>
      <c r="E30" s="89" t="s">
        <v>112</v>
      </c>
      <c r="F30" s="89" t="s">
        <v>113</v>
      </c>
      <c r="G30" s="89" t="s">
        <v>62</v>
      </c>
      <c r="H30" s="89" t="s">
        <v>63</v>
      </c>
      <c r="I30" s="90">
        <v>0.41209958790041207</v>
      </c>
      <c r="K30" s="89" t="s">
        <v>197</v>
      </c>
      <c r="L30" s="90">
        <v>1.203298796701203</v>
      </c>
    </row>
    <row r="31" spans="1:12">
      <c r="A31" s="89" t="s">
        <v>198</v>
      </c>
      <c r="B31" s="89" t="s">
        <v>199</v>
      </c>
      <c r="C31" s="89" t="s">
        <v>200</v>
      </c>
      <c r="D31" s="89" t="s">
        <v>108</v>
      </c>
      <c r="E31" s="89" t="s">
        <v>201</v>
      </c>
      <c r="F31" s="89" t="s">
        <v>202</v>
      </c>
      <c r="G31" s="89" t="s">
        <v>203</v>
      </c>
      <c r="H31" s="89" t="s">
        <v>156</v>
      </c>
      <c r="I31" s="90">
        <v>0.40069959930040067</v>
      </c>
      <c r="K31" s="89" t="s">
        <v>204</v>
      </c>
      <c r="L31" s="90">
        <v>0.36889963110036883</v>
      </c>
    </row>
    <row r="32" spans="1:12">
      <c r="A32" s="89" t="s">
        <v>205</v>
      </c>
      <c r="B32" s="89" t="s">
        <v>206</v>
      </c>
      <c r="C32" s="89" t="s">
        <v>207</v>
      </c>
      <c r="D32" s="89" t="s">
        <v>91</v>
      </c>
      <c r="E32" s="89" t="s">
        <v>112</v>
      </c>
      <c r="F32" s="89" t="s">
        <v>113</v>
      </c>
      <c r="G32" s="89" t="s">
        <v>123</v>
      </c>
      <c r="H32" s="89" t="s">
        <v>124</v>
      </c>
      <c r="I32" s="90">
        <v>0.39399960600039396</v>
      </c>
      <c r="K32" s="89" t="s">
        <v>208</v>
      </c>
      <c r="L32" s="90">
        <v>1.0276989723010275</v>
      </c>
    </row>
    <row r="33" spans="1:12">
      <c r="A33" s="89" t="s">
        <v>209</v>
      </c>
      <c r="B33" s="89" t="s">
        <v>210</v>
      </c>
      <c r="C33" s="89" t="s">
        <v>211</v>
      </c>
      <c r="D33" s="89" t="s">
        <v>74</v>
      </c>
      <c r="E33" s="89" t="s">
        <v>212</v>
      </c>
      <c r="F33" s="89" t="s">
        <v>212</v>
      </c>
      <c r="G33" s="89" t="s">
        <v>62</v>
      </c>
      <c r="H33" s="89" t="s">
        <v>63</v>
      </c>
      <c r="I33" s="90">
        <v>0.39249960750039248</v>
      </c>
      <c r="K33" s="89" t="s">
        <v>213</v>
      </c>
      <c r="L33" s="90">
        <v>0.88839911160088858</v>
      </c>
    </row>
    <row r="34" spans="1:12">
      <c r="A34" s="89" t="s">
        <v>214</v>
      </c>
      <c r="B34" s="89" t="s">
        <v>215</v>
      </c>
      <c r="C34" s="89" t="s">
        <v>216</v>
      </c>
      <c r="D34" s="89" t="s">
        <v>59</v>
      </c>
      <c r="E34" s="89" t="s">
        <v>60</v>
      </c>
      <c r="F34" s="89" t="s">
        <v>217</v>
      </c>
      <c r="G34" s="89" t="s">
        <v>62</v>
      </c>
      <c r="H34" s="89" t="s">
        <v>63</v>
      </c>
      <c r="I34" s="90">
        <v>0.38319961680038311</v>
      </c>
      <c r="K34" s="89" t="s">
        <v>218</v>
      </c>
      <c r="L34" s="90">
        <v>0.64699935300064693</v>
      </c>
    </row>
    <row r="35" spans="1:12">
      <c r="A35" s="89" t="s">
        <v>219</v>
      </c>
      <c r="B35" s="89" t="s">
        <v>220</v>
      </c>
      <c r="C35" s="89" t="s">
        <v>221</v>
      </c>
      <c r="D35" s="89" t="s">
        <v>83</v>
      </c>
      <c r="E35" s="89" t="s">
        <v>83</v>
      </c>
      <c r="F35" s="89" t="s">
        <v>107</v>
      </c>
      <c r="G35" s="89" t="s">
        <v>62</v>
      </c>
      <c r="H35" s="89" t="s">
        <v>63</v>
      </c>
      <c r="I35" s="90">
        <v>0.37809962190037805</v>
      </c>
      <c r="K35" s="89" t="s">
        <v>222</v>
      </c>
      <c r="L35" s="90">
        <v>0.34719965280034715</v>
      </c>
    </row>
    <row r="36" spans="1:12">
      <c r="A36" s="89" t="s">
        <v>223</v>
      </c>
      <c r="B36" s="89" t="s">
        <v>224</v>
      </c>
      <c r="C36" s="89" t="s">
        <v>225</v>
      </c>
      <c r="D36" s="89" t="s">
        <v>67</v>
      </c>
      <c r="E36" s="89" t="s">
        <v>67</v>
      </c>
      <c r="F36" s="89" t="s">
        <v>226</v>
      </c>
      <c r="G36" s="89" t="s">
        <v>62</v>
      </c>
      <c r="H36" s="89" t="s">
        <v>63</v>
      </c>
      <c r="I36" s="90">
        <v>0.36699963300036692</v>
      </c>
      <c r="K36" s="89" t="s">
        <v>227</v>
      </c>
      <c r="L36" s="90">
        <v>0.1312998687001313</v>
      </c>
    </row>
    <row r="37" spans="1:12">
      <c r="A37" s="89" t="s">
        <v>228</v>
      </c>
      <c r="B37" s="89" t="s">
        <v>229</v>
      </c>
      <c r="C37" s="89" t="s">
        <v>230</v>
      </c>
      <c r="D37" s="89" t="s">
        <v>59</v>
      </c>
      <c r="E37" s="89" t="s">
        <v>60</v>
      </c>
      <c r="F37" s="89" t="s">
        <v>217</v>
      </c>
      <c r="G37" s="89" t="s">
        <v>62</v>
      </c>
      <c r="H37" s="89" t="s">
        <v>63</v>
      </c>
      <c r="I37" s="90">
        <v>0.36539963460036534</v>
      </c>
      <c r="K37" s="89" t="s">
        <v>231</v>
      </c>
      <c r="L37" s="90">
        <v>0.43759956240043757</v>
      </c>
    </row>
    <row r="38" spans="1:12">
      <c r="A38" s="89" t="s">
        <v>232</v>
      </c>
      <c r="B38" s="89" t="s">
        <v>233</v>
      </c>
      <c r="C38" s="89" t="s">
        <v>234</v>
      </c>
      <c r="D38" s="89" t="s">
        <v>108</v>
      </c>
      <c r="E38" s="89" t="s">
        <v>235</v>
      </c>
      <c r="F38" s="89" t="s">
        <v>236</v>
      </c>
      <c r="G38" s="89" t="s">
        <v>62</v>
      </c>
      <c r="H38" s="89" t="s">
        <v>63</v>
      </c>
      <c r="I38" s="90">
        <v>0.35899964100035892</v>
      </c>
      <c r="K38" s="89" t="s">
        <v>237</v>
      </c>
      <c r="L38" s="90">
        <v>0.26769973230026767</v>
      </c>
    </row>
    <row r="39" spans="1:12">
      <c r="A39" s="89" t="s">
        <v>238</v>
      </c>
      <c r="B39" s="89" t="s">
        <v>239</v>
      </c>
      <c r="C39" s="89" t="s">
        <v>240</v>
      </c>
      <c r="D39" s="89" t="s">
        <v>74</v>
      </c>
      <c r="E39" s="89" t="s">
        <v>87</v>
      </c>
      <c r="F39" s="89" t="s">
        <v>145</v>
      </c>
      <c r="G39" s="89" t="s">
        <v>123</v>
      </c>
      <c r="H39" s="89" t="s">
        <v>124</v>
      </c>
      <c r="I39" s="90">
        <v>0.35159964840035157</v>
      </c>
      <c r="K39" s="89" t="s">
        <v>241</v>
      </c>
      <c r="L39" s="90">
        <v>0.17979982020017982</v>
      </c>
    </row>
    <row r="40" spans="1:12">
      <c r="A40" s="89" t="s">
        <v>242</v>
      </c>
      <c r="B40" s="89" t="s">
        <v>243</v>
      </c>
      <c r="C40" s="89" t="s">
        <v>244</v>
      </c>
      <c r="D40" s="89" t="s">
        <v>67</v>
      </c>
      <c r="E40" s="89" t="s">
        <v>67</v>
      </c>
      <c r="F40" s="89" t="s">
        <v>68</v>
      </c>
      <c r="G40" s="89" t="s">
        <v>123</v>
      </c>
      <c r="H40" s="89" t="s">
        <v>124</v>
      </c>
      <c r="I40" s="90">
        <v>0.35009964990035009</v>
      </c>
      <c r="K40" s="89" t="s">
        <v>245</v>
      </c>
      <c r="L40" s="90">
        <v>0.23629976370023623</v>
      </c>
    </row>
    <row r="41" spans="1:12">
      <c r="A41" s="89" t="s">
        <v>246</v>
      </c>
      <c r="B41" s="89" t="s">
        <v>247</v>
      </c>
      <c r="C41" s="89" t="s">
        <v>248</v>
      </c>
      <c r="D41" s="89" t="s">
        <v>67</v>
      </c>
      <c r="E41" s="89" t="s">
        <v>67</v>
      </c>
      <c r="F41" s="89" t="s">
        <v>68</v>
      </c>
      <c r="G41" s="89" t="s">
        <v>62</v>
      </c>
      <c r="H41" s="89" t="s">
        <v>63</v>
      </c>
      <c r="I41" s="90">
        <v>0.34989965010034985</v>
      </c>
      <c r="K41" s="89" t="s">
        <v>249</v>
      </c>
      <c r="L41" s="90">
        <v>4.3599956400043591E-2</v>
      </c>
    </row>
    <row r="42" spans="1:12">
      <c r="A42" s="89" t="s">
        <v>250</v>
      </c>
      <c r="B42" s="89" t="s">
        <v>251</v>
      </c>
      <c r="C42" s="89" t="s">
        <v>252</v>
      </c>
      <c r="D42" s="89" t="s">
        <v>74</v>
      </c>
      <c r="E42" s="89" t="s">
        <v>87</v>
      </c>
      <c r="F42" s="89" t="s">
        <v>150</v>
      </c>
      <c r="G42" s="89" t="s">
        <v>62</v>
      </c>
      <c r="H42" s="89" t="s">
        <v>63</v>
      </c>
      <c r="I42" s="90">
        <v>0.34909965090034906</v>
      </c>
      <c r="K42" s="89" t="s">
        <v>253</v>
      </c>
      <c r="L42" s="90">
        <v>0.18279981720018276</v>
      </c>
    </row>
    <row r="43" spans="1:12">
      <c r="A43" s="89" t="s">
        <v>254</v>
      </c>
      <c r="B43" s="89" t="s">
        <v>255</v>
      </c>
      <c r="C43" s="89" t="s">
        <v>256</v>
      </c>
      <c r="D43" s="89" t="s">
        <v>97</v>
      </c>
      <c r="E43" s="89" t="s">
        <v>136</v>
      </c>
      <c r="F43" s="89" t="s">
        <v>137</v>
      </c>
      <c r="G43" s="89" t="s">
        <v>62</v>
      </c>
      <c r="H43" s="89" t="s">
        <v>63</v>
      </c>
      <c r="I43" s="90">
        <v>0.34069965930034063</v>
      </c>
      <c r="K43" s="89" t="s">
        <v>257</v>
      </c>
      <c r="L43" s="90">
        <v>4.159995840004159E-2</v>
      </c>
    </row>
    <row r="44" spans="1:12">
      <c r="A44" s="89" t="s">
        <v>258</v>
      </c>
      <c r="B44" s="89" t="s">
        <v>259</v>
      </c>
      <c r="C44" s="89" t="s">
        <v>260</v>
      </c>
      <c r="D44" s="89" t="s">
        <v>91</v>
      </c>
      <c r="E44" s="89" t="s">
        <v>112</v>
      </c>
      <c r="F44" s="89" t="s">
        <v>113</v>
      </c>
      <c r="G44" s="89" t="s">
        <v>62</v>
      </c>
      <c r="H44" s="89" t="s">
        <v>63</v>
      </c>
      <c r="I44" s="90">
        <v>0.30879969120030876</v>
      </c>
      <c r="K44" s="89" t="s">
        <v>261</v>
      </c>
      <c r="L44" s="90">
        <v>4.5699954300045698E-2</v>
      </c>
    </row>
    <row r="45" spans="1:12">
      <c r="A45" s="89" t="s">
        <v>262</v>
      </c>
      <c r="B45" s="89" t="s">
        <v>263</v>
      </c>
      <c r="C45" s="89" t="s">
        <v>264</v>
      </c>
      <c r="D45" s="89" t="s">
        <v>91</v>
      </c>
      <c r="E45" s="89" t="s">
        <v>112</v>
      </c>
      <c r="F45" s="89" t="s">
        <v>113</v>
      </c>
      <c r="G45" s="89" t="s">
        <v>183</v>
      </c>
      <c r="H45" s="89" t="s">
        <v>146</v>
      </c>
      <c r="I45" s="90">
        <v>0.2981997018002982</v>
      </c>
      <c r="K45" s="89" t="s">
        <v>265</v>
      </c>
      <c r="L45" s="90">
        <v>4.3299956700043302E-2</v>
      </c>
    </row>
    <row r="46" spans="1:12">
      <c r="A46" s="89" t="s">
        <v>266</v>
      </c>
      <c r="B46" s="89" t="s">
        <v>267</v>
      </c>
      <c r="C46" s="89" t="s">
        <v>268</v>
      </c>
      <c r="D46" s="89" t="s">
        <v>67</v>
      </c>
      <c r="E46" s="89" t="s">
        <v>67</v>
      </c>
      <c r="F46" s="89" t="s">
        <v>68</v>
      </c>
      <c r="G46" s="89" t="s">
        <v>62</v>
      </c>
      <c r="H46" s="89" t="s">
        <v>63</v>
      </c>
      <c r="I46" s="90">
        <v>0.29729970270029726</v>
      </c>
      <c r="K46" s="89" t="s">
        <v>269</v>
      </c>
      <c r="L46" s="90">
        <v>1.8699981300018698E-2</v>
      </c>
    </row>
    <row r="47" spans="1:12">
      <c r="A47" s="89" t="s">
        <v>270</v>
      </c>
      <c r="B47" s="89" t="s">
        <v>271</v>
      </c>
      <c r="C47" s="89" t="s">
        <v>272</v>
      </c>
      <c r="D47" s="89" t="s">
        <v>97</v>
      </c>
      <c r="E47" s="89" t="s">
        <v>121</v>
      </c>
      <c r="F47" s="89" t="s">
        <v>122</v>
      </c>
      <c r="G47" s="89" t="s">
        <v>174</v>
      </c>
      <c r="H47" s="89" t="s">
        <v>141</v>
      </c>
      <c r="I47" s="90">
        <v>0.29169970830029168</v>
      </c>
      <c r="K47" s="89" t="s">
        <v>273</v>
      </c>
      <c r="L47" s="90">
        <v>9.7199902800097174E-2</v>
      </c>
    </row>
    <row r="48" spans="1:12">
      <c r="A48" s="89" t="s">
        <v>274</v>
      </c>
      <c r="B48" s="89" t="s">
        <v>275</v>
      </c>
      <c r="C48" s="89" t="s">
        <v>276</v>
      </c>
      <c r="D48" s="89" t="s">
        <v>79</v>
      </c>
      <c r="E48" s="89" t="s">
        <v>95</v>
      </c>
      <c r="F48" s="89" t="s">
        <v>96</v>
      </c>
      <c r="G48" s="89" t="s">
        <v>277</v>
      </c>
      <c r="H48" s="89" t="s">
        <v>146</v>
      </c>
      <c r="I48" s="90">
        <v>0.28869971130028865</v>
      </c>
      <c r="K48" s="89" t="s">
        <v>278</v>
      </c>
      <c r="L48" s="90">
        <v>7.399992600007399E-3</v>
      </c>
    </row>
    <row r="49" spans="1:12">
      <c r="A49" s="89" t="s">
        <v>279</v>
      </c>
      <c r="B49" s="89" t="s">
        <v>280</v>
      </c>
      <c r="C49" s="89" t="s">
        <v>281</v>
      </c>
      <c r="D49" s="89" t="s">
        <v>67</v>
      </c>
      <c r="E49" s="89" t="s">
        <v>67</v>
      </c>
      <c r="F49" s="89" t="s">
        <v>68</v>
      </c>
      <c r="G49" s="89" t="s">
        <v>123</v>
      </c>
      <c r="H49" s="89" t="s">
        <v>124</v>
      </c>
      <c r="I49" s="90">
        <v>0.28799971200028796</v>
      </c>
    </row>
    <row r="50" spans="1:12">
      <c r="A50" s="89" t="s">
        <v>282</v>
      </c>
      <c r="B50" s="89" t="s">
        <v>283</v>
      </c>
      <c r="C50" s="89" t="s">
        <v>284</v>
      </c>
      <c r="D50" s="89" t="s">
        <v>97</v>
      </c>
      <c r="E50" s="89" t="s">
        <v>121</v>
      </c>
      <c r="F50" s="89" t="s">
        <v>122</v>
      </c>
      <c r="G50" s="89" t="s">
        <v>285</v>
      </c>
      <c r="H50" s="89" t="s">
        <v>161</v>
      </c>
      <c r="I50" s="90">
        <v>0.28459971540028456</v>
      </c>
      <c r="K50" s="87" t="s">
        <v>286</v>
      </c>
      <c r="L50" s="88">
        <v>100</v>
      </c>
    </row>
    <row r="51" spans="1:12">
      <c r="A51" s="89" t="s">
        <v>287</v>
      </c>
      <c r="B51" s="89" t="s">
        <v>288</v>
      </c>
      <c r="C51" s="89" t="s">
        <v>289</v>
      </c>
      <c r="D51" s="89" t="s">
        <v>103</v>
      </c>
      <c r="E51" s="89" t="s">
        <v>103</v>
      </c>
      <c r="F51" s="89" t="s">
        <v>290</v>
      </c>
      <c r="G51" s="89" t="s">
        <v>277</v>
      </c>
      <c r="H51" s="89" t="s">
        <v>146</v>
      </c>
      <c r="I51" s="90">
        <v>0.28379971620028377</v>
      </c>
      <c r="K51" s="89" t="s">
        <v>62</v>
      </c>
      <c r="L51" s="90">
        <v>45.220354779645255</v>
      </c>
    </row>
    <row r="52" spans="1:12">
      <c r="A52" s="89" t="s">
        <v>291</v>
      </c>
      <c r="B52" s="89" t="s">
        <v>292</v>
      </c>
      <c r="C52" s="89" t="s">
        <v>293</v>
      </c>
      <c r="D52" s="89" t="s">
        <v>97</v>
      </c>
      <c r="E52" s="89" t="s">
        <v>136</v>
      </c>
      <c r="F52" s="89" t="s">
        <v>137</v>
      </c>
      <c r="G52" s="89" t="s">
        <v>62</v>
      </c>
      <c r="H52" s="89" t="s">
        <v>63</v>
      </c>
      <c r="I52" s="90">
        <v>0.28309971690028307</v>
      </c>
      <c r="K52" s="89" t="s">
        <v>89</v>
      </c>
      <c r="L52" s="90">
        <v>3.0821969178030817</v>
      </c>
    </row>
    <row r="53" spans="1:12">
      <c r="A53" s="89" t="s">
        <v>294</v>
      </c>
      <c r="B53" s="89" t="s">
        <v>295</v>
      </c>
      <c r="C53" s="89" t="s">
        <v>296</v>
      </c>
      <c r="D53" s="89" t="s">
        <v>103</v>
      </c>
      <c r="E53" s="89" t="s">
        <v>103</v>
      </c>
      <c r="F53" s="89" t="s">
        <v>173</v>
      </c>
      <c r="G53" s="89" t="s">
        <v>123</v>
      </c>
      <c r="H53" s="89" t="s">
        <v>124</v>
      </c>
      <c r="I53" s="90">
        <v>0.28069971930028065</v>
      </c>
      <c r="K53" s="89" t="s">
        <v>123</v>
      </c>
      <c r="L53" s="90">
        <v>8.3612916387083569</v>
      </c>
    </row>
    <row r="54" spans="1:12">
      <c r="A54" s="89" t="s">
        <v>297</v>
      </c>
      <c r="B54" s="89" t="s">
        <v>298</v>
      </c>
      <c r="C54" s="89" t="s">
        <v>299</v>
      </c>
      <c r="D54" s="89" t="s">
        <v>108</v>
      </c>
      <c r="E54" s="89" t="s">
        <v>300</v>
      </c>
      <c r="F54" s="89" t="s">
        <v>301</v>
      </c>
      <c r="G54" s="89" t="s">
        <v>62</v>
      </c>
      <c r="H54" s="89" t="s">
        <v>63</v>
      </c>
      <c r="I54" s="90">
        <v>0.26079973920026073</v>
      </c>
      <c r="K54" s="89" t="s">
        <v>174</v>
      </c>
      <c r="L54" s="90">
        <v>3.1774968225031772</v>
      </c>
    </row>
    <row r="55" spans="1:12">
      <c r="A55" s="89" t="s">
        <v>302</v>
      </c>
      <c r="B55" s="89" t="s">
        <v>303</v>
      </c>
      <c r="C55" s="89" t="s">
        <v>304</v>
      </c>
      <c r="D55" s="89" t="s">
        <v>108</v>
      </c>
      <c r="E55" s="89" t="s">
        <v>305</v>
      </c>
      <c r="F55" s="89" t="s">
        <v>305</v>
      </c>
      <c r="G55" s="89" t="s">
        <v>62</v>
      </c>
      <c r="H55" s="89" t="s">
        <v>63</v>
      </c>
      <c r="I55" s="90">
        <v>0.25949974050025948</v>
      </c>
      <c r="K55" s="89" t="s">
        <v>183</v>
      </c>
      <c r="L55" s="90">
        <v>3.4086965913034097</v>
      </c>
    </row>
    <row r="56" spans="1:12">
      <c r="A56" s="89" t="s">
        <v>306</v>
      </c>
      <c r="B56" s="89" t="s">
        <v>307</v>
      </c>
      <c r="C56" s="89" t="s">
        <v>308</v>
      </c>
      <c r="D56" s="89" t="s">
        <v>79</v>
      </c>
      <c r="E56" s="89" t="s">
        <v>95</v>
      </c>
      <c r="F56" s="89" t="s">
        <v>309</v>
      </c>
      <c r="G56" s="89" t="s">
        <v>62</v>
      </c>
      <c r="H56" s="89" t="s">
        <v>63</v>
      </c>
      <c r="I56" s="90">
        <v>0.25859974140025854</v>
      </c>
      <c r="K56" s="89" t="s">
        <v>188</v>
      </c>
      <c r="L56" s="90">
        <v>1.9608980391019599</v>
      </c>
    </row>
    <row r="57" spans="1:12">
      <c r="A57" s="89" t="s">
        <v>310</v>
      </c>
      <c r="B57" s="89" t="s">
        <v>311</v>
      </c>
      <c r="C57" s="89" t="s">
        <v>312</v>
      </c>
      <c r="D57" s="89" t="s">
        <v>97</v>
      </c>
      <c r="E57" s="89" t="s">
        <v>121</v>
      </c>
      <c r="F57" s="89" t="s">
        <v>122</v>
      </c>
      <c r="G57" s="89" t="s">
        <v>285</v>
      </c>
      <c r="H57" s="89" t="s">
        <v>161</v>
      </c>
      <c r="I57" s="90">
        <v>0.25559974440025557</v>
      </c>
      <c r="K57" s="89" t="s">
        <v>203</v>
      </c>
      <c r="L57" s="90">
        <v>7.8851921148078858</v>
      </c>
    </row>
    <row r="58" spans="1:12">
      <c r="A58" s="89" t="s">
        <v>313</v>
      </c>
      <c r="B58" s="89" t="s">
        <v>314</v>
      </c>
      <c r="C58" s="89" t="s">
        <v>315</v>
      </c>
      <c r="D58" s="89" t="s">
        <v>79</v>
      </c>
      <c r="E58" s="89" t="s">
        <v>95</v>
      </c>
      <c r="F58" s="89" t="s">
        <v>316</v>
      </c>
      <c r="G58" s="89" t="s">
        <v>62</v>
      </c>
      <c r="H58" s="89" t="s">
        <v>63</v>
      </c>
      <c r="I58" s="90">
        <v>0.25369974630025366</v>
      </c>
      <c r="K58" s="89" t="s">
        <v>277</v>
      </c>
      <c r="L58" s="90">
        <v>3.1192968807031196</v>
      </c>
    </row>
    <row r="59" spans="1:12">
      <c r="A59" s="89" t="s">
        <v>317</v>
      </c>
      <c r="B59" s="89" t="s">
        <v>318</v>
      </c>
      <c r="C59" s="89" t="s">
        <v>319</v>
      </c>
      <c r="D59" s="89" t="s">
        <v>97</v>
      </c>
      <c r="E59" s="89" t="s">
        <v>320</v>
      </c>
      <c r="F59" s="89" t="s">
        <v>320</v>
      </c>
      <c r="G59" s="89" t="s">
        <v>62</v>
      </c>
      <c r="H59" s="89" t="s">
        <v>63</v>
      </c>
      <c r="I59" s="90">
        <v>0.24929975070024926</v>
      </c>
      <c r="K59" s="89" t="s">
        <v>285</v>
      </c>
      <c r="L59" s="90">
        <v>4.4735955264044742</v>
      </c>
    </row>
    <row r="60" spans="1:12">
      <c r="A60" s="89" t="s">
        <v>321</v>
      </c>
      <c r="B60" s="89" t="s">
        <v>322</v>
      </c>
      <c r="C60" s="89" t="s">
        <v>323</v>
      </c>
      <c r="D60" s="89" t="s">
        <v>67</v>
      </c>
      <c r="E60" s="89" t="s">
        <v>67</v>
      </c>
      <c r="F60" s="89" t="s">
        <v>68</v>
      </c>
      <c r="G60" s="89" t="s">
        <v>324</v>
      </c>
      <c r="H60" s="89" t="s">
        <v>165</v>
      </c>
      <c r="I60" s="90">
        <v>0.24799975200024796</v>
      </c>
      <c r="K60" s="89" t="s">
        <v>324</v>
      </c>
      <c r="L60" s="90">
        <v>0.90429909570090428</v>
      </c>
    </row>
    <row r="61" spans="1:12">
      <c r="A61" s="89" t="s">
        <v>325</v>
      </c>
      <c r="B61" s="89" t="s">
        <v>326</v>
      </c>
      <c r="C61" s="89" t="s">
        <v>327</v>
      </c>
      <c r="D61" s="89" t="s">
        <v>97</v>
      </c>
      <c r="E61" s="89" t="s">
        <v>121</v>
      </c>
      <c r="F61" s="89" t="s">
        <v>122</v>
      </c>
      <c r="G61" s="89" t="s">
        <v>328</v>
      </c>
      <c r="H61" s="89" t="s">
        <v>146</v>
      </c>
      <c r="I61" s="90">
        <v>0.24709975290024705</v>
      </c>
      <c r="K61" s="89" t="s">
        <v>328</v>
      </c>
      <c r="L61" s="90">
        <v>1.1164988835011163</v>
      </c>
    </row>
    <row r="62" spans="1:12">
      <c r="A62" s="89" t="s">
        <v>329</v>
      </c>
      <c r="B62" s="89" t="s">
        <v>330</v>
      </c>
      <c r="C62" s="89" t="s">
        <v>331</v>
      </c>
      <c r="D62" s="89" t="s">
        <v>83</v>
      </c>
      <c r="E62" s="89" t="s">
        <v>83</v>
      </c>
      <c r="F62" s="89" t="s">
        <v>107</v>
      </c>
      <c r="G62" s="89" t="s">
        <v>328</v>
      </c>
      <c r="H62" s="89" t="s">
        <v>146</v>
      </c>
      <c r="I62" s="90">
        <v>0.24669975330024665</v>
      </c>
      <c r="K62" s="89" t="s">
        <v>332</v>
      </c>
      <c r="L62" s="90">
        <v>1.4559985440014571</v>
      </c>
    </row>
    <row r="63" spans="1:12">
      <c r="A63" s="89" t="s">
        <v>333</v>
      </c>
      <c r="B63" s="89" t="s">
        <v>334</v>
      </c>
      <c r="C63" s="89" t="s">
        <v>335</v>
      </c>
      <c r="D63" s="89" t="s">
        <v>103</v>
      </c>
      <c r="E63" s="89" t="s">
        <v>103</v>
      </c>
      <c r="F63" s="89" t="s">
        <v>173</v>
      </c>
      <c r="G63" s="89" t="s">
        <v>123</v>
      </c>
      <c r="H63" s="89" t="s">
        <v>124</v>
      </c>
      <c r="I63" s="90">
        <v>0.24089975910024086</v>
      </c>
      <c r="K63" s="89" t="s">
        <v>336</v>
      </c>
      <c r="L63" s="90">
        <v>2.390297609702392</v>
      </c>
    </row>
    <row r="64" spans="1:12">
      <c r="A64" s="89" t="s">
        <v>337</v>
      </c>
      <c r="B64" s="89" t="s">
        <v>338</v>
      </c>
      <c r="C64" s="89" t="s">
        <v>339</v>
      </c>
      <c r="D64" s="89" t="s">
        <v>97</v>
      </c>
      <c r="E64" s="89" t="s">
        <v>121</v>
      </c>
      <c r="F64" s="89" t="s">
        <v>122</v>
      </c>
      <c r="G64" s="89" t="s">
        <v>174</v>
      </c>
      <c r="H64" s="89" t="s">
        <v>141</v>
      </c>
      <c r="I64" s="90">
        <v>0.23979976020023977</v>
      </c>
      <c r="K64" s="89" t="s">
        <v>340</v>
      </c>
      <c r="L64" s="90">
        <v>0.41699958300041695</v>
      </c>
    </row>
    <row r="65" spans="1:13">
      <c r="A65" s="89" t="s">
        <v>341</v>
      </c>
      <c r="B65" s="89" t="s">
        <v>342</v>
      </c>
      <c r="C65" s="89" t="s">
        <v>343</v>
      </c>
      <c r="D65" s="89" t="s">
        <v>59</v>
      </c>
      <c r="E65" s="89" t="s">
        <v>155</v>
      </c>
      <c r="F65" s="89" t="s">
        <v>155</v>
      </c>
      <c r="G65" s="89" t="s">
        <v>332</v>
      </c>
      <c r="H65" s="89" t="s">
        <v>169</v>
      </c>
      <c r="I65" s="90">
        <v>0.23799976200023795</v>
      </c>
      <c r="K65" s="89" t="s">
        <v>344</v>
      </c>
      <c r="L65" s="90">
        <v>2.0534979465020529</v>
      </c>
    </row>
    <row r="66" spans="1:13">
      <c r="A66" s="89" t="s">
        <v>345</v>
      </c>
      <c r="B66" s="89" t="s">
        <v>346</v>
      </c>
      <c r="C66" s="89" t="s">
        <v>347</v>
      </c>
      <c r="D66" s="89" t="s">
        <v>97</v>
      </c>
      <c r="E66" s="89" t="s">
        <v>121</v>
      </c>
      <c r="F66" s="89" t="s">
        <v>122</v>
      </c>
      <c r="G66" s="89" t="s">
        <v>203</v>
      </c>
      <c r="H66" s="89" t="s">
        <v>156</v>
      </c>
      <c r="I66" s="90">
        <v>0.23169976830023165</v>
      </c>
      <c r="K66" s="132" t="s">
        <v>348</v>
      </c>
      <c r="L66" s="131">
        <v>0.87179912820087158</v>
      </c>
      <c r="M66" s="84" t="s">
        <v>7546</v>
      </c>
    </row>
    <row r="67" spans="1:13">
      <c r="A67" s="89" t="s">
        <v>349</v>
      </c>
      <c r="B67" s="89" t="s">
        <v>350</v>
      </c>
      <c r="C67" s="89" t="s">
        <v>351</v>
      </c>
      <c r="D67" s="89" t="s">
        <v>108</v>
      </c>
      <c r="E67" s="89" t="s">
        <v>300</v>
      </c>
      <c r="F67" s="89" t="s">
        <v>352</v>
      </c>
      <c r="G67" s="89" t="s">
        <v>62</v>
      </c>
      <c r="H67" s="89" t="s">
        <v>63</v>
      </c>
      <c r="I67" s="90">
        <v>0.22869977130022864</v>
      </c>
      <c r="K67" s="89" t="s">
        <v>353</v>
      </c>
      <c r="L67" s="90">
        <v>0.89149910850089142</v>
      </c>
    </row>
    <row r="68" spans="1:13">
      <c r="A68" s="89" t="s">
        <v>354</v>
      </c>
      <c r="B68" s="89" t="s">
        <v>355</v>
      </c>
      <c r="C68" s="89" t="s">
        <v>356</v>
      </c>
      <c r="D68" s="89" t="s">
        <v>83</v>
      </c>
      <c r="E68" s="89" t="s">
        <v>83</v>
      </c>
      <c r="F68" s="89" t="s">
        <v>160</v>
      </c>
      <c r="G68" s="89" t="s">
        <v>336</v>
      </c>
      <c r="H68" s="89" t="s">
        <v>175</v>
      </c>
      <c r="I68" s="90">
        <v>0.22539977460022537</v>
      </c>
      <c r="K68" s="89" t="s">
        <v>357</v>
      </c>
      <c r="L68" s="90">
        <v>0.35869964130035864</v>
      </c>
    </row>
    <row r="69" spans="1:13">
      <c r="A69" s="89" t="s">
        <v>358</v>
      </c>
      <c r="B69" s="89" t="s">
        <v>359</v>
      </c>
      <c r="C69" s="89" t="s">
        <v>360</v>
      </c>
      <c r="D69" s="89" t="s">
        <v>74</v>
      </c>
      <c r="E69" s="89" t="s">
        <v>87</v>
      </c>
      <c r="F69" s="89" t="s">
        <v>88</v>
      </c>
      <c r="G69" s="89" t="s">
        <v>62</v>
      </c>
      <c r="H69" s="89" t="s">
        <v>63</v>
      </c>
      <c r="I69" s="90">
        <v>0.22379977620022376</v>
      </c>
      <c r="K69" s="89" t="s">
        <v>361</v>
      </c>
      <c r="L69" s="90">
        <v>0.58759941240058777</v>
      </c>
    </row>
    <row r="70" spans="1:13">
      <c r="A70" s="89" t="s">
        <v>362</v>
      </c>
      <c r="B70" s="89" t="s">
        <v>363</v>
      </c>
      <c r="C70" s="89" t="s">
        <v>364</v>
      </c>
      <c r="D70" s="89" t="s">
        <v>74</v>
      </c>
      <c r="E70" s="89" t="s">
        <v>87</v>
      </c>
      <c r="F70" s="89" t="s">
        <v>145</v>
      </c>
      <c r="G70" s="89" t="s">
        <v>62</v>
      </c>
      <c r="H70" s="89" t="s">
        <v>63</v>
      </c>
      <c r="I70" s="90">
        <v>0.21849978150021848</v>
      </c>
      <c r="K70" s="89" t="s">
        <v>365</v>
      </c>
      <c r="L70" s="90">
        <v>0.22819977180022818</v>
      </c>
    </row>
    <row r="71" spans="1:13">
      <c r="A71" s="89" t="s">
        <v>366</v>
      </c>
      <c r="B71" s="89" t="s">
        <v>367</v>
      </c>
      <c r="C71" s="89" t="s">
        <v>368</v>
      </c>
      <c r="D71" s="89" t="s">
        <v>97</v>
      </c>
      <c r="E71" s="89" t="s">
        <v>121</v>
      </c>
      <c r="F71" s="89" t="s">
        <v>122</v>
      </c>
      <c r="G71" s="89" t="s">
        <v>174</v>
      </c>
      <c r="H71" s="89" t="s">
        <v>141</v>
      </c>
      <c r="I71" s="90">
        <v>0.21849978150021848</v>
      </c>
      <c r="K71" s="89" t="s">
        <v>369</v>
      </c>
      <c r="L71" s="90">
        <v>1.203298796701203</v>
      </c>
    </row>
    <row r="72" spans="1:13">
      <c r="A72" s="89" t="s">
        <v>370</v>
      </c>
      <c r="B72" s="89" t="s">
        <v>371</v>
      </c>
      <c r="C72" s="89" t="s">
        <v>372</v>
      </c>
      <c r="D72" s="89" t="s">
        <v>108</v>
      </c>
      <c r="E72" s="89" t="s">
        <v>201</v>
      </c>
      <c r="F72" s="89" t="s">
        <v>202</v>
      </c>
      <c r="G72" s="89" t="s">
        <v>203</v>
      </c>
      <c r="H72" s="89" t="s">
        <v>156</v>
      </c>
      <c r="I72" s="90">
        <v>0.21849978150021848</v>
      </c>
      <c r="K72" s="89" t="s">
        <v>373</v>
      </c>
      <c r="L72" s="90">
        <v>0.36889963110036883</v>
      </c>
    </row>
    <row r="73" spans="1:13">
      <c r="A73" s="89" t="s">
        <v>374</v>
      </c>
      <c r="B73" s="89" t="s">
        <v>375</v>
      </c>
      <c r="C73" s="89" t="s">
        <v>376</v>
      </c>
      <c r="D73" s="89" t="s">
        <v>59</v>
      </c>
      <c r="E73" s="89" t="s">
        <v>72</v>
      </c>
      <c r="F73" s="89" t="s">
        <v>73</v>
      </c>
      <c r="G73" s="89" t="s">
        <v>277</v>
      </c>
      <c r="H73" s="89" t="s">
        <v>146</v>
      </c>
      <c r="I73" s="90">
        <v>0.21849978150021848</v>
      </c>
      <c r="K73" s="89" t="s">
        <v>377</v>
      </c>
      <c r="L73" s="90">
        <v>1.1003988996011</v>
      </c>
    </row>
    <row r="74" spans="1:13">
      <c r="A74" s="89" t="s">
        <v>378</v>
      </c>
      <c r="B74" s="89" t="s">
        <v>379</v>
      </c>
      <c r="C74" s="89" t="s">
        <v>380</v>
      </c>
      <c r="D74" s="89" t="s">
        <v>97</v>
      </c>
      <c r="E74" s="89" t="s">
        <v>121</v>
      </c>
      <c r="F74" s="89" t="s">
        <v>122</v>
      </c>
      <c r="G74" s="89" t="s">
        <v>123</v>
      </c>
      <c r="H74" s="89" t="s">
        <v>124</v>
      </c>
      <c r="I74" s="90">
        <v>0.21539978460021539</v>
      </c>
      <c r="K74" s="89" t="s">
        <v>381</v>
      </c>
      <c r="L74" s="90">
        <v>1.0276989723010275</v>
      </c>
    </row>
    <row r="75" spans="1:13">
      <c r="A75" s="89" t="s">
        <v>382</v>
      </c>
      <c r="B75" s="89" t="s">
        <v>383</v>
      </c>
      <c r="C75" s="89" t="s">
        <v>384</v>
      </c>
      <c r="D75" s="89" t="s">
        <v>91</v>
      </c>
      <c r="E75" s="89" t="s">
        <v>112</v>
      </c>
      <c r="F75" s="89" t="s">
        <v>113</v>
      </c>
      <c r="G75" s="89" t="s">
        <v>277</v>
      </c>
      <c r="H75" s="89" t="s">
        <v>146</v>
      </c>
      <c r="I75" s="90">
        <v>0.21519978480021518</v>
      </c>
      <c r="K75" s="89" t="s">
        <v>385</v>
      </c>
      <c r="L75" s="90">
        <v>0.88839911160088858</v>
      </c>
    </row>
    <row r="76" spans="1:13">
      <c r="A76" s="89" t="s">
        <v>386</v>
      </c>
      <c r="B76" s="89" t="s">
        <v>387</v>
      </c>
      <c r="C76" s="89" t="s">
        <v>388</v>
      </c>
      <c r="D76" s="89" t="s">
        <v>108</v>
      </c>
      <c r="E76" s="89" t="s">
        <v>305</v>
      </c>
      <c r="F76" s="89" t="s">
        <v>305</v>
      </c>
      <c r="G76" s="89" t="s">
        <v>62</v>
      </c>
      <c r="H76" s="89" t="s">
        <v>63</v>
      </c>
      <c r="I76" s="90">
        <v>0.21519978480021518</v>
      </c>
      <c r="K76" s="89" t="s">
        <v>389</v>
      </c>
      <c r="L76" s="90">
        <v>0.66159933840066154</v>
      </c>
    </row>
    <row r="77" spans="1:13">
      <c r="A77" s="89" t="s">
        <v>390</v>
      </c>
      <c r="B77" s="89" t="s">
        <v>391</v>
      </c>
      <c r="C77" s="89" t="s">
        <v>392</v>
      </c>
      <c r="D77" s="89" t="s">
        <v>74</v>
      </c>
      <c r="E77" s="89" t="s">
        <v>212</v>
      </c>
      <c r="F77" s="89" t="s">
        <v>212</v>
      </c>
      <c r="G77" s="89" t="s">
        <v>62</v>
      </c>
      <c r="H77" s="89" t="s">
        <v>63</v>
      </c>
      <c r="I77" s="90">
        <v>0.21259978740021257</v>
      </c>
      <c r="K77" s="89" t="s">
        <v>393</v>
      </c>
      <c r="L77" s="90">
        <v>0.32319967680032313</v>
      </c>
    </row>
    <row r="78" spans="1:13">
      <c r="A78" s="89" t="s">
        <v>394</v>
      </c>
      <c r="B78" s="89" t="s">
        <v>395</v>
      </c>
      <c r="C78" s="89" t="s">
        <v>396</v>
      </c>
      <c r="D78" s="89" t="s">
        <v>59</v>
      </c>
      <c r="E78" s="89" t="s">
        <v>72</v>
      </c>
      <c r="F78" s="89" t="s">
        <v>78</v>
      </c>
      <c r="G78" s="89" t="s">
        <v>62</v>
      </c>
      <c r="H78" s="89" t="s">
        <v>63</v>
      </c>
      <c r="I78" s="90">
        <v>0.21259978740021257</v>
      </c>
      <c r="K78" s="89" t="s">
        <v>397</v>
      </c>
      <c r="L78" s="90">
        <v>0.34719965280034715</v>
      </c>
    </row>
    <row r="79" spans="1:13">
      <c r="A79" s="89" t="s">
        <v>398</v>
      </c>
      <c r="B79" s="89" t="s">
        <v>399</v>
      </c>
      <c r="C79" s="89" t="s">
        <v>400</v>
      </c>
      <c r="D79" s="89" t="s">
        <v>91</v>
      </c>
      <c r="E79" s="89" t="s">
        <v>112</v>
      </c>
      <c r="F79" s="89" t="s">
        <v>113</v>
      </c>
      <c r="G79" s="89" t="s">
        <v>123</v>
      </c>
      <c r="H79" s="89" t="s">
        <v>124</v>
      </c>
      <c r="I79" s="90">
        <v>0.21119978880021117</v>
      </c>
      <c r="K79" s="89" t="s">
        <v>401</v>
      </c>
      <c r="L79" s="90">
        <v>0.10069989930010068</v>
      </c>
    </row>
    <row r="80" spans="1:13">
      <c r="A80" s="89" t="s">
        <v>402</v>
      </c>
      <c r="B80" s="89" t="s">
        <v>403</v>
      </c>
      <c r="C80" s="89" t="s">
        <v>404</v>
      </c>
      <c r="D80" s="89" t="s">
        <v>74</v>
      </c>
      <c r="E80" s="89" t="s">
        <v>87</v>
      </c>
      <c r="F80" s="89" t="s">
        <v>150</v>
      </c>
      <c r="G80" s="89" t="s">
        <v>123</v>
      </c>
      <c r="H80" s="89" t="s">
        <v>124</v>
      </c>
      <c r="I80" s="90">
        <v>0.21079978920021075</v>
      </c>
      <c r="K80" s="89" t="s">
        <v>405</v>
      </c>
      <c r="L80" s="90">
        <v>0.1312998687001313</v>
      </c>
    </row>
    <row r="81" spans="1:12">
      <c r="A81" s="89" t="s">
        <v>406</v>
      </c>
      <c r="B81" s="89" t="s">
        <v>407</v>
      </c>
      <c r="C81" s="89" t="s">
        <v>408</v>
      </c>
      <c r="D81" s="89" t="s">
        <v>91</v>
      </c>
      <c r="E81" s="89" t="s">
        <v>409</v>
      </c>
      <c r="F81" s="89" t="s">
        <v>410</v>
      </c>
      <c r="G81" s="89" t="s">
        <v>62</v>
      </c>
      <c r="H81" s="89" t="s">
        <v>63</v>
      </c>
      <c r="I81" s="90">
        <v>0.21029978970021027</v>
      </c>
      <c r="K81" s="89" t="s">
        <v>411</v>
      </c>
      <c r="L81" s="90">
        <v>0.43759956240043757</v>
      </c>
    </row>
    <row r="82" spans="1:12">
      <c r="A82" s="89" t="s">
        <v>412</v>
      </c>
      <c r="B82" s="89" t="s">
        <v>413</v>
      </c>
      <c r="C82" s="89" t="s">
        <v>414</v>
      </c>
      <c r="D82" s="89" t="s">
        <v>91</v>
      </c>
      <c r="E82" s="89" t="s">
        <v>112</v>
      </c>
      <c r="F82" s="89" t="s">
        <v>113</v>
      </c>
      <c r="G82" s="89" t="s">
        <v>340</v>
      </c>
      <c r="H82" s="89" t="s">
        <v>179</v>
      </c>
      <c r="I82" s="90">
        <v>0.20979979020020975</v>
      </c>
      <c r="K82" s="89" t="s">
        <v>415</v>
      </c>
      <c r="L82" s="90">
        <v>0.26769973230026767</v>
      </c>
    </row>
    <row r="83" spans="1:12">
      <c r="A83" s="89" t="s">
        <v>416</v>
      </c>
      <c r="B83" s="89" t="s">
        <v>417</v>
      </c>
      <c r="C83" s="89" t="s">
        <v>418</v>
      </c>
      <c r="D83" s="89" t="s">
        <v>67</v>
      </c>
      <c r="E83" s="89" t="s">
        <v>67</v>
      </c>
      <c r="F83" s="89" t="s">
        <v>68</v>
      </c>
      <c r="G83" s="89" t="s">
        <v>344</v>
      </c>
      <c r="H83" s="89" t="s">
        <v>184</v>
      </c>
      <c r="I83" s="90">
        <v>0.20849979150020845</v>
      </c>
      <c r="K83" s="89" t="s">
        <v>419</v>
      </c>
      <c r="L83" s="90">
        <v>8.2699917300082693E-2</v>
      </c>
    </row>
    <row r="84" spans="1:12">
      <c r="A84" s="89" t="s">
        <v>420</v>
      </c>
      <c r="B84" s="89" t="s">
        <v>421</v>
      </c>
      <c r="C84" s="89" t="s">
        <v>422</v>
      </c>
      <c r="D84" s="89" t="s">
        <v>79</v>
      </c>
      <c r="E84" s="89" t="s">
        <v>95</v>
      </c>
      <c r="F84" s="89" t="s">
        <v>96</v>
      </c>
      <c r="G84" s="89" t="s">
        <v>62</v>
      </c>
      <c r="H84" s="89" t="s">
        <v>63</v>
      </c>
      <c r="I84" s="90">
        <v>0.20689979310020687</v>
      </c>
      <c r="K84" s="89" t="s">
        <v>423</v>
      </c>
      <c r="L84" s="90">
        <v>0.17979982020017982</v>
      </c>
    </row>
    <row r="85" spans="1:12">
      <c r="A85" s="89" t="s">
        <v>424</v>
      </c>
      <c r="B85" s="89" t="s">
        <v>425</v>
      </c>
      <c r="C85" s="89" t="s">
        <v>426</v>
      </c>
      <c r="D85" s="89" t="s">
        <v>97</v>
      </c>
      <c r="E85" s="89" t="s">
        <v>121</v>
      </c>
      <c r="F85" s="89" t="s">
        <v>122</v>
      </c>
      <c r="G85" s="89" t="s">
        <v>285</v>
      </c>
      <c r="H85" s="89" t="s">
        <v>161</v>
      </c>
      <c r="I85" s="90">
        <v>0.20609979390020608</v>
      </c>
      <c r="K85" s="89" t="s">
        <v>427</v>
      </c>
      <c r="L85" s="90">
        <v>0.23629976370023623</v>
      </c>
    </row>
    <row r="86" spans="1:12">
      <c r="A86" s="89" t="s">
        <v>428</v>
      </c>
      <c r="B86" s="89" t="s">
        <v>429</v>
      </c>
      <c r="C86" s="89" t="s">
        <v>430</v>
      </c>
      <c r="D86" s="89" t="s">
        <v>59</v>
      </c>
      <c r="E86" s="89" t="s">
        <v>60</v>
      </c>
      <c r="F86" s="89" t="s">
        <v>61</v>
      </c>
      <c r="G86" s="89" t="s">
        <v>62</v>
      </c>
      <c r="H86" s="89" t="s">
        <v>63</v>
      </c>
      <c r="I86" s="90">
        <v>0.20039979960020038</v>
      </c>
      <c r="K86" s="89" t="s">
        <v>431</v>
      </c>
      <c r="L86" s="90">
        <v>4.3599956400043591E-2</v>
      </c>
    </row>
    <row r="87" spans="1:12">
      <c r="A87" s="89" t="s">
        <v>432</v>
      </c>
      <c r="B87" s="89" t="s">
        <v>433</v>
      </c>
      <c r="C87" s="89" t="s">
        <v>434</v>
      </c>
      <c r="D87" s="89" t="s">
        <v>67</v>
      </c>
      <c r="E87" s="89" t="s">
        <v>67</v>
      </c>
      <c r="F87" s="89" t="s">
        <v>68</v>
      </c>
      <c r="G87" s="89" t="s">
        <v>285</v>
      </c>
      <c r="H87" s="89" t="s">
        <v>161</v>
      </c>
      <c r="I87" s="90">
        <v>0.19949980050019947</v>
      </c>
      <c r="K87" s="89" t="s">
        <v>435</v>
      </c>
      <c r="L87" s="90">
        <v>0.18279981720018276</v>
      </c>
    </row>
    <row r="88" spans="1:12">
      <c r="A88" s="89" t="s">
        <v>436</v>
      </c>
      <c r="B88" s="89" t="s">
        <v>437</v>
      </c>
      <c r="C88" s="89" t="s">
        <v>438</v>
      </c>
      <c r="D88" s="89" t="s">
        <v>97</v>
      </c>
      <c r="E88" s="89" t="s">
        <v>136</v>
      </c>
      <c r="F88" s="89" t="s">
        <v>439</v>
      </c>
      <c r="G88" s="89" t="s">
        <v>62</v>
      </c>
      <c r="H88" s="89" t="s">
        <v>63</v>
      </c>
      <c r="I88" s="90">
        <v>0.19909980090019908</v>
      </c>
      <c r="K88" s="89" t="s">
        <v>440</v>
      </c>
      <c r="L88" s="90">
        <v>9.5899904100095898E-2</v>
      </c>
    </row>
    <row r="89" spans="1:12">
      <c r="A89" s="89" t="s">
        <v>441</v>
      </c>
      <c r="B89" s="89" t="s">
        <v>442</v>
      </c>
      <c r="C89" s="89" t="s">
        <v>443</v>
      </c>
      <c r="D89" s="89" t="s">
        <v>79</v>
      </c>
      <c r="E89" s="89" t="s">
        <v>444</v>
      </c>
      <c r="F89" s="89" t="s">
        <v>445</v>
      </c>
      <c r="G89" s="89" t="s">
        <v>62</v>
      </c>
      <c r="H89" s="89" t="s">
        <v>63</v>
      </c>
      <c r="I89" s="90">
        <v>0.19849980150019847</v>
      </c>
      <c r="K89" s="89" t="s">
        <v>446</v>
      </c>
      <c r="L89" s="90">
        <v>7.4799925200074779E-2</v>
      </c>
    </row>
    <row r="90" spans="1:12">
      <c r="A90" s="89" t="s">
        <v>447</v>
      </c>
      <c r="B90" s="89" t="s">
        <v>448</v>
      </c>
      <c r="C90" s="89" t="s">
        <v>449</v>
      </c>
      <c r="D90" s="89" t="s">
        <v>97</v>
      </c>
      <c r="E90" s="89" t="s">
        <v>121</v>
      </c>
      <c r="F90" s="89" t="s">
        <v>122</v>
      </c>
      <c r="G90" s="89" t="s">
        <v>62</v>
      </c>
      <c r="H90" s="89" t="s">
        <v>63</v>
      </c>
      <c r="I90" s="90">
        <v>0.19789980210019786</v>
      </c>
      <c r="K90" s="89" t="s">
        <v>450</v>
      </c>
      <c r="L90" s="90">
        <v>4.159995840004159E-2</v>
      </c>
    </row>
    <row r="91" spans="1:12">
      <c r="A91" s="89" t="s">
        <v>451</v>
      </c>
      <c r="B91" s="89" t="s">
        <v>452</v>
      </c>
      <c r="C91" s="89" t="s">
        <v>453</v>
      </c>
      <c r="D91" s="89" t="s">
        <v>97</v>
      </c>
      <c r="E91" s="89" t="s">
        <v>121</v>
      </c>
      <c r="F91" s="89" t="s">
        <v>122</v>
      </c>
      <c r="G91" s="89" t="s">
        <v>174</v>
      </c>
      <c r="H91" s="89" t="s">
        <v>141</v>
      </c>
      <c r="I91" s="90">
        <v>0.19729980270019729</v>
      </c>
      <c r="K91" s="89" t="s">
        <v>454</v>
      </c>
      <c r="L91" s="90">
        <v>4.8599951400048594E-2</v>
      </c>
    </row>
    <row r="92" spans="1:12">
      <c r="A92" s="89" t="s">
        <v>455</v>
      </c>
      <c r="B92" s="89" t="s">
        <v>456</v>
      </c>
      <c r="C92" s="89" t="s">
        <v>457</v>
      </c>
      <c r="D92" s="89" t="s">
        <v>103</v>
      </c>
      <c r="E92" s="89" t="s">
        <v>103</v>
      </c>
      <c r="F92" s="89" t="s">
        <v>173</v>
      </c>
      <c r="G92" s="89" t="s">
        <v>123</v>
      </c>
      <c r="H92" s="89" t="s">
        <v>124</v>
      </c>
      <c r="I92" s="90">
        <v>0.19629980370019628</v>
      </c>
      <c r="K92" s="89" t="s">
        <v>458</v>
      </c>
      <c r="L92" s="90">
        <v>4.3299956700043302E-2</v>
      </c>
    </row>
    <row r="93" spans="1:12">
      <c r="A93" s="89" t="s">
        <v>459</v>
      </c>
      <c r="B93" s="89" t="s">
        <v>460</v>
      </c>
      <c r="C93" s="89" t="s">
        <v>461</v>
      </c>
      <c r="D93" s="89" t="s">
        <v>67</v>
      </c>
      <c r="E93" s="89" t="s">
        <v>67</v>
      </c>
      <c r="F93" s="89" t="s">
        <v>68</v>
      </c>
      <c r="G93" s="89" t="s">
        <v>348</v>
      </c>
      <c r="H93" s="89" t="s">
        <v>146</v>
      </c>
      <c r="I93" s="90">
        <v>0.19499980500019498</v>
      </c>
      <c r="K93" s="89" t="s">
        <v>462</v>
      </c>
      <c r="L93" s="90">
        <v>3.2299967700032295E-2</v>
      </c>
    </row>
    <row r="94" spans="1:12">
      <c r="A94" s="89" t="s">
        <v>463</v>
      </c>
      <c r="B94" s="89" t="s">
        <v>464</v>
      </c>
      <c r="C94" s="89" t="s">
        <v>465</v>
      </c>
      <c r="D94" s="89" t="s">
        <v>97</v>
      </c>
      <c r="E94" s="89" t="s">
        <v>320</v>
      </c>
      <c r="F94" s="89" t="s">
        <v>320</v>
      </c>
      <c r="G94" s="89" t="s">
        <v>277</v>
      </c>
      <c r="H94" s="89" t="s">
        <v>146</v>
      </c>
      <c r="I94" s="90">
        <v>0.19399980600019398</v>
      </c>
      <c r="K94" s="89" t="s">
        <v>466</v>
      </c>
      <c r="L94" s="90">
        <v>1.8699981300018698E-2</v>
      </c>
    </row>
    <row r="95" spans="1:12">
      <c r="A95" s="89" t="s">
        <v>467</v>
      </c>
      <c r="B95" s="89" t="s">
        <v>468</v>
      </c>
      <c r="C95" s="89" t="s">
        <v>469</v>
      </c>
      <c r="D95" s="89" t="s">
        <v>97</v>
      </c>
      <c r="E95" s="89" t="s">
        <v>136</v>
      </c>
      <c r="F95" s="89" t="s">
        <v>470</v>
      </c>
      <c r="G95" s="89" t="s">
        <v>62</v>
      </c>
      <c r="H95" s="89" t="s">
        <v>63</v>
      </c>
      <c r="I95" s="90">
        <v>0.19389980610019386</v>
      </c>
      <c r="K95" s="89" t="s">
        <v>471</v>
      </c>
      <c r="L95" s="90">
        <v>9.7199902800097174E-2</v>
      </c>
    </row>
    <row r="96" spans="1:12">
      <c r="A96" s="89" t="s">
        <v>472</v>
      </c>
      <c r="B96" s="89" t="s">
        <v>473</v>
      </c>
      <c r="C96" s="89" t="s">
        <v>474</v>
      </c>
      <c r="D96" s="89" t="s">
        <v>108</v>
      </c>
      <c r="E96" s="89" t="s">
        <v>201</v>
      </c>
      <c r="F96" s="89" t="s">
        <v>202</v>
      </c>
      <c r="G96" s="89" t="s">
        <v>277</v>
      </c>
      <c r="H96" s="89" t="s">
        <v>146</v>
      </c>
      <c r="I96" s="90">
        <v>0.19279980720019277</v>
      </c>
    </row>
    <row r="97" spans="1:9">
      <c r="A97" s="89" t="s">
        <v>475</v>
      </c>
      <c r="B97" s="89" t="s">
        <v>476</v>
      </c>
      <c r="C97" s="89" t="s">
        <v>477</v>
      </c>
      <c r="D97" s="89" t="s">
        <v>91</v>
      </c>
      <c r="E97" s="89" t="s">
        <v>112</v>
      </c>
      <c r="F97" s="89" t="s">
        <v>113</v>
      </c>
      <c r="G97" s="89" t="s">
        <v>62</v>
      </c>
      <c r="H97" s="89" t="s">
        <v>63</v>
      </c>
      <c r="I97" s="90">
        <v>0.19229980770019228</v>
      </c>
    </row>
    <row r="98" spans="1:9">
      <c r="A98" s="89" t="s">
        <v>478</v>
      </c>
      <c r="B98" s="89" t="s">
        <v>479</v>
      </c>
      <c r="C98" s="89" t="s">
        <v>480</v>
      </c>
      <c r="D98" s="89" t="s">
        <v>74</v>
      </c>
      <c r="E98" s="89" t="s">
        <v>87</v>
      </c>
      <c r="F98" s="89" t="s">
        <v>88</v>
      </c>
      <c r="G98" s="89" t="s">
        <v>353</v>
      </c>
      <c r="H98" s="89" t="s">
        <v>146</v>
      </c>
      <c r="I98" s="90">
        <v>0.1903998096001904</v>
      </c>
    </row>
    <row r="99" spans="1:9">
      <c r="A99" s="89" t="s">
        <v>481</v>
      </c>
      <c r="B99" s="89" t="s">
        <v>482</v>
      </c>
      <c r="C99" s="89" t="s">
        <v>483</v>
      </c>
      <c r="D99" s="89" t="s">
        <v>74</v>
      </c>
      <c r="E99" s="89" t="s">
        <v>87</v>
      </c>
      <c r="F99" s="89" t="s">
        <v>150</v>
      </c>
      <c r="G99" s="89" t="s">
        <v>357</v>
      </c>
      <c r="H99" s="89" t="s">
        <v>146</v>
      </c>
      <c r="I99" s="90">
        <v>0.18979981020018977</v>
      </c>
    </row>
    <row r="100" spans="1:9">
      <c r="A100" s="89" t="s">
        <v>484</v>
      </c>
      <c r="B100" s="89" t="s">
        <v>485</v>
      </c>
      <c r="C100" s="89" t="s">
        <v>486</v>
      </c>
      <c r="D100" s="89" t="s">
        <v>91</v>
      </c>
      <c r="E100" s="89" t="s">
        <v>112</v>
      </c>
      <c r="F100" s="89" t="s">
        <v>487</v>
      </c>
      <c r="G100" s="89" t="s">
        <v>62</v>
      </c>
      <c r="H100" s="89" t="s">
        <v>63</v>
      </c>
      <c r="I100" s="90">
        <v>0.18899981100018898</v>
      </c>
    </row>
    <row r="101" spans="1:9">
      <c r="A101" s="89" t="s">
        <v>488</v>
      </c>
      <c r="B101" s="89" t="s">
        <v>489</v>
      </c>
      <c r="C101" s="89" t="s">
        <v>490</v>
      </c>
      <c r="D101" s="89" t="s">
        <v>79</v>
      </c>
      <c r="E101" s="89" t="s">
        <v>444</v>
      </c>
      <c r="F101" s="89" t="s">
        <v>491</v>
      </c>
      <c r="G101" s="89" t="s">
        <v>62</v>
      </c>
      <c r="H101" s="89" t="s">
        <v>63</v>
      </c>
      <c r="I101" s="90">
        <v>0.18859981140018856</v>
      </c>
    </row>
    <row r="102" spans="1:9">
      <c r="A102" s="89" t="s">
        <v>492</v>
      </c>
      <c r="B102" s="89" t="s">
        <v>493</v>
      </c>
      <c r="C102" s="89" t="s">
        <v>494</v>
      </c>
      <c r="D102" s="89" t="s">
        <v>79</v>
      </c>
      <c r="E102" s="89" t="s">
        <v>95</v>
      </c>
      <c r="F102" s="89" t="s">
        <v>316</v>
      </c>
      <c r="G102" s="89" t="s">
        <v>62</v>
      </c>
      <c r="H102" s="89" t="s">
        <v>63</v>
      </c>
      <c r="I102" s="90">
        <v>0.18489981510018488</v>
      </c>
    </row>
    <row r="103" spans="1:9">
      <c r="A103" s="89" t="s">
        <v>495</v>
      </c>
      <c r="B103" s="89" t="s">
        <v>496</v>
      </c>
      <c r="C103" s="89" t="s">
        <v>497</v>
      </c>
      <c r="D103" s="89" t="s">
        <v>59</v>
      </c>
      <c r="E103" s="89" t="s">
        <v>60</v>
      </c>
      <c r="F103" s="89" t="s">
        <v>61</v>
      </c>
      <c r="G103" s="89" t="s">
        <v>62</v>
      </c>
      <c r="H103" s="89" t="s">
        <v>63</v>
      </c>
      <c r="I103" s="90">
        <v>0.18399981600018397</v>
      </c>
    </row>
    <row r="104" spans="1:9">
      <c r="A104" s="89" t="s">
        <v>498</v>
      </c>
      <c r="B104" s="89" t="s">
        <v>499</v>
      </c>
      <c r="C104" s="89" t="s">
        <v>500</v>
      </c>
      <c r="D104" s="89" t="s">
        <v>59</v>
      </c>
      <c r="E104" s="89" t="s">
        <v>60</v>
      </c>
      <c r="F104" s="89" t="s">
        <v>501</v>
      </c>
      <c r="G104" s="89" t="s">
        <v>203</v>
      </c>
      <c r="H104" s="89" t="s">
        <v>156</v>
      </c>
      <c r="I104" s="90">
        <v>0.18059981940018058</v>
      </c>
    </row>
    <row r="105" spans="1:9">
      <c r="A105" s="89" t="s">
        <v>502</v>
      </c>
      <c r="B105" s="89" t="s">
        <v>503</v>
      </c>
      <c r="C105" s="89" t="s">
        <v>504</v>
      </c>
      <c r="D105" s="89" t="s">
        <v>97</v>
      </c>
      <c r="E105" s="89" t="s">
        <v>136</v>
      </c>
      <c r="F105" s="89" t="s">
        <v>470</v>
      </c>
      <c r="G105" s="89" t="s">
        <v>89</v>
      </c>
      <c r="H105" s="89" t="s">
        <v>90</v>
      </c>
      <c r="I105" s="90">
        <v>0.17909982090017909</v>
      </c>
    </row>
    <row r="106" spans="1:9">
      <c r="A106" s="89" t="s">
        <v>505</v>
      </c>
      <c r="B106" s="89" t="s">
        <v>506</v>
      </c>
      <c r="C106" s="89" t="s">
        <v>507</v>
      </c>
      <c r="D106" s="89" t="s">
        <v>97</v>
      </c>
      <c r="E106" s="89" t="s">
        <v>121</v>
      </c>
      <c r="F106" s="89" t="s">
        <v>122</v>
      </c>
      <c r="G106" s="89" t="s">
        <v>336</v>
      </c>
      <c r="H106" s="89" t="s">
        <v>175</v>
      </c>
      <c r="I106" s="90">
        <v>0.17709982290017709</v>
      </c>
    </row>
    <row r="107" spans="1:9">
      <c r="A107" s="89" t="s">
        <v>508</v>
      </c>
      <c r="B107" s="89" t="s">
        <v>509</v>
      </c>
      <c r="C107" s="89" t="s">
        <v>510</v>
      </c>
      <c r="D107" s="89" t="s">
        <v>103</v>
      </c>
      <c r="E107" s="89" t="s">
        <v>103</v>
      </c>
      <c r="F107" s="89" t="s">
        <v>173</v>
      </c>
      <c r="G107" s="89" t="s">
        <v>344</v>
      </c>
      <c r="H107" s="89" t="s">
        <v>184</v>
      </c>
      <c r="I107" s="90">
        <v>0.17379982620017378</v>
      </c>
    </row>
    <row r="108" spans="1:9">
      <c r="A108" s="89" t="s">
        <v>511</v>
      </c>
      <c r="B108" s="89" t="s">
        <v>512</v>
      </c>
      <c r="C108" s="89" t="s">
        <v>513</v>
      </c>
      <c r="D108" s="89" t="s">
        <v>97</v>
      </c>
      <c r="E108" s="89" t="s">
        <v>121</v>
      </c>
      <c r="F108" s="89" t="s">
        <v>122</v>
      </c>
      <c r="G108" s="89" t="s">
        <v>344</v>
      </c>
      <c r="H108" s="89" t="s">
        <v>184</v>
      </c>
      <c r="I108" s="90">
        <v>0.17139982860017136</v>
      </c>
    </row>
    <row r="109" spans="1:9">
      <c r="A109" s="89" t="s">
        <v>514</v>
      </c>
      <c r="B109" s="89" t="s">
        <v>515</v>
      </c>
      <c r="C109" s="89" t="s">
        <v>516</v>
      </c>
      <c r="D109" s="89" t="s">
        <v>83</v>
      </c>
      <c r="E109" s="89" t="s">
        <v>83</v>
      </c>
      <c r="F109" s="89" t="s">
        <v>160</v>
      </c>
      <c r="G109" s="89" t="s">
        <v>361</v>
      </c>
      <c r="H109" s="89" t="s">
        <v>189</v>
      </c>
      <c r="I109" s="90">
        <v>0.16989983010016987</v>
      </c>
    </row>
    <row r="110" spans="1:9">
      <c r="A110" s="89" t="s">
        <v>517</v>
      </c>
      <c r="B110" s="89" t="s">
        <v>518</v>
      </c>
      <c r="C110" s="89" t="s">
        <v>519</v>
      </c>
      <c r="D110" s="89" t="s">
        <v>103</v>
      </c>
      <c r="E110" s="89" t="s">
        <v>103</v>
      </c>
      <c r="F110" s="89" t="s">
        <v>173</v>
      </c>
      <c r="G110" s="89" t="s">
        <v>285</v>
      </c>
      <c r="H110" s="89" t="s">
        <v>161</v>
      </c>
      <c r="I110" s="90">
        <v>0.1682998317001683</v>
      </c>
    </row>
    <row r="111" spans="1:9">
      <c r="A111" s="89" t="s">
        <v>520</v>
      </c>
      <c r="B111" s="89" t="s">
        <v>521</v>
      </c>
      <c r="C111" s="89" t="s">
        <v>522</v>
      </c>
      <c r="D111" s="89" t="s">
        <v>103</v>
      </c>
      <c r="E111" s="89" t="s">
        <v>103</v>
      </c>
      <c r="F111" s="89" t="s">
        <v>290</v>
      </c>
      <c r="G111" s="89" t="s">
        <v>62</v>
      </c>
      <c r="H111" s="89" t="s">
        <v>63</v>
      </c>
      <c r="I111" s="90">
        <v>0.16619983380016617</v>
      </c>
    </row>
    <row r="112" spans="1:9">
      <c r="A112" s="89" t="s">
        <v>523</v>
      </c>
      <c r="B112" s="89" t="s">
        <v>524</v>
      </c>
      <c r="C112" s="89" t="s">
        <v>525</v>
      </c>
      <c r="D112" s="89" t="s">
        <v>97</v>
      </c>
      <c r="E112" s="89" t="s">
        <v>121</v>
      </c>
      <c r="F112" s="89" t="s">
        <v>122</v>
      </c>
      <c r="G112" s="89" t="s">
        <v>183</v>
      </c>
      <c r="H112" s="89" t="s">
        <v>146</v>
      </c>
      <c r="I112" s="90">
        <v>0.16589983410016587</v>
      </c>
    </row>
    <row r="113" spans="1:9">
      <c r="A113" s="89" t="s">
        <v>526</v>
      </c>
      <c r="B113" s="89" t="s">
        <v>527</v>
      </c>
      <c r="C113" s="89" t="s">
        <v>528</v>
      </c>
      <c r="D113" s="89" t="s">
        <v>97</v>
      </c>
      <c r="E113" s="89" t="s">
        <v>121</v>
      </c>
      <c r="F113" s="89" t="s">
        <v>122</v>
      </c>
      <c r="G113" s="89" t="s">
        <v>203</v>
      </c>
      <c r="H113" s="89" t="s">
        <v>156</v>
      </c>
      <c r="I113" s="90">
        <v>0.16039983960016035</v>
      </c>
    </row>
    <row r="114" spans="1:9">
      <c r="A114" s="89" t="s">
        <v>529</v>
      </c>
      <c r="B114" s="89" t="s">
        <v>530</v>
      </c>
      <c r="C114" s="89" t="s">
        <v>531</v>
      </c>
      <c r="D114" s="89" t="s">
        <v>59</v>
      </c>
      <c r="E114" s="89" t="s">
        <v>72</v>
      </c>
      <c r="F114" s="89" t="s">
        <v>78</v>
      </c>
      <c r="G114" s="89" t="s">
        <v>62</v>
      </c>
      <c r="H114" s="89" t="s">
        <v>63</v>
      </c>
      <c r="I114" s="90">
        <v>0.15989984010015987</v>
      </c>
    </row>
    <row r="115" spans="1:9">
      <c r="A115" s="89" t="s">
        <v>532</v>
      </c>
      <c r="B115" s="89" t="s">
        <v>533</v>
      </c>
      <c r="C115" s="89" t="s">
        <v>534</v>
      </c>
      <c r="D115" s="89" t="s">
        <v>97</v>
      </c>
      <c r="E115" s="89" t="s">
        <v>121</v>
      </c>
      <c r="F115" s="89" t="s">
        <v>122</v>
      </c>
      <c r="G115" s="89" t="s">
        <v>123</v>
      </c>
      <c r="H115" s="89" t="s">
        <v>124</v>
      </c>
      <c r="I115" s="90">
        <v>0.1588998411001589</v>
      </c>
    </row>
    <row r="116" spans="1:9">
      <c r="A116" s="89" t="s">
        <v>535</v>
      </c>
      <c r="B116" s="89" t="s">
        <v>536</v>
      </c>
      <c r="C116" s="89" t="s">
        <v>537</v>
      </c>
      <c r="D116" s="89" t="s">
        <v>74</v>
      </c>
      <c r="E116" s="89" t="s">
        <v>101</v>
      </c>
      <c r="F116" s="89" t="s">
        <v>102</v>
      </c>
      <c r="G116" s="89" t="s">
        <v>62</v>
      </c>
      <c r="H116" s="89" t="s">
        <v>63</v>
      </c>
      <c r="I116" s="90">
        <v>0.1588998411001589</v>
      </c>
    </row>
    <row r="117" spans="1:9">
      <c r="A117" s="89" t="s">
        <v>538</v>
      </c>
      <c r="B117" s="89" t="s">
        <v>539</v>
      </c>
      <c r="C117" s="89" t="s">
        <v>540</v>
      </c>
      <c r="D117" s="89" t="s">
        <v>79</v>
      </c>
      <c r="E117" s="89" t="s">
        <v>95</v>
      </c>
      <c r="F117" s="89" t="s">
        <v>541</v>
      </c>
      <c r="G117" s="89" t="s">
        <v>89</v>
      </c>
      <c r="H117" s="89" t="s">
        <v>90</v>
      </c>
      <c r="I117" s="90">
        <v>0.15789984210015789</v>
      </c>
    </row>
    <row r="118" spans="1:9">
      <c r="A118" s="89" t="s">
        <v>542</v>
      </c>
      <c r="B118" s="89" t="s">
        <v>543</v>
      </c>
      <c r="C118" s="89" t="s">
        <v>544</v>
      </c>
      <c r="D118" s="89" t="s">
        <v>97</v>
      </c>
      <c r="E118" s="89" t="s">
        <v>121</v>
      </c>
      <c r="F118" s="89" t="s">
        <v>122</v>
      </c>
      <c r="G118" s="89" t="s">
        <v>336</v>
      </c>
      <c r="H118" s="89" t="s">
        <v>175</v>
      </c>
      <c r="I118" s="90">
        <v>0.1561998438001562</v>
      </c>
    </row>
    <row r="119" spans="1:9">
      <c r="A119" s="89" t="s">
        <v>545</v>
      </c>
      <c r="B119" s="89" t="s">
        <v>546</v>
      </c>
      <c r="C119" s="89" t="s">
        <v>547</v>
      </c>
      <c r="D119" s="89" t="s">
        <v>67</v>
      </c>
      <c r="E119" s="89" t="s">
        <v>67</v>
      </c>
      <c r="F119" s="89" t="s">
        <v>68</v>
      </c>
      <c r="G119" s="89" t="s">
        <v>344</v>
      </c>
      <c r="H119" s="89" t="s">
        <v>184</v>
      </c>
      <c r="I119" s="90">
        <v>0.1561998438001562</v>
      </c>
    </row>
    <row r="120" spans="1:9">
      <c r="A120" s="89" t="s">
        <v>548</v>
      </c>
      <c r="B120" s="89" t="s">
        <v>549</v>
      </c>
      <c r="C120" s="89" t="s">
        <v>550</v>
      </c>
      <c r="D120" s="89" t="s">
        <v>79</v>
      </c>
      <c r="E120" s="89" t="s">
        <v>95</v>
      </c>
      <c r="F120" s="89" t="s">
        <v>316</v>
      </c>
      <c r="G120" s="89" t="s">
        <v>62</v>
      </c>
      <c r="H120" s="89" t="s">
        <v>63</v>
      </c>
      <c r="I120" s="90">
        <v>0.1551998448001552</v>
      </c>
    </row>
    <row r="121" spans="1:9">
      <c r="A121" s="89" t="s">
        <v>551</v>
      </c>
      <c r="B121" s="89" t="s">
        <v>552</v>
      </c>
      <c r="C121" s="89" t="s">
        <v>553</v>
      </c>
      <c r="D121" s="89" t="s">
        <v>108</v>
      </c>
      <c r="E121" s="89" t="s">
        <v>201</v>
      </c>
      <c r="F121" s="89" t="s">
        <v>202</v>
      </c>
      <c r="G121" s="89" t="s">
        <v>62</v>
      </c>
      <c r="H121" s="89" t="s">
        <v>63</v>
      </c>
      <c r="I121" s="90">
        <v>0.15369984630015368</v>
      </c>
    </row>
    <row r="122" spans="1:9">
      <c r="A122" s="89" t="s">
        <v>554</v>
      </c>
      <c r="B122" s="89" t="s">
        <v>555</v>
      </c>
      <c r="C122" s="89" t="s">
        <v>556</v>
      </c>
      <c r="D122" s="89" t="s">
        <v>97</v>
      </c>
      <c r="E122" s="89" t="s">
        <v>136</v>
      </c>
      <c r="F122" s="89" t="s">
        <v>470</v>
      </c>
      <c r="G122" s="89" t="s">
        <v>277</v>
      </c>
      <c r="H122" s="89" t="s">
        <v>146</v>
      </c>
      <c r="I122" s="90">
        <v>0.15279984720015277</v>
      </c>
    </row>
    <row r="123" spans="1:9">
      <c r="A123" s="89" t="s">
        <v>557</v>
      </c>
      <c r="B123" s="89" t="s">
        <v>558</v>
      </c>
      <c r="C123" s="89" t="s">
        <v>559</v>
      </c>
      <c r="D123" s="89" t="s">
        <v>108</v>
      </c>
      <c r="E123" s="89" t="s">
        <v>560</v>
      </c>
      <c r="F123" s="89" t="s">
        <v>561</v>
      </c>
      <c r="G123" s="89" t="s">
        <v>183</v>
      </c>
      <c r="H123" s="89" t="s">
        <v>146</v>
      </c>
      <c r="I123" s="90">
        <v>0.15049984950015047</v>
      </c>
    </row>
    <row r="124" spans="1:9">
      <c r="A124" s="89" t="s">
        <v>562</v>
      </c>
      <c r="B124" s="89" t="s">
        <v>563</v>
      </c>
      <c r="C124" s="89" t="s">
        <v>564</v>
      </c>
      <c r="D124" s="89" t="s">
        <v>91</v>
      </c>
      <c r="E124" s="89" t="s">
        <v>112</v>
      </c>
      <c r="F124" s="89" t="s">
        <v>113</v>
      </c>
      <c r="G124" s="89" t="s">
        <v>365</v>
      </c>
      <c r="H124" s="89" t="s">
        <v>193</v>
      </c>
      <c r="I124" s="90">
        <v>0.14779985220014777</v>
      </c>
    </row>
    <row r="125" spans="1:9">
      <c r="A125" s="89" t="s">
        <v>565</v>
      </c>
      <c r="B125" s="89" t="s">
        <v>566</v>
      </c>
      <c r="C125" s="89" t="s">
        <v>567</v>
      </c>
      <c r="D125" s="89" t="s">
        <v>67</v>
      </c>
      <c r="E125" s="89" t="s">
        <v>67</v>
      </c>
      <c r="F125" s="89" t="s">
        <v>68</v>
      </c>
      <c r="G125" s="89" t="s">
        <v>62</v>
      </c>
      <c r="H125" s="89" t="s">
        <v>63</v>
      </c>
      <c r="I125" s="90">
        <v>0.1467998532001468</v>
      </c>
    </row>
    <row r="126" spans="1:9">
      <c r="A126" s="89" t="s">
        <v>568</v>
      </c>
      <c r="B126" s="89" t="s">
        <v>569</v>
      </c>
      <c r="C126" s="89" t="s">
        <v>570</v>
      </c>
      <c r="D126" s="89" t="s">
        <v>74</v>
      </c>
      <c r="E126" s="89" t="s">
        <v>87</v>
      </c>
      <c r="F126" s="89" t="s">
        <v>88</v>
      </c>
      <c r="G126" s="89" t="s">
        <v>123</v>
      </c>
      <c r="H126" s="89" t="s">
        <v>124</v>
      </c>
      <c r="I126" s="90">
        <v>0.14589985410014589</v>
      </c>
    </row>
    <row r="127" spans="1:9">
      <c r="A127" s="89" t="s">
        <v>571</v>
      </c>
      <c r="B127" s="89" t="s">
        <v>572</v>
      </c>
      <c r="C127" s="89" t="s">
        <v>573</v>
      </c>
      <c r="D127" s="89" t="s">
        <v>114</v>
      </c>
      <c r="E127" s="89" t="s">
        <v>114</v>
      </c>
      <c r="F127" s="89" t="s">
        <v>574</v>
      </c>
      <c r="G127" s="89" t="s">
        <v>277</v>
      </c>
      <c r="H127" s="89" t="s">
        <v>146</v>
      </c>
      <c r="I127" s="90">
        <v>0.1457998542001458</v>
      </c>
    </row>
    <row r="128" spans="1:9">
      <c r="A128" s="89" t="s">
        <v>575</v>
      </c>
      <c r="B128" s="89" t="s">
        <v>576</v>
      </c>
      <c r="C128" s="89" t="s">
        <v>577</v>
      </c>
      <c r="D128" s="89" t="s">
        <v>59</v>
      </c>
      <c r="E128" s="89" t="s">
        <v>72</v>
      </c>
      <c r="F128" s="89" t="s">
        <v>129</v>
      </c>
      <c r="G128" s="89" t="s">
        <v>62</v>
      </c>
      <c r="H128" s="89" t="s">
        <v>63</v>
      </c>
      <c r="I128" s="90">
        <v>0.14529985470014528</v>
      </c>
    </row>
    <row r="129" spans="1:9">
      <c r="A129" s="89" t="s">
        <v>578</v>
      </c>
      <c r="B129" s="89" t="s">
        <v>579</v>
      </c>
      <c r="C129" s="89" t="s">
        <v>580</v>
      </c>
      <c r="D129" s="89" t="s">
        <v>67</v>
      </c>
      <c r="E129" s="89" t="s">
        <v>67</v>
      </c>
      <c r="F129" s="89" t="s">
        <v>68</v>
      </c>
      <c r="G129" s="89" t="s">
        <v>62</v>
      </c>
      <c r="H129" s="89" t="s">
        <v>63</v>
      </c>
      <c r="I129" s="90">
        <v>0.14519985480014516</v>
      </c>
    </row>
    <row r="130" spans="1:9">
      <c r="A130" s="89" t="s">
        <v>581</v>
      </c>
      <c r="B130" s="89" t="s">
        <v>582</v>
      </c>
      <c r="C130" s="89" t="s">
        <v>583</v>
      </c>
      <c r="D130" s="89" t="s">
        <v>103</v>
      </c>
      <c r="E130" s="89" t="s">
        <v>103</v>
      </c>
      <c r="F130" s="89" t="s">
        <v>290</v>
      </c>
      <c r="G130" s="89" t="s">
        <v>62</v>
      </c>
      <c r="H130" s="89" t="s">
        <v>63</v>
      </c>
      <c r="I130" s="90">
        <v>0.14499985500014498</v>
      </c>
    </row>
    <row r="131" spans="1:9">
      <c r="A131" s="89" t="s">
        <v>584</v>
      </c>
      <c r="B131" s="89" t="s">
        <v>585</v>
      </c>
      <c r="C131" s="89" t="s">
        <v>586</v>
      </c>
      <c r="D131" s="89" t="s">
        <v>97</v>
      </c>
      <c r="E131" s="89" t="s">
        <v>121</v>
      </c>
      <c r="F131" s="89" t="s">
        <v>122</v>
      </c>
      <c r="G131" s="89" t="s">
        <v>328</v>
      </c>
      <c r="H131" s="89" t="s">
        <v>146</v>
      </c>
      <c r="I131" s="90">
        <v>0.14459985540014458</v>
      </c>
    </row>
    <row r="132" spans="1:9">
      <c r="A132" s="89" t="s">
        <v>587</v>
      </c>
      <c r="B132" s="89" t="s">
        <v>588</v>
      </c>
      <c r="C132" s="89" t="s">
        <v>589</v>
      </c>
      <c r="D132" s="89" t="s">
        <v>67</v>
      </c>
      <c r="E132" s="89" t="s">
        <v>67</v>
      </c>
      <c r="F132" s="89" t="s">
        <v>68</v>
      </c>
      <c r="G132" s="89" t="s">
        <v>336</v>
      </c>
      <c r="H132" s="89" t="s">
        <v>175</v>
      </c>
      <c r="I132" s="90">
        <v>0.14369985630014367</v>
      </c>
    </row>
    <row r="133" spans="1:9">
      <c r="A133" s="89" t="s">
        <v>590</v>
      </c>
      <c r="B133" s="89" t="s">
        <v>591</v>
      </c>
      <c r="C133" s="89" t="s">
        <v>592</v>
      </c>
      <c r="D133" s="89" t="s">
        <v>67</v>
      </c>
      <c r="E133" s="89" t="s">
        <v>67</v>
      </c>
      <c r="F133" s="89" t="s">
        <v>68</v>
      </c>
      <c r="G133" s="89" t="s">
        <v>285</v>
      </c>
      <c r="H133" s="89" t="s">
        <v>161</v>
      </c>
      <c r="I133" s="90">
        <v>0.14339985660014337</v>
      </c>
    </row>
    <row r="134" spans="1:9">
      <c r="A134" s="89" t="s">
        <v>593</v>
      </c>
      <c r="B134" s="89" t="s">
        <v>594</v>
      </c>
      <c r="C134" s="89" t="s">
        <v>595</v>
      </c>
      <c r="D134" s="89" t="s">
        <v>91</v>
      </c>
      <c r="E134" s="89" t="s">
        <v>112</v>
      </c>
      <c r="F134" s="89" t="s">
        <v>113</v>
      </c>
      <c r="G134" s="89" t="s">
        <v>62</v>
      </c>
      <c r="H134" s="89" t="s">
        <v>63</v>
      </c>
      <c r="I134" s="90">
        <v>0.14329985670014328</v>
      </c>
    </row>
    <row r="135" spans="1:9">
      <c r="A135" s="89" t="s">
        <v>596</v>
      </c>
      <c r="B135" s="89" t="s">
        <v>597</v>
      </c>
      <c r="C135" s="89" t="s">
        <v>598</v>
      </c>
      <c r="D135" s="89" t="s">
        <v>97</v>
      </c>
      <c r="E135" s="89" t="s">
        <v>320</v>
      </c>
      <c r="F135" s="89" t="s">
        <v>320</v>
      </c>
      <c r="G135" s="89" t="s">
        <v>62</v>
      </c>
      <c r="H135" s="89" t="s">
        <v>63</v>
      </c>
      <c r="I135" s="90">
        <v>0.14289985710014289</v>
      </c>
    </row>
    <row r="136" spans="1:9">
      <c r="A136" s="89" t="s">
        <v>599</v>
      </c>
      <c r="B136" s="89" t="s">
        <v>600</v>
      </c>
      <c r="C136" s="89" t="s">
        <v>601</v>
      </c>
      <c r="D136" s="89" t="s">
        <v>74</v>
      </c>
      <c r="E136" s="89" t="s">
        <v>212</v>
      </c>
      <c r="F136" s="89" t="s">
        <v>212</v>
      </c>
      <c r="G136" s="89" t="s">
        <v>123</v>
      </c>
      <c r="H136" s="89" t="s">
        <v>124</v>
      </c>
      <c r="I136" s="90">
        <v>0.14189985810014188</v>
      </c>
    </row>
    <row r="137" spans="1:9">
      <c r="A137" s="89" t="s">
        <v>602</v>
      </c>
      <c r="B137" s="89" t="s">
        <v>603</v>
      </c>
      <c r="C137" s="89" t="s">
        <v>604</v>
      </c>
      <c r="D137" s="89" t="s">
        <v>91</v>
      </c>
      <c r="E137" s="89" t="s">
        <v>409</v>
      </c>
      <c r="F137" s="89" t="s">
        <v>605</v>
      </c>
      <c r="G137" s="89" t="s">
        <v>62</v>
      </c>
      <c r="H137" s="89" t="s">
        <v>63</v>
      </c>
      <c r="I137" s="90">
        <v>0.14169985830014167</v>
      </c>
    </row>
    <row r="138" spans="1:9">
      <c r="A138" s="89" t="s">
        <v>606</v>
      </c>
      <c r="B138" s="89" t="s">
        <v>607</v>
      </c>
      <c r="C138" s="89" t="s">
        <v>608</v>
      </c>
      <c r="D138" s="89" t="s">
        <v>103</v>
      </c>
      <c r="E138" s="89" t="s">
        <v>103</v>
      </c>
      <c r="F138" s="89" t="s">
        <v>173</v>
      </c>
      <c r="G138" s="89" t="s">
        <v>62</v>
      </c>
      <c r="H138" s="89" t="s">
        <v>63</v>
      </c>
      <c r="I138" s="90">
        <v>0.14139985860014137</v>
      </c>
    </row>
    <row r="139" spans="1:9">
      <c r="A139" s="89" t="s">
        <v>609</v>
      </c>
      <c r="B139" s="89" t="s">
        <v>610</v>
      </c>
      <c r="C139" s="89" t="s">
        <v>611</v>
      </c>
      <c r="D139" s="89" t="s">
        <v>74</v>
      </c>
      <c r="E139" s="89" t="s">
        <v>87</v>
      </c>
      <c r="F139" s="89" t="s">
        <v>145</v>
      </c>
      <c r="G139" s="89" t="s">
        <v>123</v>
      </c>
      <c r="H139" s="89" t="s">
        <v>124</v>
      </c>
      <c r="I139" s="90">
        <v>0.14129985870014128</v>
      </c>
    </row>
    <row r="140" spans="1:9">
      <c r="A140" s="89" t="s">
        <v>612</v>
      </c>
      <c r="B140" s="89" t="s">
        <v>613</v>
      </c>
      <c r="C140" s="89" t="s">
        <v>614</v>
      </c>
      <c r="D140" s="89" t="s">
        <v>103</v>
      </c>
      <c r="E140" s="89" t="s">
        <v>103</v>
      </c>
      <c r="F140" s="89" t="s">
        <v>290</v>
      </c>
      <c r="G140" s="89" t="s">
        <v>285</v>
      </c>
      <c r="H140" s="89" t="s">
        <v>161</v>
      </c>
      <c r="I140" s="90">
        <v>0.14019985980014016</v>
      </c>
    </row>
    <row r="141" spans="1:9">
      <c r="A141" s="89" t="s">
        <v>615</v>
      </c>
      <c r="B141" s="89" t="s">
        <v>616</v>
      </c>
      <c r="C141" s="89" t="s">
        <v>617</v>
      </c>
      <c r="D141" s="89" t="s">
        <v>97</v>
      </c>
      <c r="E141" s="89" t="s">
        <v>618</v>
      </c>
      <c r="F141" s="89" t="s">
        <v>619</v>
      </c>
      <c r="G141" s="89" t="s">
        <v>62</v>
      </c>
      <c r="H141" s="89" t="s">
        <v>63</v>
      </c>
      <c r="I141" s="90">
        <v>0.13939986060013937</v>
      </c>
    </row>
    <row r="142" spans="1:9">
      <c r="A142" s="89" t="s">
        <v>620</v>
      </c>
      <c r="B142" s="89" t="s">
        <v>621</v>
      </c>
      <c r="C142" s="89" t="s">
        <v>622</v>
      </c>
      <c r="D142" s="89" t="s">
        <v>103</v>
      </c>
      <c r="E142" s="89" t="s">
        <v>103</v>
      </c>
      <c r="F142" s="89" t="s">
        <v>173</v>
      </c>
      <c r="G142" s="89" t="s">
        <v>123</v>
      </c>
      <c r="H142" s="89" t="s">
        <v>124</v>
      </c>
      <c r="I142" s="90">
        <v>0.13939986060013937</v>
      </c>
    </row>
    <row r="143" spans="1:9">
      <c r="A143" s="89" t="s">
        <v>623</v>
      </c>
      <c r="B143" s="89" t="s">
        <v>624</v>
      </c>
      <c r="C143" s="89" t="s">
        <v>625</v>
      </c>
      <c r="D143" s="89" t="s">
        <v>74</v>
      </c>
      <c r="E143" s="89" t="s">
        <v>87</v>
      </c>
      <c r="F143" s="89" t="s">
        <v>88</v>
      </c>
      <c r="G143" s="89" t="s">
        <v>183</v>
      </c>
      <c r="H143" s="89" t="s">
        <v>146</v>
      </c>
      <c r="I143" s="90">
        <v>0.138999861000139</v>
      </c>
    </row>
    <row r="144" spans="1:9">
      <c r="A144" s="89" t="s">
        <v>626</v>
      </c>
      <c r="B144" s="89" t="s">
        <v>627</v>
      </c>
      <c r="C144" s="89" t="s">
        <v>628</v>
      </c>
      <c r="D144" s="89" t="s">
        <v>103</v>
      </c>
      <c r="E144" s="89" t="s">
        <v>103</v>
      </c>
      <c r="F144" s="89" t="s">
        <v>290</v>
      </c>
      <c r="G144" s="89" t="s">
        <v>62</v>
      </c>
      <c r="H144" s="89" t="s">
        <v>63</v>
      </c>
      <c r="I144" s="90">
        <v>0.13869986130013867</v>
      </c>
    </row>
    <row r="145" spans="1:9">
      <c r="A145" s="89" t="s">
        <v>629</v>
      </c>
      <c r="B145" s="89" t="s">
        <v>630</v>
      </c>
      <c r="C145" s="89" t="s">
        <v>631</v>
      </c>
      <c r="D145" s="89" t="s">
        <v>103</v>
      </c>
      <c r="E145" s="89" t="s">
        <v>103</v>
      </c>
      <c r="F145" s="89" t="s">
        <v>173</v>
      </c>
      <c r="G145" s="89" t="s">
        <v>285</v>
      </c>
      <c r="H145" s="89" t="s">
        <v>161</v>
      </c>
      <c r="I145" s="90">
        <v>0.13789986210013788</v>
      </c>
    </row>
    <row r="146" spans="1:9">
      <c r="A146" s="89" t="s">
        <v>632</v>
      </c>
      <c r="B146" s="89" t="s">
        <v>633</v>
      </c>
      <c r="C146" s="89" t="s">
        <v>634</v>
      </c>
      <c r="D146" s="89" t="s">
        <v>108</v>
      </c>
      <c r="E146" s="89" t="s">
        <v>305</v>
      </c>
      <c r="F146" s="89" t="s">
        <v>305</v>
      </c>
      <c r="G146" s="89" t="s">
        <v>62</v>
      </c>
      <c r="H146" s="89" t="s">
        <v>63</v>
      </c>
      <c r="I146" s="90">
        <v>0.13619986380013616</v>
      </c>
    </row>
    <row r="147" spans="1:9">
      <c r="A147" s="89" t="s">
        <v>635</v>
      </c>
      <c r="B147" s="89" t="s">
        <v>636</v>
      </c>
      <c r="C147" s="89" t="s">
        <v>637</v>
      </c>
      <c r="D147" s="89" t="s">
        <v>74</v>
      </c>
      <c r="E147" s="89" t="s">
        <v>87</v>
      </c>
      <c r="F147" s="89" t="s">
        <v>150</v>
      </c>
      <c r="G147" s="89" t="s">
        <v>123</v>
      </c>
      <c r="H147" s="89" t="s">
        <v>124</v>
      </c>
      <c r="I147" s="90">
        <v>0.13589986410013588</v>
      </c>
    </row>
    <row r="148" spans="1:9">
      <c r="A148" s="89" t="s">
        <v>638</v>
      </c>
      <c r="B148" s="89" t="s">
        <v>639</v>
      </c>
      <c r="C148" s="89" t="s">
        <v>640</v>
      </c>
      <c r="D148" s="89" t="s">
        <v>108</v>
      </c>
      <c r="E148" s="89" t="s">
        <v>560</v>
      </c>
      <c r="F148" s="89" t="s">
        <v>561</v>
      </c>
      <c r="G148" s="89" t="s">
        <v>62</v>
      </c>
      <c r="H148" s="89" t="s">
        <v>63</v>
      </c>
      <c r="I148" s="90">
        <v>0.13539986460013537</v>
      </c>
    </row>
    <row r="149" spans="1:9">
      <c r="A149" s="89" t="s">
        <v>641</v>
      </c>
      <c r="B149" s="89" t="s">
        <v>642</v>
      </c>
      <c r="C149" s="89" t="s">
        <v>643</v>
      </c>
      <c r="D149" s="89" t="s">
        <v>59</v>
      </c>
      <c r="E149" s="89" t="s">
        <v>155</v>
      </c>
      <c r="F149" s="89" t="s">
        <v>155</v>
      </c>
      <c r="G149" s="89" t="s">
        <v>62</v>
      </c>
      <c r="H149" s="89" t="s">
        <v>63</v>
      </c>
      <c r="I149" s="90">
        <v>0.134999865000135</v>
      </c>
    </row>
    <row r="150" spans="1:9">
      <c r="A150" s="89" t="s">
        <v>644</v>
      </c>
      <c r="B150" s="89" t="s">
        <v>645</v>
      </c>
      <c r="C150" s="89" t="s">
        <v>646</v>
      </c>
      <c r="D150" s="89" t="s">
        <v>59</v>
      </c>
      <c r="E150" s="89" t="s">
        <v>72</v>
      </c>
      <c r="F150" s="89" t="s">
        <v>78</v>
      </c>
      <c r="G150" s="89" t="s">
        <v>62</v>
      </c>
      <c r="H150" s="89" t="s">
        <v>63</v>
      </c>
      <c r="I150" s="90">
        <v>0.13449986550013449</v>
      </c>
    </row>
    <row r="151" spans="1:9">
      <c r="A151" s="89" t="s">
        <v>647</v>
      </c>
      <c r="B151" s="89" t="s">
        <v>648</v>
      </c>
      <c r="C151" s="89" t="s">
        <v>649</v>
      </c>
      <c r="D151" s="89" t="s">
        <v>97</v>
      </c>
      <c r="E151" s="89" t="s">
        <v>121</v>
      </c>
      <c r="F151" s="89" t="s">
        <v>122</v>
      </c>
      <c r="G151" s="89" t="s">
        <v>203</v>
      </c>
      <c r="H151" s="89" t="s">
        <v>156</v>
      </c>
      <c r="I151" s="90">
        <v>0.13429986570013427</v>
      </c>
    </row>
    <row r="152" spans="1:9">
      <c r="A152" s="89" t="s">
        <v>650</v>
      </c>
      <c r="B152" s="89" t="s">
        <v>651</v>
      </c>
      <c r="C152" s="89" t="s">
        <v>652</v>
      </c>
      <c r="D152" s="89" t="s">
        <v>114</v>
      </c>
      <c r="E152" s="89" t="s">
        <v>114</v>
      </c>
      <c r="F152" s="89" t="s">
        <v>574</v>
      </c>
      <c r="G152" s="89" t="s">
        <v>62</v>
      </c>
      <c r="H152" s="89" t="s">
        <v>63</v>
      </c>
      <c r="I152" s="90">
        <v>0.13279986720013279</v>
      </c>
    </row>
    <row r="153" spans="1:9">
      <c r="A153" s="89" t="s">
        <v>653</v>
      </c>
      <c r="B153" s="89" t="s">
        <v>654</v>
      </c>
      <c r="C153" s="89" t="s">
        <v>655</v>
      </c>
      <c r="D153" s="89" t="s">
        <v>74</v>
      </c>
      <c r="E153" s="89" t="s">
        <v>212</v>
      </c>
      <c r="F153" s="89" t="s">
        <v>212</v>
      </c>
      <c r="G153" s="89" t="s">
        <v>62</v>
      </c>
      <c r="H153" s="89" t="s">
        <v>63</v>
      </c>
      <c r="I153" s="90">
        <v>0.131999868000132</v>
      </c>
    </row>
    <row r="154" spans="1:9">
      <c r="A154" s="89" t="s">
        <v>656</v>
      </c>
      <c r="B154" s="89" t="s">
        <v>657</v>
      </c>
      <c r="C154" s="89" t="s">
        <v>658</v>
      </c>
      <c r="D154" s="89" t="s">
        <v>97</v>
      </c>
      <c r="E154" s="89" t="s">
        <v>121</v>
      </c>
      <c r="F154" s="89" t="s">
        <v>122</v>
      </c>
      <c r="G154" s="89" t="s">
        <v>285</v>
      </c>
      <c r="H154" s="89" t="s">
        <v>161</v>
      </c>
      <c r="I154" s="90">
        <v>0.13149986850013148</v>
      </c>
    </row>
    <row r="155" spans="1:9">
      <c r="A155" s="89" t="s">
        <v>659</v>
      </c>
      <c r="B155" s="89" t="s">
        <v>660</v>
      </c>
      <c r="C155" s="89" t="s">
        <v>661</v>
      </c>
      <c r="D155" s="89" t="s">
        <v>79</v>
      </c>
      <c r="E155" s="89" t="s">
        <v>95</v>
      </c>
      <c r="F155" s="89" t="s">
        <v>541</v>
      </c>
      <c r="G155" s="89" t="s">
        <v>62</v>
      </c>
      <c r="H155" s="89" t="s">
        <v>63</v>
      </c>
      <c r="I155" s="90">
        <v>0.13129986870013127</v>
      </c>
    </row>
    <row r="156" spans="1:9">
      <c r="A156" s="89" t="s">
        <v>662</v>
      </c>
      <c r="B156" s="89" t="s">
        <v>663</v>
      </c>
      <c r="C156" s="89" t="s">
        <v>664</v>
      </c>
      <c r="D156" s="89" t="s">
        <v>103</v>
      </c>
      <c r="E156" s="89" t="s">
        <v>103</v>
      </c>
      <c r="F156" s="89" t="s">
        <v>290</v>
      </c>
      <c r="G156" s="89" t="s">
        <v>183</v>
      </c>
      <c r="H156" s="89" t="s">
        <v>146</v>
      </c>
      <c r="I156" s="90">
        <v>0.12969987030012969</v>
      </c>
    </row>
    <row r="157" spans="1:9">
      <c r="A157" s="89" t="s">
        <v>665</v>
      </c>
      <c r="B157" s="89" t="s">
        <v>666</v>
      </c>
      <c r="C157" s="89" t="s">
        <v>667</v>
      </c>
      <c r="D157" s="89" t="s">
        <v>108</v>
      </c>
      <c r="E157" s="89" t="s">
        <v>300</v>
      </c>
      <c r="F157" s="89" t="s">
        <v>301</v>
      </c>
      <c r="G157" s="89" t="s">
        <v>369</v>
      </c>
      <c r="H157" s="89" t="s">
        <v>197</v>
      </c>
      <c r="I157" s="90">
        <v>0.12959987040012957</v>
      </c>
    </row>
    <row r="158" spans="1:9">
      <c r="A158" s="89" t="s">
        <v>668</v>
      </c>
      <c r="B158" s="89" t="s">
        <v>669</v>
      </c>
      <c r="C158" s="89" t="s">
        <v>670</v>
      </c>
      <c r="D158" s="89" t="s">
        <v>97</v>
      </c>
      <c r="E158" s="89" t="s">
        <v>320</v>
      </c>
      <c r="F158" s="89" t="s">
        <v>320</v>
      </c>
      <c r="G158" s="89" t="s">
        <v>89</v>
      </c>
      <c r="H158" s="89" t="s">
        <v>90</v>
      </c>
      <c r="I158" s="90">
        <v>0.12909987090012909</v>
      </c>
    </row>
    <row r="159" spans="1:9">
      <c r="A159" s="89" t="s">
        <v>671</v>
      </c>
      <c r="B159" s="89" t="s">
        <v>672</v>
      </c>
      <c r="C159" s="89" t="s">
        <v>673</v>
      </c>
      <c r="D159" s="89" t="s">
        <v>114</v>
      </c>
      <c r="E159" s="89" t="s">
        <v>114</v>
      </c>
      <c r="F159" s="89" t="s">
        <v>674</v>
      </c>
      <c r="G159" s="89" t="s">
        <v>123</v>
      </c>
      <c r="H159" s="89" t="s">
        <v>124</v>
      </c>
      <c r="I159" s="90">
        <v>0.12779987220012778</v>
      </c>
    </row>
    <row r="160" spans="1:9">
      <c r="A160" s="89" t="s">
        <v>675</v>
      </c>
      <c r="B160" s="89" t="s">
        <v>676</v>
      </c>
      <c r="C160" s="89" t="s">
        <v>677</v>
      </c>
      <c r="D160" s="89" t="s">
        <v>108</v>
      </c>
      <c r="E160" s="89" t="s">
        <v>300</v>
      </c>
      <c r="F160" s="89" t="s">
        <v>678</v>
      </c>
      <c r="G160" s="89" t="s">
        <v>62</v>
      </c>
      <c r="H160" s="89" t="s">
        <v>63</v>
      </c>
      <c r="I160" s="90">
        <v>0.12739987260012739</v>
      </c>
    </row>
    <row r="161" spans="1:9">
      <c r="A161" s="89" t="s">
        <v>679</v>
      </c>
      <c r="B161" s="89" t="s">
        <v>680</v>
      </c>
      <c r="C161" s="89" t="s">
        <v>681</v>
      </c>
      <c r="D161" s="89" t="s">
        <v>108</v>
      </c>
      <c r="E161" s="89" t="s">
        <v>305</v>
      </c>
      <c r="F161" s="89" t="s">
        <v>305</v>
      </c>
      <c r="G161" s="89" t="s">
        <v>62</v>
      </c>
      <c r="H161" s="89" t="s">
        <v>63</v>
      </c>
      <c r="I161" s="90">
        <v>0.12729987270012727</v>
      </c>
    </row>
    <row r="162" spans="1:9">
      <c r="A162" s="89" t="s">
        <v>682</v>
      </c>
      <c r="B162" s="89" t="s">
        <v>683</v>
      </c>
      <c r="C162" s="89" t="s">
        <v>684</v>
      </c>
      <c r="D162" s="89" t="s">
        <v>108</v>
      </c>
      <c r="E162" s="89" t="s">
        <v>235</v>
      </c>
      <c r="F162" s="89" t="s">
        <v>236</v>
      </c>
      <c r="G162" s="89" t="s">
        <v>62</v>
      </c>
      <c r="H162" s="89" t="s">
        <v>63</v>
      </c>
      <c r="I162" s="90">
        <v>0.12699987300012699</v>
      </c>
    </row>
    <row r="163" spans="1:9">
      <c r="A163" s="89" t="s">
        <v>685</v>
      </c>
      <c r="B163" s="89" t="s">
        <v>686</v>
      </c>
      <c r="C163" s="89" t="s">
        <v>687</v>
      </c>
      <c r="D163" s="89" t="s">
        <v>91</v>
      </c>
      <c r="E163" s="89" t="s">
        <v>112</v>
      </c>
      <c r="F163" s="89" t="s">
        <v>113</v>
      </c>
      <c r="G163" s="89" t="s">
        <v>203</v>
      </c>
      <c r="H163" s="89" t="s">
        <v>156</v>
      </c>
      <c r="I163" s="90">
        <v>0.12549987450012548</v>
      </c>
    </row>
    <row r="164" spans="1:9">
      <c r="A164" s="89" t="s">
        <v>688</v>
      </c>
      <c r="B164" s="89" t="s">
        <v>689</v>
      </c>
      <c r="C164" s="89" t="s">
        <v>690</v>
      </c>
      <c r="D164" s="89" t="s">
        <v>108</v>
      </c>
      <c r="E164" s="89" t="s">
        <v>300</v>
      </c>
      <c r="F164" s="89" t="s">
        <v>301</v>
      </c>
      <c r="G164" s="89" t="s">
        <v>62</v>
      </c>
      <c r="H164" s="89" t="s">
        <v>63</v>
      </c>
      <c r="I164" s="90">
        <v>0.12539987460012539</v>
      </c>
    </row>
    <row r="165" spans="1:9">
      <c r="A165" s="89" t="s">
        <v>691</v>
      </c>
      <c r="B165" s="89" t="s">
        <v>692</v>
      </c>
      <c r="C165" s="89" t="s">
        <v>693</v>
      </c>
      <c r="D165" s="89" t="s">
        <v>91</v>
      </c>
      <c r="E165" s="89" t="s">
        <v>112</v>
      </c>
      <c r="F165" s="89" t="s">
        <v>487</v>
      </c>
      <c r="G165" s="89" t="s">
        <v>62</v>
      </c>
      <c r="H165" s="89" t="s">
        <v>63</v>
      </c>
      <c r="I165" s="90">
        <v>0.12299987700012298</v>
      </c>
    </row>
    <row r="166" spans="1:9">
      <c r="A166" s="89" t="s">
        <v>694</v>
      </c>
      <c r="B166" s="89" t="s">
        <v>695</v>
      </c>
      <c r="C166" s="89" t="s">
        <v>696</v>
      </c>
      <c r="D166" s="89" t="s">
        <v>67</v>
      </c>
      <c r="E166" s="89" t="s">
        <v>67</v>
      </c>
      <c r="F166" s="89" t="s">
        <v>226</v>
      </c>
      <c r="G166" s="89" t="s">
        <v>62</v>
      </c>
      <c r="H166" s="89" t="s">
        <v>63</v>
      </c>
      <c r="I166" s="90">
        <v>0.12249987750012248</v>
      </c>
    </row>
    <row r="167" spans="1:9">
      <c r="A167" s="89" t="s">
        <v>697</v>
      </c>
      <c r="B167" s="89" t="s">
        <v>698</v>
      </c>
      <c r="C167" s="89" t="s">
        <v>699</v>
      </c>
      <c r="D167" s="89" t="s">
        <v>79</v>
      </c>
      <c r="E167" s="89" t="s">
        <v>444</v>
      </c>
      <c r="F167" s="89" t="s">
        <v>491</v>
      </c>
      <c r="G167" s="89" t="s">
        <v>285</v>
      </c>
      <c r="H167" s="89" t="s">
        <v>161</v>
      </c>
      <c r="I167" s="90">
        <v>0.12219987780012219</v>
      </c>
    </row>
    <row r="168" spans="1:9">
      <c r="A168" s="89" t="s">
        <v>700</v>
      </c>
      <c r="B168" s="89" t="s">
        <v>701</v>
      </c>
      <c r="C168" s="89" t="s">
        <v>702</v>
      </c>
      <c r="D168" s="89" t="s">
        <v>79</v>
      </c>
      <c r="E168" s="89" t="s">
        <v>95</v>
      </c>
      <c r="F168" s="89" t="s">
        <v>309</v>
      </c>
      <c r="G168" s="89" t="s">
        <v>203</v>
      </c>
      <c r="H168" s="89" t="s">
        <v>156</v>
      </c>
      <c r="I168" s="90">
        <v>0.12219987780012219</v>
      </c>
    </row>
    <row r="169" spans="1:9">
      <c r="A169" s="89" t="s">
        <v>703</v>
      </c>
      <c r="B169" s="89" t="s">
        <v>704</v>
      </c>
      <c r="C169" s="89" t="s">
        <v>705</v>
      </c>
      <c r="D169" s="89" t="s">
        <v>97</v>
      </c>
      <c r="E169" s="89" t="s">
        <v>121</v>
      </c>
      <c r="F169" s="89" t="s">
        <v>122</v>
      </c>
      <c r="G169" s="89" t="s">
        <v>344</v>
      </c>
      <c r="H169" s="89" t="s">
        <v>184</v>
      </c>
      <c r="I169" s="90">
        <v>0.12179987820012179</v>
      </c>
    </row>
    <row r="170" spans="1:9">
      <c r="A170" s="89" t="s">
        <v>706</v>
      </c>
      <c r="B170" s="89" t="s">
        <v>707</v>
      </c>
      <c r="C170" s="89" t="s">
        <v>708</v>
      </c>
      <c r="D170" s="89" t="s">
        <v>79</v>
      </c>
      <c r="E170" s="89" t="s">
        <v>95</v>
      </c>
      <c r="F170" s="89" t="s">
        <v>709</v>
      </c>
      <c r="G170" s="89" t="s">
        <v>203</v>
      </c>
      <c r="H170" s="89" t="s">
        <v>156</v>
      </c>
      <c r="I170" s="90">
        <v>0.12119987880012119</v>
      </c>
    </row>
    <row r="171" spans="1:9">
      <c r="A171" s="89" t="s">
        <v>710</v>
      </c>
      <c r="B171" s="89" t="s">
        <v>711</v>
      </c>
      <c r="C171" s="89" t="s">
        <v>712</v>
      </c>
      <c r="D171" s="89" t="s">
        <v>74</v>
      </c>
      <c r="E171" s="89" t="s">
        <v>101</v>
      </c>
      <c r="F171" s="89" t="s">
        <v>102</v>
      </c>
      <c r="G171" s="89" t="s">
        <v>123</v>
      </c>
      <c r="H171" s="89" t="s">
        <v>124</v>
      </c>
      <c r="I171" s="90">
        <v>0.12059987940012058</v>
      </c>
    </row>
    <row r="172" spans="1:9">
      <c r="A172" s="89" t="s">
        <v>713</v>
      </c>
      <c r="B172" s="89" t="s">
        <v>714</v>
      </c>
      <c r="C172" s="89" t="s">
        <v>715</v>
      </c>
      <c r="D172" s="89" t="s">
        <v>79</v>
      </c>
      <c r="E172" s="89" t="s">
        <v>95</v>
      </c>
      <c r="F172" s="89" t="s">
        <v>309</v>
      </c>
      <c r="G172" s="89" t="s">
        <v>62</v>
      </c>
      <c r="H172" s="89" t="s">
        <v>63</v>
      </c>
      <c r="I172" s="90">
        <v>0.12029987970012029</v>
      </c>
    </row>
    <row r="173" spans="1:9">
      <c r="A173" s="89" t="s">
        <v>716</v>
      </c>
      <c r="B173" s="89" t="s">
        <v>717</v>
      </c>
      <c r="C173" s="89" t="s">
        <v>718</v>
      </c>
      <c r="D173" s="89" t="s">
        <v>108</v>
      </c>
      <c r="E173" s="89" t="s">
        <v>305</v>
      </c>
      <c r="F173" s="89" t="s">
        <v>305</v>
      </c>
      <c r="G173" s="89" t="s">
        <v>62</v>
      </c>
      <c r="H173" s="89" t="s">
        <v>63</v>
      </c>
      <c r="I173" s="90">
        <v>0.11979988020011979</v>
      </c>
    </row>
    <row r="174" spans="1:9">
      <c r="A174" s="89" t="s">
        <v>719</v>
      </c>
      <c r="B174" s="89" t="s">
        <v>720</v>
      </c>
      <c r="C174" s="89" t="s">
        <v>721</v>
      </c>
      <c r="D174" s="89" t="s">
        <v>97</v>
      </c>
      <c r="E174" s="89" t="s">
        <v>136</v>
      </c>
      <c r="F174" s="89" t="s">
        <v>137</v>
      </c>
      <c r="G174" s="89" t="s">
        <v>353</v>
      </c>
      <c r="H174" s="89" t="s">
        <v>146</v>
      </c>
      <c r="I174" s="90">
        <v>0.11959988040011958</v>
      </c>
    </row>
    <row r="175" spans="1:9">
      <c r="A175" s="89" t="s">
        <v>722</v>
      </c>
      <c r="B175" s="89" t="s">
        <v>723</v>
      </c>
      <c r="C175" s="89" t="s">
        <v>724</v>
      </c>
      <c r="D175" s="89" t="s">
        <v>91</v>
      </c>
      <c r="E175" s="89" t="s">
        <v>112</v>
      </c>
      <c r="F175" s="89" t="s">
        <v>487</v>
      </c>
      <c r="G175" s="89" t="s">
        <v>62</v>
      </c>
      <c r="H175" s="89" t="s">
        <v>63</v>
      </c>
      <c r="I175" s="90">
        <v>0.11789988210011788</v>
      </c>
    </row>
    <row r="176" spans="1:9">
      <c r="A176" s="89" t="s">
        <v>725</v>
      </c>
      <c r="B176" s="89" t="s">
        <v>726</v>
      </c>
      <c r="C176" s="89" t="s">
        <v>727</v>
      </c>
      <c r="D176" s="89" t="s">
        <v>67</v>
      </c>
      <c r="E176" s="89" t="s">
        <v>67</v>
      </c>
      <c r="F176" s="89" t="s">
        <v>226</v>
      </c>
      <c r="G176" s="89" t="s">
        <v>62</v>
      </c>
      <c r="H176" s="89" t="s">
        <v>63</v>
      </c>
      <c r="I176" s="90">
        <v>0.11789988210011788</v>
      </c>
    </row>
    <row r="177" spans="1:9">
      <c r="A177" s="89" t="s">
        <v>728</v>
      </c>
      <c r="B177" s="89" t="s">
        <v>729</v>
      </c>
      <c r="C177" s="89" t="s">
        <v>730</v>
      </c>
      <c r="D177" s="89" t="s">
        <v>79</v>
      </c>
      <c r="E177" s="89" t="s">
        <v>95</v>
      </c>
      <c r="F177" s="89" t="s">
        <v>541</v>
      </c>
      <c r="G177" s="89" t="s">
        <v>183</v>
      </c>
      <c r="H177" s="89" t="s">
        <v>146</v>
      </c>
      <c r="I177" s="90">
        <v>0.11709988290011708</v>
      </c>
    </row>
    <row r="178" spans="1:9">
      <c r="A178" s="89" t="s">
        <v>731</v>
      </c>
      <c r="B178" s="89" t="s">
        <v>732</v>
      </c>
      <c r="C178" s="89" t="s">
        <v>733</v>
      </c>
      <c r="D178" s="89" t="s">
        <v>74</v>
      </c>
      <c r="E178" s="89" t="s">
        <v>212</v>
      </c>
      <c r="F178" s="89" t="s">
        <v>212</v>
      </c>
      <c r="G178" s="89" t="s">
        <v>174</v>
      </c>
      <c r="H178" s="89" t="s">
        <v>141</v>
      </c>
      <c r="I178" s="90">
        <v>0.11659988340011658</v>
      </c>
    </row>
    <row r="179" spans="1:9">
      <c r="A179" s="89" t="s">
        <v>734</v>
      </c>
      <c r="B179" s="89" t="s">
        <v>735</v>
      </c>
      <c r="C179" s="89" t="s">
        <v>736</v>
      </c>
      <c r="D179" s="89" t="s">
        <v>91</v>
      </c>
      <c r="E179" s="89" t="s">
        <v>409</v>
      </c>
      <c r="F179" s="89" t="s">
        <v>605</v>
      </c>
      <c r="G179" s="89" t="s">
        <v>62</v>
      </c>
      <c r="H179" s="89" t="s">
        <v>63</v>
      </c>
      <c r="I179" s="90">
        <v>0.11579988420011579</v>
      </c>
    </row>
    <row r="180" spans="1:9">
      <c r="A180" s="89" t="s">
        <v>737</v>
      </c>
      <c r="B180" s="89" t="s">
        <v>738</v>
      </c>
      <c r="C180" s="89" t="s">
        <v>739</v>
      </c>
      <c r="D180" s="89" t="s">
        <v>103</v>
      </c>
      <c r="E180" s="89" t="s">
        <v>103</v>
      </c>
      <c r="F180" s="89" t="s">
        <v>173</v>
      </c>
      <c r="G180" s="89" t="s">
        <v>344</v>
      </c>
      <c r="H180" s="89" t="s">
        <v>184</v>
      </c>
      <c r="I180" s="90">
        <v>0.11579988420011579</v>
      </c>
    </row>
    <row r="181" spans="1:9">
      <c r="A181" s="89" t="s">
        <v>740</v>
      </c>
      <c r="B181" s="89" t="s">
        <v>741</v>
      </c>
      <c r="C181" s="89" t="s">
        <v>742</v>
      </c>
      <c r="D181" s="89" t="s">
        <v>83</v>
      </c>
      <c r="E181" s="89" t="s">
        <v>83</v>
      </c>
      <c r="F181" s="89" t="s">
        <v>107</v>
      </c>
      <c r="G181" s="89" t="s">
        <v>277</v>
      </c>
      <c r="H181" s="89" t="s">
        <v>146</v>
      </c>
      <c r="I181" s="90">
        <v>0.11539988460011538</v>
      </c>
    </row>
    <row r="182" spans="1:9">
      <c r="A182" s="89" t="s">
        <v>743</v>
      </c>
      <c r="B182" s="89" t="s">
        <v>744</v>
      </c>
      <c r="C182" s="89" t="s">
        <v>745</v>
      </c>
      <c r="D182" s="89" t="s">
        <v>103</v>
      </c>
      <c r="E182" s="89" t="s">
        <v>103</v>
      </c>
      <c r="F182" s="89" t="s">
        <v>290</v>
      </c>
      <c r="G182" s="89" t="s">
        <v>62</v>
      </c>
      <c r="H182" s="89" t="s">
        <v>63</v>
      </c>
      <c r="I182" s="90">
        <v>0.11539988460011538</v>
      </c>
    </row>
    <row r="183" spans="1:9">
      <c r="A183" s="89" t="s">
        <v>746</v>
      </c>
      <c r="B183" s="89" t="s">
        <v>747</v>
      </c>
      <c r="C183" s="89" t="s">
        <v>748</v>
      </c>
      <c r="D183" s="89" t="s">
        <v>67</v>
      </c>
      <c r="E183" s="89" t="s">
        <v>67</v>
      </c>
      <c r="F183" s="89" t="s">
        <v>68</v>
      </c>
      <c r="G183" s="89" t="s">
        <v>324</v>
      </c>
      <c r="H183" s="89" t="s">
        <v>165</v>
      </c>
      <c r="I183" s="90">
        <v>0.11479988520011478</v>
      </c>
    </row>
    <row r="184" spans="1:9">
      <c r="A184" s="89" t="s">
        <v>749</v>
      </c>
      <c r="B184" s="89" t="s">
        <v>750</v>
      </c>
      <c r="C184" s="89" t="s">
        <v>751</v>
      </c>
      <c r="D184" s="89" t="s">
        <v>114</v>
      </c>
      <c r="E184" s="89" t="s">
        <v>114</v>
      </c>
      <c r="F184" s="89" t="s">
        <v>674</v>
      </c>
      <c r="G184" s="89" t="s">
        <v>183</v>
      </c>
      <c r="H184" s="89" t="s">
        <v>146</v>
      </c>
      <c r="I184" s="90">
        <v>0.11299988700011299</v>
      </c>
    </row>
    <row r="185" spans="1:9">
      <c r="A185" s="89" t="s">
        <v>752</v>
      </c>
      <c r="B185" s="89" t="s">
        <v>753</v>
      </c>
      <c r="C185" s="89" t="s">
        <v>754</v>
      </c>
      <c r="D185" s="89" t="s">
        <v>108</v>
      </c>
      <c r="E185" s="89" t="s">
        <v>560</v>
      </c>
      <c r="F185" s="89" t="s">
        <v>561</v>
      </c>
      <c r="G185" s="89" t="s">
        <v>89</v>
      </c>
      <c r="H185" s="89" t="s">
        <v>90</v>
      </c>
      <c r="I185" s="90">
        <v>0.11279988720011278</v>
      </c>
    </row>
    <row r="186" spans="1:9">
      <c r="A186" s="89" t="s">
        <v>755</v>
      </c>
      <c r="B186" s="89" t="s">
        <v>756</v>
      </c>
      <c r="C186" s="89" t="s">
        <v>757</v>
      </c>
      <c r="D186" s="89" t="s">
        <v>67</v>
      </c>
      <c r="E186" s="89" t="s">
        <v>67</v>
      </c>
      <c r="F186" s="89" t="s">
        <v>68</v>
      </c>
      <c r="G186" s="89" t="s">
        <v>373</v>
      </c>
      <c r="H186" s="89" t="s">
        <v>204</v>
      </c>
      <c r="I186" s="90">
        <v>0.11259988740011259</v>
      </c>
    </row>
    <row r="187" spans="1:9">
      <c r="A187" s="89" t="s">
        <v>758</v>
      </c>
      <c r="B187" s="89" t="s">
        <v>759</v>
      </c>
      <c r="C187" s="89" t="s">
        <v>760</v>
      </c>
      <c r="D187" s="89" t="s">
        <v>97</v>
      </c>
      <c r="E187" s="89" t="s">
        <v>320</v>
      </c>
      <c r="F187" s="89" t="s">
        <v>320</v>
      </c>
      <c r="G187" s="89" t="s">
        <v>377</v>
      </c>
      <c r="H187" s="89" t="s">
        <v>175</v>
      </c>
      <c r="I187" s="90">
        <v>0.11199988800011199</v>
      </c>
    </row>
    <row r="188" spans="1:9">
      <c r="A188" s="89" t="s">
        <v>761</v>
      </c>
      <c r="B188" s="89" t="s">
        <v>762</v>
      </c>
      <c r="C188" s="89" t="s">
        <v>763</v>
      </c>
      <c r="D188" s="89" t="s">
        <v>67</v>
      </c>
      <c r="E188" s="89" t="s">
        <v>67</v>
      </c>
      <c r="F188" s="89" t="s">
        <v>68</v>
      </c>
      <c r="G188" s="89" t="s">
        <v>336</v>
      </c>
      <c r="H188" s="89" t="s">
        <v>175</v>
      </c>
      <c r="I188" s="90">
        <v>0.11189988810011188</v>
      </c>
    </row>
    <row r="189" spans="1:9">
      <c r="A189" s="89" t="s">
        <v>764</v>
      </c>
      <c r="B189" s="89" t="s">
        <v>765</v>
      </c>
      <c r="C189" s="89" t="s">
        <v>766</v>
      </c>
      <c r="D189" s="89" t="s">
        <v>103</v>
      </c>
      <c r="E189" s="89" t="s">
        <v>103</v>
      </c>
      <c r="F189" s="89" t="s">
        <v>173</v>
      </c>
      <c r="G189" s="89" t="s">
        <v>174</v>
      </c>
      <c r="H189" s="89" t="s">
        <v>141</v>
      </c>
      <c r="I189" s="90">
        <v>0.11129988870011127</v>
      </c>
    </row>
    <row r="190" spans="1:9">
      <c r="A190" s="89" t="s">
        <v>767</v>
      </c>
      <c r="B190" s="89" t="s">
        <v>768</v>
      </c>
      <c r="C190" s="89" t="s">
        <v>769</v>
      </c>
      <c r="D190" s="89" t="s">
        <v>59</v>
      </c>
      <c r="E190" s="89" t="s">
        <v>60</v>
      </c>
      <c r="F190" s="89" t="s">
        <v>770</v>
      </c>
      <c r="G190" s="89" t="s">
        <v>332</v>
      </c>
      <c r="H190" s="89" t="s">
        <v>169</v>
      </c>
      <c r="I190" s="90">
        <v>0.11099988900011099</v>
      </c>
    </row>
    <row r="191" spans="1:9">
      <c r="A191" s="89" t="s">
        <v>771</v>
      </c>
      <c r="B191" s="89" t="s">
        <v>772</v>
      </c>
      <c r="C191" s="89" t="s">
        <v>773</v>
      </c>
      <c r="D191" s="89" t="s">
        <v>74</v>
      </c>
      <c r="E191" s="89" t="s">
        <v>212</v>
      </c>
      <c r="F191" s="89" t="s">
        <v>212</v>
      </c>
      <c r="G191" s="89" t="s">
        <v>174</v>
      </c>
      <c r="H191" s="89" t="s">
        <v>141</v>
      </c>
      <c r="I191" s="90">
        <v>0.11079988920011077</v>
      </c>
    </row>
    <row r="192" spans="1:9">
      <c r="A192" s="89" t="s">
        <v>774</v>
      </c>
      <c r="B192" s="89" t="s">
        <v>775</v>
      </c>
      <c r="C192" s="89" t="s">
        <v>776</v>
      </c>
      <c r="D192" s="89" t="s">
        <v>97</v>
      </c>
      <c r="E192" s="89" t="s">
        <v>121</v>
      </c>
      <c r="F192" s="89" t="s">
        <v>122</v>
      </c>
      <c r="G192" s="89" t="s">
        <v>62</v>
      </c>
      <c r="H192" s="89" t="s">
        <v>63</v>
      </c>
      <c r="I192" s="90">
        <v>0.10979989020010977</v>
      </c>
    </row>
    <row r="193" spans="1:9">
      <c r="A193" s="89" t="s">
        <v>777</v>
      </c>
      <c r="B193" s="89" t="s">
        <v>778</v>
      </c>
      <c r="C193" s="89" t="s">
        <v>779</v>
      </c>
      <c r="D193" s="89" t="s">
        <v>108</v>
      </c>
      <c r="E193" s="89" t="s">
        <v>300</v>
      </c>
      <c r="F193" s="89" t="s">
        <v>352</v>
      </c>
      <c r="G193" s="89" t="s">
        <v>62</v>
      </c>
      <c r="H193" s="89" t="s">
        <v>63</v>
      </c>
      <c r="I193" s="90">
        <v>0.10939989060010938</v>
      </c>
    </row>
    <row r="194" spans="1:9">
      <c r="A194" s="89" t="s">
        <v>780</v>
      </c>
      <c r="B194" s="89" t="s">
        <v>781</v>
      </c>
      <c r="C194" s="89" t="s">
        <v>782</v>
      </c>
      <c r="D194" s="89" t="s">
        <v>67</v>
      </c>
      <c r="E194" s="89" t="s">
        <v>67</v>
      </c>
      <c r="F194" s="89" t="s">
        <v>68</v>
      </c>
      <c r="G194" s="89" t="s">
        <v>285</v>
      </c>
      <c r="H194" s="89" t="s">
        <v>161</v>
      </c>
      <c r="I194" s="90">
        <v>0.10889989110010888</v>
      </c>
    </row>
    <row r="195" spans="1:9">
      <c r="A195" s="89" t="s">
        <v>783</v>
      </c>
      <c r="B195" s="89" t="s">
        <v>784</v>
      </c>
      <c r="C195" s="89" t="s">
        <v>785</v>
      </c>
      <c r="D195" s="89" t="s">
        <v>97</v>
      </c>
      <c r="E195" s="89" t="s">
        <v>121</v>
      </c>
      <c r="F195" s="89" t="s">
        <v>122</v>
      </c>
      <c r="G195" s="89" t="s">
        <v>285</v>
      </c>
      <c r="H195" s="89" t="s">
        <v>161</v>
      </c>
      <c r="I195" s="90">
        <v>0.10879989120010877</v>
      </c>
    </row>
    <row r="196" spans="1:9">
      <c r="A196" s="89" t="s">
        <v>786</v>
      </c>
      <c r="B196" s="89" t="s">
        <v>787</v>
      </c>
      <c r="C196" s="89" t="s">
        <v>788</v>
      </c>
      <c r="D196" s="89" t="s">
        <v>103</v>
      </c>
      <c r="E196" s="89" t="s">
        <v>103</v>
      </c>
      <c r="F196" s="89" t="s">
        <v>290</v>
      </c>
      <c r="G196" s="89" t="s">
        <v>89</v>
      </c>
      <c r="H196" s="89" t="s">
        <v>90</v>
      </c>
      <c r="I196" s="90">
        <v>0.10859989140010859</v>
      </c>
    </row>
    <row r="197" spans="1:9">
      <c r="A197" s="89" t="s">
        <v>789</v>
      </c>
      <c r="B197" s="89" t="s">
        <v>790</v>
      </c>
      <c r="C197" s="89" t="s">
        <v>791</v>
      </c>
      <c r="D197" s="89" t="s">
        <v>97</v>
      </c>
      <c r="E197" s="89" t="s">
        <v>136</v>
      </c>
      <c r="F197" s="89" t="s">
        <v>470</v>
      </c>
      <c r="G197" s="89" t="s">
        <v>89</v>
      </c>
      <c r="H197" s="89" t="s">
        <v>90</v>
      </c>
      <c r="I197" s="90">
        <v>0.10789989210010788</v>
      </c>
    </row>
    <row r="198" spans="1:9">
      <c r="A198" s="89" t="s">
        <v>792</v>
      </c>
      <c r="B198" s="89" t="s">
        <v>793</v>
      </c>
      <c r="C198" s="89" t="s">
        <v>794</v>
      </c>
      <c r="D198" s="89" t="s">
        <v>79</v>
      </c>
      <c r="E198" s="89" t="s">
        <v>95</v>
      </c>
      <c r="F198" s="89" t="s">
        <v>96</v>
      </c>
      <c r="G198" s="89" t="s">
        <v>62</v>
      </c>
      <c r="H198" s="89" t="s">
        <v>63</v>
      </c>
      <c r="I198" s="90">
        <v>0.10789989210010788</v>
      </c>
    </row>
    <row r="199" spans="1:9">
      <c r="A199" s="89" t="s">
        <v>795</v>
      </c>
      <c r="B199" s="89" t="s">
        <v>796</v>
      </c>
      <c r="C199" s="89" t="s">
        <v>797</v>
      </c>
      <c r="D199" s="89" t="s">
        <v>83</v>
      </c>
      <c r="E199" s="89" t="s">
        <v>83</v>
      </c>
      <c r="F199" s="89" t="s">
        <v>160</v>
      </c>
      <c r="G199" s="89" t="s">
        <v>381</v>
      </c>
      <c r="H199" s="89" t="s">
        <v>208</v>
      </c>
      <c r="I199" s="90">
        <v>0.10789989210010788</v>
      </c>
    </row>
    <row r="200" spans="1:9">
      <c r="A200" s="89" t="s">
        <v>798</v>
      </c>
      <c r="B200" s="89" t="s">
        <v>799</v>
      </c>
      <c r="C200" s="89" t="s">
        <v>800</v>
      </c>
      <c r="D200" s="89" t="s">
        <v>108</v>
      </c>
      <c r="E200" s="89" t="s">
        <v>201</v>
      </c>
      <c r="F200" s="89" t="s">
        <v>202</v>
      </c>
      <c r="G200" s="89" t="s">
        <v>277</v>
      </c>
      <c r="H200" s="89" t="s">
        <v>146</v>
      </c>
      <c r="I200" s="90">
        <v>0.10779989220010779</v>
      </c>
    </row>
    <row r="201" spans="1:9">
      <c r="A201" s="89" t="s">
        <v>801</v>
      </c>
      <c r="B201" s="89" t="s">
        <v>802</v>
      </c>
      <c r="C201" s="89" t="s">
        <v>803</v>
      </c>
      <c r="D201" s="89" t="s">
        <v>108</v>
      </c>
      <c r="E201" s="89" t="s">
        <v>235</v>
      </c>
      <c r="F201" s="89" t="s">
        <v>236</v>
      </c>
      <c r="G201" s="89" t="s">
        <v>62</v>
      </c>
      <c r="H201" s="89" t="s">
        <v>63</v>
      </c>
      <c r="I201" s="90">
        <v>0.10779989220010779</v>
      </c>
    </row>
    <row r="202" spans="1:9">
      <c r="A202" s="89" t="s">
        <v>804</v>
      </c>
      <c r="B202" s="89" t="s">
        <v>805</v>
      </c>
      <c r="C202" s="89" t="s">
        <v>806</v>
      </c>
      <c r="D202" s="89" t="s">
        <v>67</v>
      </c>
      <c r="E202" s="89" t="s">
        <v>67</v>
      </c>
      <c r="F202" s="89" t="s">
        <v>68</v>
      </c>
      <c r="G202" s="89" t="s">
        <v>62</v>
      </c>
      <c r="H202" s="89" t="s">
        <v>63</v>
      </c>
      <c r="I202" s="90">
        <v>0.10719989280010719</v>
      </c>
    </row>
    <row r="203" spans="1:9">
      <c r="A203" s="89" t="s">
        <v>807</v>
      </c>
      <c r="B203" s="89" t="s">
        <v>808</v>
      </c>
      <c r="C203" s="89" t="s">
        <v>809</v>
      </c>
      <c r="D203" s="89" t="s">
        <v>59</v>
      </c>
      <c r="E203" s="89" t="s">
        <v>60</v>
      </c>
      <c r="F203" s="89" t="s">
        <v>217</v>
      </c>
      <c r="G203" s="89" t="s">
        <v>369</v>
      </c>
      <c r="H203" s="89" t="s">
        <v>197</v>
      </c>
      <c r="I203" s="90">
        <v>0.10669989330010669</v>
      </c>
    </row>
    <row r="204" spans="1:9">
      <c r="A204" s="89" t="s">
        <v>810</v>
      </c>
      <c r="B204" s="89" t="s">
        <v>811</v>
      </c>
      <c r="C204" s="89" t="s">
        <v>812</v>
      </c>
      <c r="D204" s="89" t="s">
        <v>74</v>
      </c>
      <c r="E204" s="89" t="s">
        <v>87</v>
      </c>
      <c r="F204" s="89" t="s">
        <v>150</v>
      </c>
      <c r="G204" s="89" t="s">
        <v>344</v>
      </c>
      <c r="H204" s="89" t="s">
        <v>184</v>
      </c>
      <c r="I204" s="90">
        <v>0.10599989400010598</v>
      </c>
    </row>
    <row r="205" spans="1:9">
      <c r="A205" s="89" t="s">
        <v>813</v>
      </c>
      <c r="B205" s="89" t="s">
        <v>814</v>
      </c>
      <c r="C205" s="89" t="s">
        <v>815</v>
      </c>
      <c r="D205" s="89" t="s">
        <v>79</v>
      </c>
      <c r="E205" s="89" t="s">
        <v>95</v>
      </c>
      <c r="F205" s="89" t="s">
        <v>709</v>
      </c>
      <c r="G205" s="89" t="s">
        <v>203</v>
      </c>
      <c r="H205" s="89" t="s">
        <v>156</v>
      </c>
      <c r="I205" s="90">
        <v>0.10529989470010528</v>
      </c>
    </row>
    <row r="206" spans="1:9">
      <c r="A206" s="89" t="s">
        <v>816</v>
      </c>
      <c r="B206" s="89" t="s">
        <v>817</v>
      </c>
      <c r="C206" s="89" t="s">
        <v>818</v>
      </c>
      <c r="D206" s="89" t="s">
        <v>74</v>
      </c>
      <c r="E206" s="89" t="s">
        <v>212</v>
      </c>
      <c r="F206" s="89" t="s">
        <v>212</v>
      </c>
      <c r="G206" s="89" t="s">
        <v>62</v>
      </c>
      <c r="H206" s="89" t="s">
        <v>63</v>
      </c>
      <c r="I206" s="90">
        <v>0.10519989480010519</v>
      </c>
    </row>
    <row r="207" spans="1:9">
      <c r="A207" s="89" t="s">
        <v>819</v>
      </c>
      <c r="B207" s="89" t="s">
        <v>820</v>
      </c>
      <c r="C207" s="89" t="s">
        <v>821</v>
      </c>
      <c r="D207" s="89" t="s">
        <v>108</v>
      </c>
      <c r="E207" s="89" t="s">
        <v>201</v>
      </c>
      <c r="F207" s="89" t="s">
        <v>202</v>
      </c>
      <c r="G207" s="89" t="s">
        <v>188</v>
      </c>
      <c r="H207" s="89" t="s">
        <v>151</v>
      </c>
      <c r="I207" s="90">
        <v>0.10429989570010428</v>
      </c>
    </row>
    <row r="208" spans="1:9">
      <c r="A208" s="89" t="s">
        <v>822</v>
      </c>
      <c r="B208" s="89" t="s">
        <v>823</v>
      </c>
      <c r="C208" s="89" t="s">
        <v>824</v>
      </c>
      <c r="D208" s="89" t="s">
        <v>97</v>
      </c>
      <c r="E208" s="89" t="s">
        <v>121</v>
      </c>
      <c r="F208" s="89" t="s">
        <v>122</v>
      </c>
      <c r="G208" s="89" t="s">
        <v>324</v>
      </c>
      <c r="H208" s="89" t="s">
        <v>165</v>
      </c>
      <c r="I208" s="90">
        <v>0.10379989620010378</v>
      </c>
    </row>
    <row r="209" spans="1:9">
      <c r="A209" s="89" t="s">
        <v>825</v>
      </c>
      <c r="B209" s="89" t="s">
        <v>826</v>
      </c>
      <c r="C209" s="89" t="s">
        <v>827</v>
      </c>
      <c r="D209" s="89" t="s">
        <v>97</v>
      </c>
      <c r="E209" s="89" t="s">
        <v>320</v>
      </c>
      <c r="F209" s="89" t="s">
        <v>320</v>
      </c>
      <c r="G209" s="89" t="s">
        <v>62</v>
      </c>
      <c r="H209" s="89" t="s">
        <v>63</v>
      </c>
      <c r="I209" s="90">
        <v>0.10369989630010369</v>
      </c>
    </row>
    <row r="210" spans="1:9">
      <c r="A210" s="89" t="s">
        <v>828</v>
      </c>
      <c r="B210" s="89" t="s">
        <v>829</v>
      </c>
      <c r="C210" s="89" t="s">
        <v>830</v>
      </c>
      <c r="D210" s="89" t="s">
        <v>67</v>
      </c>
      <c r="E210" s="89" t="s">
        <v>67</v>
      </c>
      <c r="F210" s="89" t="s">
        <v>68</v>
      </c>
      <c r="G210" s="89" t="s">
        <v>285</v>
      </c>
      <c r="H210" s="89" t="s">
        <v>161</v>
      </c>
      <c r="I210" s="90">
        <v>0.10319989680010319</v>
      </c>
    </row>
    <row r="211" spans="1:9">
      <c r="A211" s="89" t="s">
        <v>831</v>
      </c>
      <c r="B211" s="89" t="s">
        <v>832</v>
      </c>
      <c r="C211" s="89" t="s">
        <v>833</v>
      </c>
      <c r="D211" s="89" t="s">
        <v>103</v>
      </c>
      <c r="E211" s="89" t="s">
        <v>103</v>
      </c>
      <c r="F211" s="89" t="s">
        <v>173</v>
      </c>
      <c r="G211" s="89" t="s">
        <v>62</v>
      </c>
      <c r="H211" s="89" t="s">
        <v>63</v>
      </c>
      <c r="I211" s="90">
        <v>0.10289989710010289</v>
      </c>
    </row>
    <row r="212" spans="1:9">
      <c r="A212" s="89" t="s">
        <v>834</v>
      </c>
      <c r="B212" s="89" t="s">
        <v>835</v>
      </c>
      <c r="C212" s="89" t="s">
        <v>836</v>
      </c>
      <c r="D212" s="89" t="s">
        <v>67</v>
      </c>
      <c r="E212" s="89" t="s">
        <v>67</v>
      </c>
      <c r="F212" s="89" t="s">
        <v>68</v>
      </c>
      <c r="G212" s="89" t="s">
        <v>381</v>
      </c>
      <c r="H212" s="89" t="s">
        <v>208</v>
      </c>
      <c r="I212" s="90">
        <v>0.10279989720010278</v>
      </c>
    </row>
    <row r="213" spans="1:9">
      <c r="A213" s="89" t="s">
        <v>837</v>
      </c>
      <c r="B213" s="89" t="s">
        <v>838</v>
      </c>
      <c r="C213" s="89" t="s">
        <v>839</v>
      </c>
      <c r="D213" s="89" t="s">
        <v>97</v>
      </c>
      <c r="E213" s="89" t="s">
        <v>121</v>
      </c>
      <c r="F213" s="89" t="s">
        <v>122</v>
      </c>
      <c r="G213" s="89" t="s">
        <v>336</v>
      </c>
      <c r="H213" s="89" t="s">
        <v>175</v>
      </c>
      <c r="I213" s="90">
        <v>0.10219989780010219</v>
      </c>
    </row>
    <row r="214" spans="1:9">
      <c r="A214" s="89" t="s">
        <v>840</v>
      </c>
      <c r="B214" s="89" t="s">
        <v>841</v>
      </c>
      <c r="C214" s="89" t="s">
        <v>842</v>
      </c>
      <c r="D214" s="89" t="s">
        <v>67</v>
      </c>
      <c r="E214" s="89" t="s">
        <v>67</v>
      </c>
      <c r="F214" s="89" t="s">
        <v>68</v>
      </c>
      <c r="G214" s="89" t="s">
        <v>62</v>
      </c>
      <c r="H214" s="89" t="s">
        <v>63</v>
      </c>
      <c r="I214" s="90">
        <v>0.10169989830010169</v>
      </c>
    </row>
    <row r="215" spans="1:9">
      <c r="A215" s="89" t="s">
        <v>843</v>
      </c>
      <c r="B215" s="89" t="s">
        <v>844</v>
      </c>
      <c r="C215" s="89" t="s">
        <v>845</v>
      </c>
      <c r="D215" s="89" t="s">
        <v>97</v>
      </c>
      <c r="E215" s="89" t="s">
        <v>320</v>
      </c>
      <c r="F215" s="89" t="s">
        <v>320</v>
      </c>
      <c r="G215" s="89" t="s">
        <v>123</v>
      </c>
      <c r="H215" s="89" t="s">
        <v>124</v>
      </c>
      <c r="I215" s="90">
        <v>0.10159989840010158</v>
      </c>
    </row>
    <row r="216" spans="1:9">
      <c r="A216" s="89" t="s">
        <v>846</v>
      </c>
      <c r="B216" s="89" t="s">
        <v>847</v>
      </c>
      <c r="C216" s="89" t="s">
        <v>848</v>
      </c>
      <c r="D216" s="89" t="s">
        <v>114</v>
      </c>
      <c r="E216" s="89" t="s">
        <v>114</v>
      </c>
      <c r="F216" s="89" t="s">
        <v>674</v>
      </c>
      <c r="G216" s="89" t="s">
        <v>62</v>
      </c>
      <c r="H216" s="89" t="s">
        <v>63</v>
      </c>
      <c r="I216" s="90">
        <v>0.10069989930010069</v>
      </c>
    </row>
    <row r="217" spans="1:9">
      <c r="A217" s="89" t="s">
        <v>849</v>
      </c>
      <c r="B217" s="89" t="s">
        <v>850</v>
      </c>
      <c r="C217" s="89" t="s">
        <v>851</v>
      </c>
      <c r="D217" s="89" t="s">
        <v>74</v>
      </c>
      <c r="E217" s="89" t="s">
        <v>101</v>
      </c>
      <c r="F217" s="89" t="s">
        <v>102</v>
      </c>
      <c r="G217" s="89" t="s">
        <v>62</v>
      </c>
      <c r="H217" s="89" t="s">
        <v>63</v>
      </c>
      <c r="I217" s="90">
        <v>0.10009989990010008</v>
      </c>
    </row>
    <row r="218" spans="1:9">
      <c r="A218" s="89" t="s">
        <v>852</v>
      </c>
      <c r="B218" s="89" t="s">
        <v>853</v>
      </c>
      <c r="C218" s="89" t="s">
        <v>854</v>
      </c>
      <c r="D218" s="89" t="s">
        <v>67</v>
      </c>
      <c r="E218" s="89" t="s">
        <v>67</v>
      </c>
      <c r="F218" s="89" t="s">
        <v>68</v>
      </c>
      <c r="G218" s="89" t="s">
        <v>285</v>
      </c>
      <c r="H218" s="89" t="s">
        <v>161</v>
      </c>
      <c r="I218" s="90">
        <v>9.9899900100099887E-2</v>
      </c>
    </row>
    <row r="219" spans="1:9">
      <c r="A219" s="89" t="s">
        <v>855</v>
      </c>
      <c r="B219" s="89" t="s">
        <v>856</v>
      </c>
      <c r="C219" s="89" t="s">
        <v>857</v>
      </c>
      <c r="D219" s="89" t="s">
        <v>103</v>
      </c>
      <c r="E219" s="89" t="s">
        <v>103</v>
      </c>
      <c r="F219" s="89" t="s">
        <v>290</v>
      </c>
      <c r="G219" s="89" t="s">
        <v>277</v>
      </c>
      <c r="H219" s="89" t="s">
        <v>146</v>
      </c>
      <c r="I219" s="90">
        <v>9.9899900100099887E-2</v>
      </c>
    </row>
    <row r="220" spans="1:9">
      <c r="A220" s="89" t="s">
        <v>858</v>
      </c>
      <c r="B220" s="89" t="s">
        <v>859</v>
      </c>
      <c r="C220" s="89" t="s">
        <v>860</v>
      </c>
      <c r="D220" s="89" t="s">
        <v>83</v>
      </c>
      <c r="E220" s="89" t="s">
        <v>83</v>
      </c>
      <c r="F220" s="89" t="s">
        <v>107</v>
      </c>
      <c r="G220" s="89" t="s">
        <v>183</v>
      </c>
      <c r="H220" s="89" t="s">
        <v>146</v>
      </c>
      <c r="I220" s="90">
        <v>9.9599900400099584E-2</v>
      </c>
    </row>
    <row r="221" spans="1:9">
      <c r="A221" s="89" t="s">
        <v>861</v>
      </c>
      <c r="B221" s="89" t="s">
        <v>862</v>
      </c>
      <c r="C221" s="89" t="s">
        <v>863</v>
      </c>
      <c r="D221" s="89" t="s">
        <v>59</v>
      </c>
      <c r="E221" s="89" t="s">
        <v>60</v>
      </c>
      <c r="F221" s="89" t="s">
        <v>61</v>
      </c>
      <c r="G221" s="89" t="s">
        <v>62</v>
      </c>
      <c r="H221" s="89" t="s">
        <v>63</v>
      </c>
      <c r="I221" s="90">
        <v>9.9499900500099492E-2</v>
      </c>
    </row>
    <row r="222" spans="1:9">
      <c r="A222" s="89" t="s">
        <v>864</v>
      </c>
      <c r="B222" s="89" t="s">
        <v>865</v>
      </c>
      <c r="C222" s="89" t="s">
        <v>866</v>
      </c>
      <c r="D222" s="89" t="s">
        <v>79</v>
      </c>
      <c r="E222" s="89" t="s">
        <v>95</v>
      </c>
      <c r="F222" s="89" t="s">
        <v>309</v>
      </c>
      <c r="G222" s="89" t="s">
        <v>203</v>
      </c>
      <c r="H222" s="89" t="s">
        <v>156</v>
      </c>
      <c r="I222" s="90">
        <v>9.9499900500099492E-2</v>
      </c>
    </row>
    <row r="223" spans="1:9">
      <c r="A223" s="89" t="s">
        <v>867</v>
      </c>
      <c r="B223" s="89" t="s">
        <v>868</v>
      </c>
      <c r="C223" s="89" t="s">
        <v>869</v>
      </c>
      <c r="D223" s="89" t="s">
        <v>97</v>
      </c>
      <c r="E223" s="89" t="s">
        <v>320</v>
      </c>
      <c r="F223" s="89" t="s">
        <v>320</v>
      </c>
      <c r="G223" s="89" t="s">
        <v>183</v>
      </c>
      <c r="H223" s="89" t="s">
        <v>146</v>
      </c>
      <c r="I223" s="90">
        <v>9.879990120009878E-2</v>
      </c>
    </row>
    <row r="224" spans="1:9">
      <c r="A224" s="89" t="s">
        <v>870</v>
      </c>
      <c r="B224" s="89" t="s">
        <v>871</v>
      </c>
      <c r="C224" s="89" t="s">
        <v>872</v>
      </c>
      <c r="D224" s="89" t="s">
        <v>108</v>
      </c>
      <c r="E224" s="89" t="s">
        <v>300</v>
      </c>
      <c r="F224" s="89" t="s">
        <v>301</v>
      </c>
      <c r="G224" s="89" t="s">
        <v>62</v>
      </c>
      <c r="H224" s="89" t="s">
        <v>63</v>
      </c>
      <c r="I224" s="90">
        <v>9.779990220009778E-2</v>
      </c>
    </row>
    <row r="225" spans="1:9">
      <c r="A225" s="89" t="s">
        <v>873</v>
      </c>
      <c r="B225" s="89" t="s">
        <v>874</v>
      </c>
      <c r="C225" s="89" t="s">
        <v>875</v>
      </c>
      <c r="D225" s="89" t="s">
        <v>114</v>
      </c>
      <c r="E225" s="89" t="s">
        <v>114</v>
      </c>
      <c r="F225" s="89" t="s">
        <v>574</v>
      </c>
      <c r="G225" s="89" t="s">
        <v>62</v>
      </c>
      <c r="H225" s="89" t="s">
        <v>63</v>
      </c>
      <c r="I225" s="90">
        <v>9.7599902400097596E-2</v>
      </c>
    </row>
    <row r="226" spans="1:9">
      <c r="A226" s="89" t="s">
        <v>876</v>
      </c>
      <c r="B226" s="89" t="s">
        <v>877</v>
      </c>
      <c r="C226" s="89" t="s">
        <v>878</v>
      </c>
      <c r="D226" s="89" t="s">
        <v>103</v>
      </c>
      <c r="E226" s="89" t="s">
        <v>103</v>
      </c>
      <c r="F226" s="89" t="s">
        <v>173</v>
      </c>
      <c r="G226" s="89" t="s">
        <v>174</v>
      </c>
      <c r="H226" s="89" t="s">
        <v>141</v>
      </c>
      <c r="I226" s="90">
        <v>9.699990300009699E-2</v>
      </c>
    </row>
    <row r="227" spans="1:9">
      <c r="A227" s="89" t="s">
        <v>879</v>
      </c>
      <c r="B227" s="89" t="s">
        <v>880</v>
      </c>
      <c r="C227" s="89" t="s">
        <v>881</v>
      </c>
      <c r="D227" s="89" t="s">
        <v>91</v>
      </c>
      <c r="E227" s="89" t="s">
        <v>112</v>
      </c>
      <c r="F227" s="89" t="s">
        <v>113</v>
      </c>
      <c r="G227" s="89" t="s">
        <v>62</v>
      </c>
      <c r="H227" s="89" t="s">
        <v>63</v>
      </c>
      <c r="I227" s="90">
        <v>9.649990350009649E-2</v>
      </c>
    </row>
    <row r="228" spans="1:9">
      <c r="A228" s="89" t="s">
        <v>882</v>
      </c>
      <c r="B228" s="89" t="s">
        <v>883</v>
      </c>
      <c r="C228" s="89" t="s">
        <v>884</v>
      </c>
      <c r="D228" s="89" t="s">
        <v>74</v>
      </c>
      <c r="E228" s="89" t="s">
        <v>101</v>
      </c>
      <c r="F228" s="89" t="s">
        <v>885</v>
      </c>
      <c r="G228" s="89" t="s">
        <v>183</v>
      </c>
      <c r="H228" s="89" t="s">
        <v>146</v>
      </c>
      <c r="I228" s="90">
        <v>9.649990350009649E-2</v>
      </c>
    </row>
    <row r="229" spans="1:9">
      <c r="A229" s="89" t="s">
        <v>886</v>
      </c>
      <c r="B229" s="89" t="s">
        <v>887</v>
      </c>
      <c r="C229" s="89" t="s">
        <v>888</v>
      </c>
      <c r="D229" s="89" t="s">
        <v>97</v>
      </c>
      <c r="E229" s="89" t="s">
        <v>136</v>
      </c>
      <c r="F229" s="89" t="s">
        <v>470</v>
      </c>
      <c r="G229" s="89" t="s">
        <v>62</v>
      </c>
      <c r="H229" s="89" t="s">
        <v>63</v>
      </c>
      <c r="I229" s="90">
        <v>9.5499904500095489E-2</v>
      </c>
    </row>
    <row r="230" spans="1:9">
      <c r="A230" s="89" t="s">
        <v>889</v>
      </c>
      <c r="B230" s="89" t="s">
        <v>890</v>
      </c>
      <c r="C230" s="89" t="s">
        <v>891</v>
      </c>
      <c r="D230" s="89" t="s">
        <v>108</v>
      </c>
      <c r="E230" s="89" t="s">
        <v>201</v>
      </c>
      <c r="F230" s="89" t="s">
        <v>202</v>
      </c>
      <c r="G230" s="89" t="s">
        <v>277</v>
      </c>
      <c r="H230" s="89" t="s">
        <v>146</v>
      </c>
      <c r="I230" s="90">
        <v>9.51999048000952E-2</v>
      </c>
    </row>
    <row r="231" spans="1:9">
      <c r="A231" s="89" t="s">
        <v>892</v>
      </c>
      <c r="B231" s="89" t="s">
        <v>893</v>
      </c>
      <c r="C231" s="89" t="s">
        <v>894</v>
      </c>
      <c r="D231" s="89" t="s">
        <v>79</v>
      </c>
      <c r="E231" s="89" t="s">
        <v>444</v>
      </c>
      <c r="F231" s="89" t="s">
        <v>445</v>
      </c>
      <c r="G231" s="89" t="s">
        <v>62</v>
      </c>
      <c r="H231" s="89" t="s">
        <v>63</v>
      </c>
      <c r="I231" s="90">
        <v>9.4999905000094989E-2</v>
      </c>
    </row>
    <row r="232" spans="1:9">
      <c r="A232" s="89" t="s">
        <v>895</v>
      </c>
      <c r="B232" s="89" t="s">
        <v>896</v>
      </c>
      <c r="C232" s="89" t="s">
        <v>897</v>
      </c>
      <c r="D232" s="89" t="s">
        <v>83</v>
      </c>
      <c r="E232" s="89" t="s">
        <v>83</v>
      </c>
      <c r="F232" s="89" t="s">
        <v>107</v>
      </c>
      <c r="G232" s="89" t="s">
        <v>183</v>
      </c>
      <c r="H232" s="89" t="s">
        <v>146</v>
      </c>
      <c r="I232" s="90">
        <v>9.4199905800094186E-2</v>
      </c>
    </row>
    <row r="233" spans="1:9">
      <c r="A233" s="89" t="s">
        <v>898</v>
      </c>
      <c r="B233" s="89" t="s">
        <v>899</v>
      </c>
      <c r="C233" s="89" t="s">
        <v>900</v>
      </c>
      <c r="D233" s="89" t="s">
        <v>91</v>
      </c>
      <c r="E233" s="89" t="s">
        <v>112</v>
      </c>
      <c r="F233" s="89" t="s">
        <v>487</v>
      </c>
      <c r="G233" s="89" t="s">
        <v>62</v>
      </c>
      <c r="H233" s="89" t="s">
        <v>63</v>
      </c>
      <c r="I233" s="90">
        <v>9.3999906000093988E-2</v>
      </c>
    </row>
    <row r="234" spans="1:9">
      <c r="A234" s="89" t="s">
        <v>901</v>
      </c>
      <c r="B234" s="89" t="s">
        <v>902</v>
      </c>
      <c r="C234" s="89" t="s">
        <v>903</v>
      </c>
      <c r="D234" s="89" t="s">
        <v>97</v>
      </c>
      <c r="E234" s="89" t="s">
        <v>136</v>
      </c>
      <c r="F234" s="89" t="s">
        <v>470</v>
      </c>
      <c r="G234" s="89" t="s">
        <v>62</v>
      </c>
      <c r="H234" s="89" t="s">
        <v>63</v>
      </c>
      <c r="I234" s="90">
        <v>9.3899906100093883E-2</v>
      </c>
    </row>
    <row r="235" spans="1:9">
      <c r="A235" s="89" t="s">
        <v>904</v>
      </c>
      <c r="B235" s="89" t="s">
        <v>905</v>
      </c>
      <c r="C235" s="89" t="s">
        <v>906</v>
      </c>
      <c r="D235" s="89" t="s">
        <v>83</v>
      </c>
      <c r="E235" s="89" t="s">
        <v>83</v>
      </c>
      <c r="F235" s="89" t="s">
        <v>107</v>
      </c>
      <c r="G235" s="89" t="s">
        <v>123</v>
      </c>
      <c r="H235" s="89" t="s">
        <v>124</v>
      </c>
      <c r="I235" s="90">
        <v>9.3599906400093594E-2</v>
      </c>
    </row>
    <row r="236" spans="1:9">
      <c r="A236" s="89" t="s">
        <v>907</v>
      </c>
      <c r="B236" s="89" t="s">
        <v>908</v>
      </c>
      <c r="C236" s="89" t="s">
        <v>909</v>
      </c>
      <c r="D236" s="89" t="s">
        <v>59</v>
      </c>
      <c r="E236" s="89" t="s">
        <v>72</v>
      </c>
      <c r="F236" s="89" t="s">
        <v>78</v>
      </c>
      <c r="G236" s="89" t="s">
        <v>62</v>
      </c>
      <c r="H236" s="89" t="s">
        <v>63</v>
      </c>
      <c r="I236" s="90">
        <v>9.3199906800093185E-2</v>
      </c>
    </row>
    <row r="237" spans="1:9">
      <c r="A237" s="89" t="s">
        <v>910</v>
      </c>
      <c r="B237" s="89" t="s">
        <v>911</v>
      </c>
      <c r="C237" s="89" t="s">
        <v>912</v>
      </c>
      <c r="D237" s="89" t="s">
        <v>114</v>
      </c>
      <c r="E237" s="89" t="s">
        <v>114</v>
      </c>
      <c r="F237" s="89" t="s">
        <v>574</v>
      </c>
      <c r="G237" s="89" t="s">
        <v>348</v>
      </c>
      <c r="H237" s="89" t="s">
        <v>146</v>
      </c>
      <c r="I237" s="90">
        <v>9.2899907100092882E-2</v>
      </c>
    </row>
    <row r="238" spans="1:9">
      <c r="A238" s="89" t="s">
        <v>913</v>
      </c>
      <c r="B238" s="89" t="s">
        <v>914</v>
      </c>
      <c r="C238" s="89" t="s">
        <v>915</v>
      </c>
      <c r="D238" s="89" t="s">
        <v>83</v>
      </c>
      <c r="E238" s="89" t="s">
        <v>83</v>
      </c>
      <c r="F238" s="89" t="s">
        <v>160</v>
      </c>
      <c r="G238" s="89" t="s">
        <v>203</v>
      </c>
      <c r="H238" s="89" t="s">
        <v>156</v>
      </c>
      <c r="I238" s="90">
        <v>9.2899907100092882E-2</v>
      </c>
    </row>
    <row r="239" spans="1:9">
      <c r="A239" s="89" t="s">
        <v>916</v>
      </c>
      <c r="B239" s="89" t="s">
        <v>917</v>
      </c>
      <c r="C239" s="89" t="s">
        <v>918</v>
      </c>
      <c r="D239" s="89" t="s">
        <v>59</v>
      </c>
      <c r="E239" s="89" t="s">
        <v>60</v>
      </c>
      <c r="F239" s="89" t="s">
        <v>770</v>
      </c>
      <c r="G239" s="89" t="s">
        <v>203</v>
      </c>
      <c r="H239" s="89" t="s">
        <v>156</v>
      </c>
      <c r="I239" s="90">
        <v>9.2599907400092593E-2</v>
      </c>
    </row>
    <row r="240" spans="1:9">
      <c r="A240" s="89" t="s">
        <v>919</v>
      </c>
      <c r="B240" s="89" t="s">
        <v>920</v>
      </c>
      <c r="C240" s="89" t="s">
        <v>921</v>
      </c>
      <c r="D240" s="89" t="s">
        <v>59</v>
      </c>
      <c r="E240" s="89" t="s">
        <v>72</v>
      </c>
      <c r="F240" s="89" t="s">
        <v>129</v>
      </c>
      <c r="G240" s="89" t="s">
        <v>336</v>
      </c>
      <c r="H240" s="89" t="s">
        <v>175</v>
      </c>
      <c r="I240" s="90">
        <v>9.2199907800092185E-2</v>
      </c>
    </row>
    <row r="241" spans="1:9">
      <c r="A241" s="89" t="s">
        <v>922</v>
      </c>
      <c r="B241" s="89" t="s">
        <v>923</v>
      </c>
      <c r="C241" s="89" t="s">
        <v>924</v>
      </c>
      <c r="D241" s="89" t="s">
        <v>97</v>
      </c>
      <c r="E241" s="89" t="s">
        <v>320</v>
      </c>
      <c r="F241" s="89" t="s">
        <v>320</v>
      </c>
      <c r="G241" s="89" t="s">
        <v>277</v>
      </c>
      <c r="H241" s="89" t="s">
        <v>146</v>
      </c>
      <c r="I241" s="90">
        <v>9.1999908000091987E-2</v>
      </c>
    </row>
    <row r="242" spans="1:9">
      <c r="A242" s="89" t="s">
        <v>925</v>
      </c>
      <c r="B242" s="89" t="s">
        <v>926</v>
      </c>
      <c r="C242" s="89" t="s">
        <v>927</v>
      </c>
      <c r="D242" s="89" t="s">
        <v>83</v>
      </c>
      <c r="E242" s="89" t="s">
        <v>83</v>
      </c>
      <c r="F242" s="89" t="s">
        <v>160</v>
      </c>
      <c r="G242" s="89" t="s">
        <v>203</v>
      </c>
      <c r="H242" s="89" t="s">
        <v>156</v>
      </c>
      <c r="I242" s="90">
        <v>9.179990820009179E-2</v>
      </c>
    </row>
    <row r="243" spans="1:9">
      <c r="A243" s="89" t="s">
        <v>928</v>
      </c>
      <c r="B243" s="89" t="s">
        <v>929</v>
      </c>
      <c r="C243" s="89" t="s">
        <v>930</v>
      </c>
      <c r="D243" s="89" t="s">
        <v>91</v>
      </c>
      <c r="E243" s="89" t="s">
        <v>409</v>
      </c>
      <c r="F243" s="89" t="s">
        <v>410</v>
      </c>
      <c r="G243" s="89" t="s">
        <v>62</v>
      </c>
      <c r="H243" s="89" t="s">
        <v>63</v>
      </c>
      <c r="I243" s="90">
        <v>9.129990870009129E-2</v>
      </c>
    </row>
    <row r="244" spans="1:9">
      <c r="A244" s="89" t="s">
        <v>931</v>
      </c>
      <c r="B244" s="89" t="s">
        <v>932</v>
      </c>
      <c r="C244" s="89" t="s">
        <v>933</v>
      </c>
      <c r="D244" s="89" t="s">
        <v>114</v>
      </c>
      <c r="E244" s="89" t="s">
        <v>114</v>
      </c>
      <c r="F244" s="89" t="s">
        <v>574</v>
      </c>
      <c r="G244" s="89" t="s">
        <v>62</v>
      </c>
      <c r="H244" s="89" t="s">
        <v>63</v>
      </c>
      <c r="I244" s="90">
        <v>9.0699909300090684E-2</v>
      </c>
    </row>
    <row r="245" spans="1:9">
      <c r="A245" s="89" t="s">
        <v>934</v>
      </c>
      <c r="B245" s="89" t="s">
        <v>935</v>
      </c>
      <c r="C245" s="89" t="s">
        <v>936</v>
      </c>
      <c r="D245" s="89" t="s">
        <v>91</v>
      </c>
      <c r="E245" s="89" t="s">
        <v>409</v>
      </c>
      <c r="F245" s="89" t="s">
        <v>605</v>
      </c>
      <c r="G245" s="89" t="s">
        <v>62</v>
      </c>
      <c r="H245" s="89" t="s">
        <v>63</v>
      </c>
      <c r="I245" s="90">
        <v>9.0399909600090381E-2</v>
      </c>
    </row>
    <row r="246" spans="1:9">
      <c r="A246" s="89" t="s">
        <v>937</v>
      </c>
      <c r="B246" s="89" t="s">
        <v>938</v>
      </c>
      <c r="C246" s="89" t="s">
        <v>939</v>
      </c>
      <c r="D246" s="89" t="s">
        <v>108</v>
      </c>
      <c r="E246" s="89" t="s">
        <v>305</v>
      </c>
      <c r="F246" s="89" t="s">
        <v>305</v>
      </c>
      <c r="G246" s="89" t="s">
        <v>62</v>
      </c>
      <c r="H246" s="89" t="s">
        <v>63</v>
      </c>
      <c r="I246" s="90">
        <v>9.0399909600090381E-2</v>
      </c>
    </row>
    <row r="247" spans="1:9">
      <c r="A247" s="89" t="s">
        <v>940</v>
      </c>
      <c r="B247" s="89" t="s">
        <v>941</v>
      </c>
      <c r="C247" s="89" t="s">
        <v>942</v>
      </c>
      <c r="D247" s="89" t="s">
        <v>108</v>
      </c>
      <c r="E247" s="89" t="s">
        <v>201</v>
      </c>
      <c r="F247" s="89" t="s">
        <v>202</v>
      </c>
      <c r="G247" s="89" t="s">
        <v>203</v>
      </c>
      <c r="H247" s="89" t="s">
        <v>156</v>
      </c>
      <c r="I247" s="90">
        <v>8.9599910400089591E-2</v>
      </c>
    </row>
    <row r="248" spans="1:9">
      <c r="A248" s="89" t="s">
        <v>943</v>
      </c>
      <c r="B248" s="89" t="s">
        <v>944</v>
      </c>
      <c r="C248" s="89" t="s">
        <v>945</v>
      </c>
      <c r="D248" s="89" t="s">
        <v>67</v>
      </c>
      <c r="E248" s="89" t="s">
        <v>67</v>
      </c>
      <c r="F248" s="89" t="s">
        <v>68</v>
      </c>
      <c r="G248" s="89" t="s">
        <v>174</v>
      </c>
      <c r="H248" s="89" t="s">
        <v>141</v>
      </c>
      <c r="I248" s="90">
        <v>8.9499910500089486E-2</v>
      </c>
    </row>
    <row r="249" spans="1:9">
      <c r="A249" s="89" t="s">
        <v>946</v>
      </c>
      <c r="B249" s="89" t="s">
        <v>947</v>
      </c>
      <c r="C249" s="89" t="s">
        <v>948</v>
      </c>
      <c r="D249" s="89" t="s">
        <v>97</v>
      </c>
      <c r="E249" s="89" t="s">
        <v>121</v>
      </c>
      <c r="F249" s="89" t="s">
        <v>122</v>
      </c>
      <c r="G249" s="89" t="s">
        <v>369</v>
      </c>
      <c r="H249" s="89" t="s">
        <v>197</v>
      </c>
      <c r="I249" s="90">
        <v>8.939991060008938E-2</v>
      </c>
    </row>
    <row r="250" spans="1:9">
      <c r="A250" s="89" t="s">
        <v>949</v>
      </c>
      <c r="B250" s="89" t="s">
        <v>950</v>
      </c>
      <c r="C250" s="89" t="s">
        <v>951</v>
      </c>
      <c r="D250" s="89" t="s">
        <v>59</v>
      </c>
      <c r="E250" s="89" t="s">
        <v>72</v>
      </c>
      <c r="F250" s="89" t="s">
        <v>78</v>
      </c>
      <c r="G250" s="89" t="s">
        <v>385</v>
      </c>
      <c r="H250" s="89" t="s">
        <v>213</v>
      </c>
      <c r="I250" s="90">
        <v>8.8799911200088788E-2</v>
      </c>
    </row>
    <row r="251" spans="1:9">
      <c r="A251" s="89" t="s">
        <v>952</v>
      </c>
      <c r="B251" s="89" t="s">
        <v>953</v>
      </c>
      <c r="C251" s="89" t="s">
        <v>954</v>
      </c>
      <c r="D251" s="89" t="s">
        <v>79</v>
      </c>
      <c r="E251" s="89" t="s">
        <v>95</v>
      </c>
      <c r="F251" s="89" t="s">
        <v>316</v>
      </c>
      <c r="G251" s="89" t="s">
        <v>62</v>
      </c>
      <c r="H251" s="89" t="s">
        <v>63</v>
      </c>
      <c r="I251" s="90">
        <v>8.8399911600088393E-2</v>
      </c>
    </row>
    <row r="252" spans="1:9">
      <c r="A252" s="89" t="s">
        <v>955</v>
      </c>
      <c r="B252" s="89" t="s">
        <v>956</v>
      </c>
      <c r="C252" s="89" t="s">
        <v>957</v>
      </c>
      <c r="D252" s="89" t="s">
        <v>114</v>
      </c>
      <c r="E252" s="89" t="s">
        <v>114</v>
      </c>
      <c r="F252" s="89" t="s">
        <v>674</v>
      </c>
      <c r="G252" s="89" t="s">
        <v>123</v>
      </c>
      <c r="H252" s="89" t="s">
        <v>124</v>
      </c>
      <c r="I252" s="90">
        <v>8.7999912000087985E-2</v>
      </c>
    </row>
    <row r="253" spans="1:9">
      <c r="A253" s="89" t="s">
        <v>958</v>
      </c>
      <c r="B253" s="89" t="s">
        <v>959</v>
      </c>
      <c r="C253" s="89" t="s">
        <v>960</v>
      </c>
      <c r="D253" s="89" t="s">
        <v>108</v>
      </c>
      <c r="E253" s="89" t="s">
        <v>305</v>
      </c>
      <c r="F253" s="89" t="s">
        <v>305</v>
      </c>
      <c r="G253" s="89" t="s">
        <v>62</v>
      </c>
      <c r="H253" s="89" t="s">
        <v>63</v>
      </c>
      <c r="I253" s="90">
        <v>8.7299912700087287E-2</v>
      </c>
    </row>
    <row r="254" spans="1:9">
      <c r="A254" s="89" t="s">
        <v>961</v>
      </c>
      <c r="B254" s="89" t="s">
        <v>962</v>
      </c>
      <c r="C254" s="89" t="s">
        <v>963</v>
      </c>
      <c r="D254" s="89" t="s">
        <v>83</v>
      </c>
      <c r="E254" s="89" t="s">
        <v>83</v>
      </c>
      <c r="F254" s="89" t="s">
        <v>107</v>
      </c>
      <c r="G254" s="89" t="s">
        <v>62</v>
      </c>
      <c r="H254" s="89" t="s">
        <v>63</v>
      </c>
      <c r="I254" s="90">
        <v>8.6999913000086984E-2</v>
      </c>
    </row>
    <row r="255" spans="1:9">
      <c r="A255" s="89" t="s">
        <v>964</v>
      </c>
      <c r="B255" s="89" t="s">
        <v>965</v>
      </c>
      <c r="C255" s="89" t="s">
        <v>966</v>
      </c>
      <c r="D255" s="89" t="s">
        <v>97</v>
      </c>
      <c r="E255" s="89" t="s">
        <v>618</v>
      </c>
      <c r="F255" s="89" t="s">
        <v>619</v>
      </c>
      <c r="G255" s="89" t="s">
        <v>62</v>
      </c>
      <c r="H255" s="89" t="s">
        <v>63</v>
      </c>
      <c r="I255" s="90">
        <v>8.6799913200086787E-2</v>
      </c>
    </row>
    <row r="256" spans="1:9">
      <c r="A256" s="89" t="s">
        <v>967</v>
      </c>
      <c r="B256" s="89" t="s">
        <v>968</v>
      </c>
      <c r="C256" s="89" t="s">
        <v>969</v>
      </c>
      <c r="D256" s="89" t="s">
        <v>74</v>
      </c>
      <c r="E256" s="89" t="s">
        <v>87</v>
      </c>
      <c r="F256" s="89" t="s">
        <v>88</v>
      </c>
      <c r="G256" s="89" t="s">
        <v>62</v>
      </c>
      <c r="H256" s="89" t="s">
        <v>63</v>
      </c>
      <c r="I256" s="90">
        <v>8.6799913200086787E-2</v>
      </c>
    </row>
    <row r="257" spans="1:9">
      <c r="A257" s="89" t="s">
        <v>970</v>
      </c>
      <c r="B257" s="89" t="s">
        <v>971</v>
      </c>
      <c r="C257" s="89" t="s">
        <v>972</v>
      </c>
      <c r="D257" s="89" t="s">
        <v>91</v>
      </c>
      <c r="E257" s="89" t="s">
        <v>409</v>
      </c>
      <c r="F257" s="89" t="s">
        <v>410</v>
      </c>
      <c r="G257" s="89" t="s">
        <v>62</v>
      </c>
      <c r="H257" s="89" t="s">
        <v>63</v>
      </c>
      <c r="I257" s="90">
        <v>8.6699913300086681E-2</v>
      </c>
    </row>
    <row r="258" spans="1:9">
      <c r="A258" s="89" t="s">
        <v>973</v>
      </c>
      <c r="B258" s="89" t="s">
        <v>974</v>
      </c>
      <c r="C258" s="89" t="s">
        <v>975</v>
      </c>
      <c r="D258" s="89" t="s">
        <v>79</v>
      </c>
      <c r="E258" s="89" t="s">
        <v>95</v>
      </c>
      <c r="F258" s="89" t="s">
        <v>309</v>
      </c>
      <c r="G258" s="89" t="s">
        <v>62</v>
      </c>
      <c r="H258" s="89" t="s">
        <v>63</v>
      </c>
      <c r="I258" s="90">
        <v>8.6299913700086286E-2</v>
      </c>
    </row>
    <row r="259" spans="1:9">
      <c r="A259" s="89" t="s">
        <v>976</v>
      </c>
      <c r="B259" s="89" t="s">
        <v>977</v>
      </c>
      <c r="C259" s="89" t="s">
        <v>978</v>
      </c>
      <c r="D259" s="89" t="s">
        <v>79</v>
      </c>
      <c r="E259" s="89" t="s">
        <v>95</v>
      </c>
      <c r="F259" s="89" t="s">
        <v>316</v>
      </c>
      <c r="G259" s="89" t="s">
        <v>123</v>
      </c>
      <c r="H259" s="89" t="s">
        <v>124</v>
      </c>
      <c r="I259" s="90">
        <v>8.5299914700085286E-2</v>
      </c>
    </row>
    <row r="260" spans="1:9">
      <c r="A260" s="89" t="s">
        <v>979</v>
      </c>
      <c r="B260" s="89" t="s">
        <v>980</v>
      </c>
      <c r="C260" s="89" t="s">
        <v>981</v>
      </c>
      <c r="D260" s="89" t="s">
        <v>103</v>
      </c>
      <c r="E260" s="89" t="s">
        <v>103</v>
      </c>
      <c r="F260" s="89" t="s">
        <v>173</v>
      </c>
      <c r="G260" s="89" t="s">
        <v>188</v>
      </c>
      <c r="H260" s="89" t="s">
        <v>151</v>
      </c>
      <c r="I260" s="90">
        <v>8.519991480008518E-2</v>
      </c>
    </row>
    <row r="261" spans="1:9">
      <c r="A261" s="89" t="s">
        <v>982</v>
      </c>
      <c r="B261" s="89" t="s">
        <v>983</v>
      </c>
      <c r="C261" s="89" t="s">
        <v>984</v>
      </c>
      <c r="D261" s="89" t="s">
        <v>97</v>
      </c>
      <c r="E261" s="89" t="s">
        <v>320</v>
      </c>
      <c r="F261" s="89" t="s">
        <v>320</v>
      </c>
      <c r="G261" s="89" t="s">
        <v>62</v>
      </c>
      <c r="H261" s="89" t="s">
        <v>63</v>
      </c>
      <c r="I261" s="90">
        <v>8.5099914900085089E-2</v>
      </c>
    </row>
    <row r="262" spans="1:9">
      <c r="A262" s="89" t="s">
        <v>985</v>
      </c>
      <c r="B262" s="89" t="s">
        <v>986</v>
      </c>
      <c r="C262" s="89" t="s">
        <v>987</v>
      </c>
      <c r="D262" s="89" t="s">
        <v>97</v>
      </c>
      <c r="E262" s="89" t="s">
        <v>320</v>
      </c>
      <c r="F262" s="89" t="s">
        <v>320</v>
      </c>
      <c r="G262" s="89" t="s">
        <v>62</v>
      </c>
      <c r="H262" s="89" t="s">
        <v>63</v>
      </c>
      <c r="I262" s="90">
        <v>8.4899915100084891E-2</v>
      </c>
    </row>
    <row r="263" spans="1:9">
      <c r="A263" s="89" t="s">
        <v>988</v>
      </c>
      <c r="B263" s="89" t="s">
        <v>989</v>
      </c>
      <c r="C263" s="89" t="s">
        <v>990</v>
      </c>
      <c r="D263" s="89" t="s">
        <v>67</v>
      </c>
      <c r="E263" s="89" t="s">
        <v>67</v>
      </c>
      <c r="F263" s="89" t="s">
        <v>68</v>
      </c>
      <c r="G263" s="89" t="s">
        <v>62</v>
      </c>
      <c r="H263" s="89" t="s">
        <v>63</v>
      </c>
      <c r="I263" s="90">
        <v>8.4799915200084786E-2</v>
      </c>
    </row>
    <row r="264" spans="1:9">
      <c r="A264" s="89" t="s">
        <v>991</v>
      </c>
      <c r="B264" s="89" t="s">
        <v>992</v>
      </c>
      <c r="C264" s="89" t="s">
        <v>993</v>
      </c>
      <c r="D264" s="89" t="s">
        <v>79</v>
      </c>
      <c r="E264" s="89" t="s">
        <v>95</v>
      </c>
      <c r="F264" s="89" t="s">
        <v>316</v>
      </c>
      <c r="G264" s="89" t="s">
        <v>62</v>
      </c>
      <c r="H264" s="89" t="s">
        <v>63</v>
      </c>
      <c r="I264" s="90">
        <v>8.4499915500084496E-2</v>
      </c>
    </row>
    <row r="265" spans="1:9">
      <c r="A265" s="89" t="s">
        <v>994</v>
      </c>
      <c r="B265" s="89" t="s">
        <v>995</v>
      </c>
      <c r="C265" s="89" t="s">
        <v>996</v>
      </c>
      <c r="D265" s="89" t="s">
        <v>79</v>
      </c>
      <c r="E265" s="89" t="s">
        <v>95</v>
      </c>
      <c r="F265" s="89" t="s">
        <v>96</v>
      </c>
      <c r="G265" s="89" t="s">
        <v>62</v>
      </c>
      <c r="H265" s="89" t="s">
        <v>63</v>
      </c>
      <c r="I265" s="90">
        <v>8.4299915700084285E-2</v>
      </c>
    </row>
    <row r="266" spans="1:9">
      <c r="A266" s="89" t="s">
        <v>997</v>
      </c>
      <c r="B266" s="89" t="s">
        <v>998</v>
      </c>
      <c r="C266" s="89" t="s">
        <v>999</v>
      </c>
      <c r="D266" s="89" t="s">
        <v>74</v>
      </c>
      <c r="E266" s="89" t="s">
        <v>87</v>
      </c>
      <c r="F266" s="89" t="s">
        <v>145</v>
      </c>
      <c r="G266" s="89" t="s">
        <v>203</v>
      </c>
      <c r="H266" s="89" t="s">
        <v>156</v>
      </c>
      <c r="I266" s="90">
        <v>8.419991580008418E-2</v>
      </c>
    </row>
    <row r="267" spans="1:9">
      <c r="A267" s="89" t="s">
        <v>1000</v>
      </c>
      <c r="B267" s="89" t="s">
        <v>1001</v>
      </c>
      <c r="C267" s="89" t="s">
        <v>1002</v>
      </c>
      <c r="D267" s="89" t="s">
        <v>79</v>
      </c>
      <c r="E267" s="89" t="s">
        <v>444</v>
      </c>
      <c r="F267" s="89" t="s">
        <v>491</v>
      </c>
      <c r="G267" s="89" t="s">
        <v>62</v>
      </c>
      <c r="H267" s="89" t="s">
        <v>63</v>
      </c>
      <c r="I267" s="90">
        <v>8.3999916000083996E-2</v>
      </c>
    </row>
    <row r="268" spans="1:9">
      <c r="A268" s="89" t="s">
        <v>1003</v>
      </c>
      <c r="B268" s="89" t="s">
        <v>1004</v>
      </c>
      <c r="C268" s="89" t="s">
        <v>1005</v>
      </c>
      <c r="D268" s="89" t="s">
        <v>114</v>
      </c>
      <c r="E268" s="89" t="s">
        <v>114</v>
      </c>
      <c r="F268" s="89" t="s">
        <v>574</v>
      </c>
      <c r="G268" s="89" t="s">
        <v>62</v>
      </c>
      <c r="H268" s="89" t="s">
        <v>63</v>
      </c>
      <c r="I268" s="90">
        <v>8.3699916300083679E-2</v>
      </c>
    </row>
    <row r="269" spans="1:9">
      <c r="A269" s="89" t="s">
        <v>1006</v>
      </c>
      <c r="B269" s="89" t="s">
        <v>1007</v>
      </c>
      <c r="C269" s="89" t="s">
        <v>1008</v>
      </c>
      <c r="D269" s="89" t="s">
        <v>91</v>
      </c>
      <c r="E269" s="89" t="s">
        <v>409</v>
      </c>
      <c r="F269" s="89" t="s">
        <v>410</v>
      </c>
      <c r="G269" s="89" t="s">
        <v>62</v>
      </c>
      <c r="H269" s="89" t="s">
        <v>63</v>
      </c>
      <c r="I269" s="90">
        <v>8.2999917000082996E-2</v>
      </c>
    </row>
    <row r="270" spans="1:9">
      <c r="A270" s="89" t="s">
        <v>1009</v>
      </c>
      <c r="B270" s="89" t="s">
        <v>1010</v>
      </c>
      <c r="C270" s="89" t="s">
        <v>1011</v>
      </c>
      <c r="D270" s="89" t="s">
        <v>79</v>
      </c>
      <c r="E270" s="89" t="s">
        <v>95</v>
      </c>
      <c r="F270" s="89" t="s">
        <v>1012</v>
      </c>
      <c r="G270" s="89" t="s">
        <v>183</v>
      </c>
      <c r="H270" s="89" t="s">
        <v>146</v>
      </c>
      <c r="I270" s="90">
        <v>8.2699917300082679E-2</v>
      </c>
    </row>
    <row r="271" spans="1:9">
      <c r="A271" s="89" t="s">
        <v>1013</v>
      </c>
      <c r="B271" s="89" t="s">
        <v>1014</v>
      </c>
      <c r="C271" s="89" t="s">
        <v>1015</v>
      </c>
      <c r="D271" s="89" t="s">
        <v>103</v>
      </c>
      <c r="E271" s="89" t="s">
        <v>103</v>
      </c>
      <c r="F271" s="89" t="s">
        <v>173</v>
      </c>
      <c r="G271" s="89" t="s">
        <v>285</v>
      </c>
      <c r="H271" s="89" t="s">
        <v>161</v>
      </c>
      <c r="I271" s="90">
        <v>8.1999918000081995E-2</v>
      </c>
    </row>
    <row r="272" spans="1:9">
      <c r="A272" s="89" t="s">
        <v>1016</v>
      </c>
      <c r="B272" s="89" t="s">
        <v>1017</v>
      </c>
      <c r="C272" s="89" t="s">
        <v>1018</v>
      </c>
      <c r="D272" s="89" t="s">
        <v>97</v>
      </c>
      <c r="E272" s="89" t="s">
        <v>136</v>
      </c>
      <c r="F272" s="89" t="s">
        <v>439</v>
      </c>
      <c r="G272" s="89" t="s">
        <v>62</v>
      </c>
      <c r="H272" s="89" t="s">
        <v>63</v>
      </c>
      <c r="I272" s="90">
        <v>8.1499918500081495E-2</v>
      </c>
    </row>
    <row r="273" spans="1:9">
      <c r="A273" s="89" t="s">
        <v>1019</v>
      </c>
      <c r="B273" s="89" t="s">
        <v>1020</v>
      </c>
      <c r="C273" s="89" t="s">
        <v>1021</v>
      </c>
      <c r="D273" s="89" t="s">
        <v>97</v>
      </c>
      <c r="E273" s="89" t="s">
        <v>320</v>
      </c>
      <c r="F273" s="89" t="s">
        <v>320</v>
      </c>
      <c r="G273" s="89" t="s">
        <v>336</v>
      </c>
      <c r="H273" s="89" t="s">
        <v>175</v>
      </c>
      <c r="I273" s="90">
        <v>8.1399918600081389E-2</v>
      </c>
    </row>
    <row r="274" spans="1:9">
      <c r="A274" s="89" t="s">
        <v>1022</v>
      </c>
      <c r="B274" s="89" t="s">
        <v>1023</v>
      </c>
      <c r="C274" s="89" t="s">
        <v>1024</v>
      </c>
      <c r="D274" s="89" t="s">
        <v>79</v>
      </c>
      <c r="E274" s="89" t="s">
        <v>444</v>
      </c>
      <c r="F274" s="89" t="s">
        <v>491</v>
      </c>
      <c r="G274" s="89" t="s">
        <v>62</v>
      </c>
      <c r="H274" s="89" t="s">
        <v>63</v>
      </c>
      <c r="I274" s="90">
        <v>8.05999194000806E-2</v>
      </c>
    </row>
    <row r="275" spans="1:9">
      <c r="A275" s="89" t="s">
        <v>1025</v>
      </c>
      <c r="B275" s="89" t="s">
        <v>1026</v>
      </c>
      <c r="C275" s="89" t="s">
        <v>1027</v>
      </c>
      <c r="D275" s="89" t="s">
        <v>97</v>
      </c>
      <c r="E275" s="89" t="s">
        <v>121</v>
      </c>
      <c r="F275" s="89" t="s">
        <v>122</v>
      </c>
      <c r="G275" s="89" t="s">
        <v>123</v>
      </c>
      <c r="H275" s="89" t="s">
        <v>124</v>
      </c>
      <c r="I275" s="90">
        <v>8.05999194000806E-2</v>
      </c>
    </row>
    <row r="276" spans="1:9">
      <c r="A276" s="89" t="s">
        <v>1028</v>
      </c>
      <c r="B276" s="89" t="s">
        <v>1029</v>
      </c>
      <c r="C276" s="89" t="s">
        <v>1030</v>
      </c>
      <c r="D276" s="89" t="s">
        <v>114</v>
      </c>
      <c r="E276" s="89" t="s">
        <v>114</v>
      </c>
      <c r="F276" s="89" t="s">
        <v>574</v>
      </c>
      <c r="G276" s="89" t="s">
        <v>328</v>
      </c>
      <c r="H276" s="89" t="s">
        <v>146</v>
      </c>
      <c r="I276" s="90">
        <v>7.9599920400079599E-2</v>
      </c>
    </row>
    <row r="277" spans="1:9">
      <c r="A277" s="89" t="s">
        <v>1031</v>
      </c>
      <c r="B277" s="89" t="s">
        <v>1032</v>
      </c>
      <c r="C277" s="89" t="s">
        <v>1033</v>
      </c>
      <c r="D277" s="89" t="s">
        <v>97</v>
      </c>
      <c r="E277" s="89" t="s">
        <v>618</v>
      </c>
      <c r="F277" s="89" t="s">
        <v>1034</v>
      </c>
      <c r="G277" s="89" t="s">
        <v>203</v>
      </c>
      <c r="H277" s="89" t="s">
        <v>156</v>
      </c>
      <c r="I277" s="90">
        <v>7.9599920400079599E-2</v>
      </c>
    </row>
    <row r="278" spans="1:9">
      <c r="A278" s="89" t="s">
        <v>1035</v>
      </c>
      <c r="B278" s="89" t="s">
        <v>1036</v>
      </c>
      <c r="C278" s="89" t="s">
        <v>1037</v>
      </c>
      <c r="D278" s="89" t="s">
        <v>83</v>
      </c>
      <c r="E278" s="89" t="s">
        <v>83</v>
      </c>
      <c r="F278" s="89" t="s">
        <v>107</v>
      </c>
      <c r="G278" s="89" t="s">
        <v>203</v>
      </c>
      <c r="H278" s="89" t="s">
        <v>156</v>
      </c>
      <c r="I278" s="90">
        <v>7.9399920600079388E-2</v>
      </c>
    </row>
    <row r="279" spans="1:9">
      <c r="A279" s="89" t="s">
        <v>1038</v>
      </c>
      <c r="B279" s="89" t="s">
        <v>1039</v>
      </c>
      <c r="C279" s="89" t="s">
        <v>1040</v>
      </c>
      <c r="D279" s="89" t="s">
        <v>79</v>
      </c>
      <c r="E279" s="89" t="s">
        <v>95</v>
      </c>
      <c r="F279" s="89" t="s">
        <v>316</v>
      </c>
      <c r="G279" s="89" t="s">
        <v>62</v>
      </c>
      <c r="H279" s="89" t="s">
        <v>63</v>
      </c>
      <c r="I279" s="90">
        <v>7.8899921100078887E-2</v>
      </c>
    </row>
    <row r="280" spans="1:9">
      <c r="A280" s="89" t="s">
        <v>1041</v>
      </c>
      <c r="B280" s="89" t="s">
        <v>1042</v>
      </c>
      <c r="C280" s="89" t="s">
        <v>1043</v>
      </c>
      <c r="D280" s="89" t="s">
        <v>97</v>
      </c>
      <c r="E280" s="89" t="s">
        <v>320</v>
      </c>
      <c r="F280" s="89" t="s">
        <v>320</v>
      </c>
      <c r="G280" s="89" t="s">
        <v>285</v>
      </c>
      <c r="H280" s="89" t="s">
        <v>161</v>
      </c>
      <c r="I280" s="90">
        <v>7.8799921200078782E-2</v>
      </c>
    </row>
    <row r="281" spans="1:9">
      <c r="A281" s="89" t="s">
        <v>1044</v>
      </c>
      <c r="B281" s="89" t="s">
        <v>1045</v>
      </c>
      <c r="C281" s="89" t="s">
        <v>1046</v>
      </c>
      <c r="D281" s="89" t="s">
        <v>114</v>
      </c>
      <c r="E281" s="89" t="s">
        <v>114</v>
      </c>
      <c r="F281" s="89" t="s">
        <v>674</v>
      </c>
      <c r="G281" s="89" t="s">
        <v>277</v>
      </c>
      <c r="H281" s="89" t="s">
        <v>146</v>
      </c>
      <c r="I281" s="90">
        <v>7.8499921500078493E-2</v>
      </c>
    </row>
    <row r="282" spans="1:9">
      <c r="A282" s="89" t="s">
        <v>1047</v>
      </c>
      <c r="B282" s="89" t="s">
        <v>1048</v>
      </c>
      <c r="C282" s="89" t="s">
        <v>1049</v>
      </c>
      <c r="D282" s="89" t="s">
        <v>79</v>
      </c>
      <c r="E282" s="89" t="s">
        <v>95</v>
      </c>
      <c r="F282" s="89" t="s">
        <v>309</v>
      </c>
      <c r="G282" s="89" t="s">
        <v>62</v>
      </c>
      <c r="H282" s="89" t="s">
        <v>63</v>
      </c>
      <c r="I282" s="90">
        <v>7.819992180007819E-2</v>
      </c>
    </row>
    <row r="283" spans="1:9">
      <c r="A283" s="89" t="s">
        <v>1050</v>
      </c>
      <c r="B283" s="89" t="s">
        <v>1051</v>
      </c>
      <c r="C283" s="89" t="s">
        <v>1052</v>
      </c>
      <c r="D283" s="89" t="s">
        <v>108</v>
      </c>
      <c r="E283" s="89" t="s">
        <v>201</v>
      </c>
      <c r="F283" s="89" t="s">
        <v>1053</v>
      </c>
      <c r="G283" s="89" t="s">
        <v>62</v>
      </c>
      <c r="H283" s="89" t="s">
        <v>63</v>
      </c>
      <c r="I283" s="90">
        <v>7.769992230007769E-2</v>
      </c>
    </row>
    <row r="284" spans="1:9">
      <c r="A284" s="89" t="s">
        <v>1054</v>
      </c>
      <c r="B284" s="89" t="s">
        <v>1055</v>
      </c>
      <c r="C284" s="89" t="s">
        <v>1056</v>
      </c>
      <c r="D284" s="89" t="s">
        <v>97</v>
      </c>
      <c r="E284" s="89" t="s">
        <v>320</v>
      </c>
      <c r="F284" s="89" t="s">
        <v>320</v>
      </c>
      <c r="G284" s="89" t="s">
        <v>62</v>
      </c>
      <c r="H284" s="89" t="s">
        <v>63</v>
      </c>
      <c r="I284" s="90">
        <v>7.7399922600077387E-2</v>
      </c>
    </row>
    <row r="285" spans="1:9">
      <c r="A285" s="89" t="s">
        <v>1057</v>
      </c>
      <c r="B285" s="89" t="s">
        <v>1058</v>
      </c>
      <c r="C285" s="89" t="s">
        <v>1059</v>
      </c>
      <c r="D285" s="89" t="s">
        <v>103</v>
      </c>
      <c r="E285" s="89" t="s">
        <v>103</v>
      </c>
      <c r="F285" s="89" t="s">
        <v>290</v>
      </c>
      <c r="G285" s="89" t="s">
        <v>203</v>
      </c>
      <c r="H285" s="89" t="s">
        <v>156</v>
      </c>
      <c r="I285" s="90">
        <v>7.7399922600077387E-2</v>
      </c>
    </row>
    <row r="286" spans="1:9">
      <c r="A286" s="89" t="s">
        <v>1060</v>
      </c>
      <c r="B286" s="89" t="s">
        <v>1061</v>
      </c>
      <c r="C286" s="89" t="s">
        <v>1062</v>
      </c>
      <c r="D286" s="89" t="s">
        <v>67</v>
      </c>
      <c r="E286" s="89" t="s">
        <v>67</v>
      </c>
      <c r="F286" s="89" t="s">
        <v>226</v>
      </c>
      <c r="G286" s="89" t="s">
        <v>62</v>
      </c>
      <c r="H286" s="89" t="s">
        <v>63</v>
      </c>
      <c r="I286" s="90">
        <v>7.6899923100076886E-2</v>
      </c>
    </row>
    <row r="287" spans="1:9">
      <c r="A287" s="89" t="s">
        <v>1063</v>
      </c>
      <c r="B287" s="89" t="s">
        <v>1064</v>
      </c>
      <c r="C287" s="89" t="s">
        <v>1065</v>
      </c>
      <c r="D287" s="89" t="s">
        <v>67</v>
      </c>
      <c r="E287" s="89" t="s">
        <v>67</v>
      </c>
      <c r="F287" s="89" t="s">
        <v>68</v>
      </c>
      <c r="G287" s="89" t="s">
        <v>385</v>
      </c>
      <c r="H287" s="89" t="s">
        <v>213</v>
      </c>
      <c r="I287" s="90">
        <v>7.6899923100076886E-2</v>
      </c>
    </row>
    <row r="288" spans="1:9">
      <c r="A288" s="89" t="s">
        <v>1066</v>
      </c>
      <c r="B288" s="89" t="s">
        <v>1067</v>
      </c>
      <c r="C288" s="89" t="s">
        <v>1068</v>
      </c>
      <c r="D288" s="89" t="s">
        <v>79</v>
      </c>
      <c r="E288" s="89" t="s">
        <v>444</v>
      </c>
      <c r="F288" s="89" t="s">
        <v>491</v>
      </c>
      <c r="G288" s="89" t="s">
        <v>203</v>
      </c>
      <c r="H288" s="89" t="s">
        <v>156</v>
      </c>
      <c r="I288" s="90">
        <v>7.6699923300076689E-2</v>
      </c>
    </row>
    <row r="289" spans="1:9">
      <c r="A289" s="89" t="s">
        <v>1069</v>
      </c>
      <c r="B289" s="89" t="s">
        <v>1070</v>
      </c>
      <c r="C289" s="89" t="s">
        <v>1071</v>
      </c>
      <c r="D289" s="89" t="s">
        <v>97</v>
      </c>
      <c r="E289" s="89" t="s">
        <v>618</v>
      </c>
      <c r="F289" s="89" t="s">
        <v>1034</v>
      </c>
      <c r="G289" s="89" t="s">
        <v>377</v>
      </c>
      <c r="H289" s="89" t="s">
        <v>175</v>
      </c>
      <c r="I289" s="90">
        <v>7.6299923700076294E-2</v>
      </c>
    </row>
    <row r="290" spans="1:9">
      <c r="A290" s="89" t="s">
        <v>1072</v>
      </c>
      <c r="B290" s="89" t="s">
        <v>1073</v>
      </c>
      <c r="C290" s="89" t="s">
        <v>1074</v>
      </c>
      <c r="D290" s="89" t="s">
        <v>108</v>
      </c>
      <c r="E290" s="89" t="s">
        <v>560</v>
      </c>
      <c r="F290" s="89" t="s">
        <v>561</v>
      </c>
      <c r="G290" s="89" t="s">
        <v>62</v>
      </c>
      <c r="H290" s="89" t="s">
        <v>63</v>
      </c>
      <c r="I290" s="90">
        <v>7.5799924200075794E-2</v>
      </c>
    </row>
    <row r="291" spans="1:9">
      <c r="A291" s="89" t="s">
        <v>1075</v>
      </c>
      <c r="B291" s="89" t="s">
        <v>1076</v>
      </c>
      <c r="C291" s="89" t="s">
        <v>1077</v>
      </c>
      <c r="D291" s="89" t="s">
        <v>91</v>
      </c>
      <c r="E291" s="89" t="s">
        <v>112</v>
      </c>
      <c r="F291" s="89" t="s">
        <v>1078</v>
      </c>
      <c r="G291" s="89" t="s">
        <v>62</v>
      </c>
      <c r="H291" s="89" t="s">
        <v>63</v>
      </c>
      <c r="I291" s="90">
        <v>7.5799924200075794E-2</v>
      </c>
    </row>
    <row r="292" spans="1:9">
      <c r="A292" s="89" t="s">
        <v>1079</v>
      </c>
      <c r="B292" s="89" t="s">
        <v>1080</v>
      </c>
      <c r="C292" s="89" t="s">
        <v>1081</v>
      </c>
      <c r="D292" s="89" t="s">
        <v>108</v>
      </c>
      <c r="E292" s="89" t="s">
        <v>305</v>
      </c>
      <c r="F292" s="89" t="s">
        <v>305</v>
      </c>
      <c r="G292" s="89" t="s">
        <v>381</v>
      </c>
      <c r="H292" s="89" t="s">
        <v>208</v>
      </c>
      <c r="I292" s="90">
        <v>7.5699924300075688E-2</v>
      </c>
    </row>
    <row r="293" spans="1:9">
      <c r="A293" s="89" t="s">
        <v>1082</v>
      </c>
      <c r="B293" s="89" t="s">
        <v>1083</v>
      </c>
      <c r="C293" s="89" t="s">
        <v>1084</v>
      </c>
      <c r="D293" s="89" t="s">
        <v>108</v>
      </c>
      <c r="E293" s="89" t="s">
        <v>560</v>
      </c>
      <c r="F293" s="89" t="s">
        <v>1085</v>
      </c>
      <c r="G293" s="89" t="s">
        <v>203</v>
      </c>
      <c r="H293" s="89" t="s">
        <v>156</v>
      </c>
      <c r="I293" s="90">
        <v>7.5599924400075597E-2</v>
      </c>
    </row>
    <row r="294" spans="1:9">
      <c r="A294" s="89" t="s">
        <v>1086</v>
      </c>
      <c r="B294" s="89" t="s">
        <v>1087</v>
      </c>
      <c r="C294" s="89" t="s">
        <v>1088</v>
      </c>
      <c r="D294" s="89" t="s">
        <v>59</v>
      </c>
      <c r="E294" s="89" t="s">
        <v>72</v>
      </c>
      <c r="F294" s="89" t="s">
        <v>78</v>
      </c>
      <c r="G294" s="89" t="s">
        <v>62</v>
      </c>
      <c r="H294" s="89" t="s">
        <v>63</v>
      </c>
      <c r="I294" s="90">
        <v>7.5499924500075491E-2</v>
      </c>
    </row>
    <row r="295" spans="1:9">
      <c r="A295" s="89" t="s">
        <v>1089</v>
      </c>
      <c r="B295" s="89" t="s">
        <v>1090</v>
      </c>
      <c r="C295" s="89" t="s">
        <v>1091</v>
      </c>
      <c r="D295" s="89" t="s">
        <v>67</v>
      </c>
      <c r="E295" s="89" t="s">
        <v>67</v>
      </c>
      <c r="F295" s="89" t="s">
        <v>68</v>
      </c>
      <c r="G295" s="89" t="s">
        <v>62</v>
      </c>
      <c r="H295" s="89" t="s">
        <v>63</v>
      </c>
      <c r="I295" s="90">
        <v>7.5099924900075096E-2</v>
      </c>
    </row>
    <row r="296" spans="1:9">
      <c r="A296" s="89" t="s">
        <v>1092</v>
      </c>
      <c r="B296" s="89" t="s">
        <v>1093</v>
      </c>
      <c r="C296" s="89" t="s">
        <v>1094</v>
      </c>
      <c r="D296" s="89" t="s">
        <v>97</v>
      </c>
      <c r="E296" s="89" t="s">
        <v>121</v>
      </c>
      <c r="F296" s="89" t="s">
        <v>122</v>
      </c>
      <c r="G296" s="89" t="s">
        <v>183</v>
      </c>
      <c r="H296" s="89" t="s">
        <v>146</v>
      </c>
      <c r="I296" s="90">
        <v>7.4999925000074991E-2</v>
      </c>
    </row>
    <row r="297" spans="1:9">
      <c r="A297" s="89" t="s">
        <v>1095</v>
      </c>
      <c r="B297" s="89" t="s">
        <v>1096</v>
      </c>
      <c r="C297" s="89" t="s">
        <v>1097</v>
      </c>
      <c r="D297" s="89" t="s">
        <v>97</v>
      </c>
      <c r="E297" s="89" t="s">
        <v>136</v>
      </c>
      <c r="F297" s="89" t="s">
        <v>470</v>
      </c>
      <c r="G297" s="89" t="s">
        <v>62</v>
      </c>
      <c r="H297" s="89" t="s">
        <v>63</v>
      </c>
      <c r="I297" s="90">
        <v>7.4599925400074596E-2</v>
      </c>
    </row>
    <row r="298" spans="1:9">
      <c r="A298" s="89" t="s">
        <v>1098</v>
      </c>
      <c r="B298" s="89" t="s">
        <v>1099</v>
      </c>
      <c r="C298" s="89" t="s">
        <v>1100</v>
      </c>
      <c r="D298" s="89" t="s">
        <v>67</v>
      </c>
      <c r="E298" s="89" t="s">
        <v>67</v>
      </c>
      <c r="F298" s="89" t="s">
        <v>68</v>
      </c>
      <c r="G298" s="89" t="s">
        <v>123</v>
      </c>
      <c r="H298" s="89" t="s">
        <v>124</v>
      </c>
      <c r="I298" s="90">
        <v>7.4599925400074596E-2</v>
      </c>
    </row>
    <row r="299" spans="1:9">
      <c r="A299" s="89" t="s">
        <v>1101</v>
      </c>
      <c r="B299" s="89" t="s">
        <v>1102</v>
      </c>
      <c r="C299" s="89" t="s">
        <v>1103</v>
      </c>
      <c r="D299" s="89" t="s">
        <v>79</v>
      </c>
      <c r="E299" s="89" t="s">
        <v>95</v>
      </c>
      <c r="F299" s="89" t="s">
        <v>96</v>
      </c>
      <c r="G299" s="89" t="s">
        <v>353</v>
      </c>
      <c r="H299" s="89" t="s">
        <v>146</v>
      </c>
      <c r="I299" s="90">
        <v>7.449992550007449E-2</v>
      </c>
    </row>
    <row r="300" spans="1:9">
      <c r="A300" s="89" t="s">
        <v>1104</v>
      </c>
      <c r="B300" s="89" t="s">
        <v>1105</v>
      </c>
      <c r="C300" s="89" t="s">
        <v>1106</v>
      </c>
      <c r="D300" s="89" t="s">
        <v>79</v>
      </c>
      <c r="E300" s="89" t="s">
        <v>95</v>
      </c>
      <c r="F300" s="89" t="s">
        <v>96</v>
      </c>
      <c r="G300" s="89" t="s">
        <v>377</v>
      </c>
      <c r="H300" s="89" t="s">
        <v>175</v>
      </c>
      <c r="I300" s="90">
        <v>7.4299925700074293E-2</v>
      </c>
    </row>
    <row r="301" spans="1:9">
      <c r="A301" s="89" t="s">
        <v>1107</v>
      </c>
      <c r="B301" s="89" t="s">
        <v>1108</v>
      </c>
      <c r="C301" s="89" t="s">
        <v>1109</v>
      </c>
      <c r="D301" s="89" t="s">
        <v>97</v>
      </c>
      <c r="E301" s="89" t="s">
        <v>121</v>
      </c>
      <c r="F301" s="89" t="s">
        <v>122</v>
      </c>
      <c r="G301" s="89" t="s">
        <v>348</v>
      </c>
      <c r="H301" s="89" t="s">
        <v>146</v>
      </c>
      <c r="I301" s="90">
        <v>7.4099925900074096E-2</v>
      </c>
    </row>
    <row r="302" spans="1:9">
      <c r="A302" s="89" t="s">
        <v>1110</v>
      </c>
      <c r="B302" s="89" t="s">
        <v>1111</v>
      </c>
      <c r="C302" s="89" t="s">
        <v>1112</v>
      </c>
      <c r="D302" s="89" t="s">
        <v>74</v>
      </c>
      <c r="E302" s="89" t="s">
        <v>87</v>
      </c>
      <c r="F302" s="89" t="s">
        <v>88</v>
      </c>
      <c r="G302" s="89" t="s">
        <v>62</v>
      </c>
      <c r="H302" s="89" t="s">
        <v>63</v>
      </c>
      <c r="I302" s="90">
        <v>7.3899926100073884E-2</v>
      </c>
    </row>
    <row r="303" spans="1:9">
      <c r="A303" s="89" t="s">
        <v>1113</v>
      </c>
      <c r="B303" s="89" t="s">
        <v>1114</v>
      </c>
      <c r="C303" s="89" t="s">
        <v>1115</v>
      </c>
      <c r="D303" s="89" t="s">
        <v>74</v>
      </c>
      <c r="E303" s="89" t="s">
        <v>212</v>
      </c>
      <c r="F303" s="89" t="s">
        <v>212</v>
      </c>
      <c r="G303" s="89" t="s">
        <v>203</v>
      </c>
      <c r="H303" s="89" t="s">
        <v>156</v>
      </c>
      <c r="I303" s="90">
        <v>7.3299926700073292E-2</v>
      </c>
    </row>
    <row r="304" spans="1:9">
      <c r="A304" s="89" t="s">
        <v>1116</v>
      </c>
      <c r="B304" s="89" t="s">
        <v>1117</v>
      </c>
      <c r="C304" s="89" t="s">
        <v>1118</v>
      </c>
      <c r="D304" s="89" t="s">
        <v>97</v>
      </c>
      <c r="E304" s="89" t="s">
        <v>618</v>
      </c>
      <c r="F304" s="89" t="s">
        <v>619</v>
      </c>
      <c r="G304" s="89" t="s">
        <v>174</v>
      </c>
      <c r="H304" s="89" t="s">
        <v>141</v>
      </c>
      <c r="I304" s="90">
        <v>7.2999927000072989E-2</v>
      </c>
    </row>
    <row r="305" spans="1:9">
      <c r="A305" s="89" t="s">
        <v>1119</v>
      </c>
      <c r="B305" s="89" t="s">
        <v>1120</v>
      </c>
      <c r="C305" s="89" t="s">
        <v>1121</v>
      </c>
      <c r="D305" s="89" t="s">
        <v>67</v>
      </c>
      <c r="E305" s="89" t="s">
        <v>67</v>
      </c>
      <c r="F305" s="89" t="s">
        <v>68</v>
      </c>
      <c r="G305" s="89" t="s">
        <v>328</v>
      </c>
      <c r="H305" s="89" t="s">
        <v>146</v>
      </c>
      <c r="I305" s="90">
        <v>7.2799927200072792E-2</v>
      </c>
    </row>
    <row r="306" spans="1:9">
      <c r="A306" s="89" t="s">
        <v>1122</v>
      </c>
      <c r="B306" s="89" t="s">
        <v>1123</v>
      </c>
      <c r="C306" s="89" t="s">
        <v>1124</v>
      </c>
      <c r="D306" s="89" t="s">
        <v>108</v>
      </c>
      <c r="E306" s="89" t="s">
        <v>560</v>
      </c>
      <c r="F306" s="89" t="s">
        <v>1085</v>
      </c>
      <c r="G306" s="89" t="s">
        <v>203</v>
      </c>
      <c r="H306" s="89" t="s">
        <v>156</v>
      </c>
      <c r="I306" s="90">
        <v>7.2599927400072581E-2</v>
      </c>
    </row>
    <row r="307" spans="1:9">
      <c r="A307" s="89" t="s">
        <v>1125</v>
      </c>
      <c r="B307" s="89" t="s">
        <v>1126</v>
      </c>
      <c r="C307" s="89" t="s">
        <v>1127</v>
      </c>
      <c r="D307" s="89" t="s">
        <v>74</v>
      </c>
      <c r="E307" s="89" t="s">
        <v>87</v>
      </c>
      <c r="F307" s="89" t="s">
        <v>150</v>
      </c>
      <c r="G307" s="89" t="s">
        <v>183</v>
      </c>
      <c r="H307" s="89" t="s">
        <v>146</v>
      </c>
      <c r="I307" s="90">
        <v>7.2299927700072292E-2</v>
      </c>
    </row>
    <row r="308" spans="1:9">
      <c r="A308" s="89" t="s">
        <v>1128</v>
      </c>
      <c r="B308" s="89" t="s">
        <v>1129</v>
      </c>
      <c r="C308" s="89" t="s">
        <v>1130</v>
      </c>
      <c r="D308" s="89" t="s">
        <v>91</v>
      </c>
      <c r="E308" s="89" t="s">
        <v>409</v>
      </c>
      <c r="F308" s="89" t="s">
        <v>410</v>
      </c>
      <c r="G308" s="89" t="s">
        <v>62</v>
      </c>
      <c r="H308" s="89" t="s">
        <v>63</v>
      </c>
      <c r="I308" s="90">
        <v>7.2099927900072081E-2</v>
      </c>
    </row>
    <row r="309" spans="1:9">
      <c r="A309" s="89" t="s">
        <v>1131</v>
      </c>
      <c r="B309" s="89" t="s">
        <v>1132</v>
      </c>
      <c r="C309" s="89" t="s">
        <v>1133</v>
      </c>
      <c r="D309" s="89" t="s">
        <v>97</v>
      </c>
      <c r="E309" s="89" t="s">
        <v>320</v>
      </c>
      <c r="F309" s="89" t="s">
        <v>320</v>
      </c>
      <c r="G309" s="89" t="s">
        <v>89</v>
      </c>
      <c r="H309" s="89" t="s">
        <v>90</v>
      </c>
      <c r="I309" s="90">
        <v>7.2099927900072081E-2</v>
      </c>
    </row>
    <row r="310" spans="1:9">
      <c r="A310" s="89" t="s">
        <v>1134</v>
      </c>
      <c r="B310" s="89" t="s">
        <v>1135</v>
      </c>
      <c r="C310" s="89" t="s">
        <v>1136</v>
      </c>
      <c r="D310" s="89" t="s">
        <v>59</v>
      </c>
      <c r="E310" s="89" t="s">
        <v>60</v>
      </c>
      <c r="F310" s="89" t="s">
        <v>770</v>
      </c>
      <c r="G310" s="89" t="s">
        <v>62</v>
      </c>
      <c r="H310" s="89" t="s">
        <v>63</v>
      </c>
      <c r="I310" s="90">
        <v>7.1799928200071791E-2</v>
      </c>
    </row>
    <row r="311" spans="1:9">
      <c r="A311" s="89" t="s">
        <v>1137</v>
      </c>
      <c r="B311" s="89" t="s">
        <v>1138</v>
      </c>
      <c r="C311" s="89" t="s">
        <v>1139</v>
      </c>
      <c r="D311" s="89" t="s">
        <v>97</v>
      </c>
      <c r="E311" s="89" t="s">
        <v>121</v>
      </c>
      <c r="F311" s="89" t="s">
        <v>122</v>
      </c>
      <c r="G311" s="89" t="s">
        <v>62</v>
      </c>
      <c r="H311" s="89" t="s">
        <v>63</v>
      </c>
      <c r="I311" s="90">
        <v>7.1499928500071488E-2</v>
      </c>
    </row>
    <row r="312" spans="1:9">
      <c r="A312" s="89" t="s">
        <v>1140</v>
      </c>
      <c r="B312" s="89" t="s">
        <v>1141</v>
      </c>
      <c r="C312" s="89" t="s">
        <v>1142</v>
      </c>
      <c r="D312" s="89" t="s">
        <v>67</v>
      </c>
      <c r="E312" s="89" t="s">
        <v>67</v>
      </c>
      <c r="F312" s="89" t="s">
        <v>68</v>
      </c>
      <c r="G312" s="89" t="s">
        <v>62</v>
      </c>
      <c r="H312" s="89" t="s">
        <v>63</v>
      </c>
      <c r="I312" s="90">
        <v>7.1499928500071488E-2</v>
      </c>
    </row>
    <row r="313" spans="1:9">
      <c r="A313" s="89" t="s">
        <v>1143</v>
      </c>
      <c r="B313" s="89" t="s">
        <v>1144</v>
      </c>
      <c r="C313" s="89" t="s">
        <v>1145</v>
      </c>
      <c r="D313" s="89" t="s">
        <v>79</v>
      </c>
      <c r="E313" s="89" t="s">
        <v>95</v>
      </c>
      <c r="F313" s="89" t="s">
        <v>309</v>
      </c>
      <c r="G313" s="89" t="s">
        <v>369</v>
      </c>
      <c r="H313" s="89" t="s">
        <v>197</v>
      </c>
      <c r="I313" s="90">
        <v>7.1499928500071488E-2</v>
      </c>
    </row>
    <row r="314" spans="1:9">
      <c r="A314" s="89" t="s">
        <v>1146</v>
      </c>
      <c r="B314" s="89" t="s">
        <v>1147</v>
      </c>
      <c r="C314" s="89" t="s">
        <v>1148</v>
      </c>
      <c r="D314" s="89" t="s">
        <v>97</v>
      </c>
      <c r="E314" s="89" t="s">
        <v>618</v>
      </c>
      <c r="F314" s="89" t="s">
        <v>1034</v>
      </c>
      <c r="G314" s="89" t="s">
        <v>377</v>
      </c>
      <c r="H314" s="89" t="s">
        <v>175</v>
      </c>
      <c r="I314" s="90">
        <v>7.1199928800071186E-2</v>
      </c>
    </row>
    <row r="315" spans="1:9">
      <c r="A315" s="89" t="s">
        <v>1149</v>
      </c>
      <c r="B315" s="89" t="s">
        <v>1150</v>
      </c>
      <c r="C315" s="89" t="s">
        <v>1151</v>
      </c>
      <c r="D315" s="89" t="s">
        <v>108</v>
      </c>
      <c r="E315" s="89" t="s">
        <v>201</v>
      </c>
      <c r="F315" s="89" t="s">
        <v>202</v>
      </c>
      <c r="G315" s="89" t="s">
        <v>62</v>
      </c>
      <c r="H315" s="89" t="s">
        <v>63</v>
      </c>
      <c r="I315" s="90">
        <v>7.1199928800071186E-2</v>
      </c>
    </row>
    <row r="316" spans="1:9">
      <c r="A316" s="89" t="s">
        <v>1152</v>
      </c>
      <c r="B316" s="89" t="s">
        <v>1153</v>
      </c>
      <c r="C316" s="89" t="s">
        <v>1154</v>
      </c>
      <c r="D316" s="89" t="s">
        <v>108</v>
      </c>
      <c r="E316" s="89" t="s">
        <v>235</v>
      </c>
      <c r="F316" s="89" t="s">
        <v>236</v>
      </c>
      <c r="G316" s="89" t="s">
        <v>62</v>
      </c>
      <c r="H316" s="89" t="s">
        <v>63</v>
      </c>
      <c r="I316" s="90">
        <v>7.1199928800071186E-2</v>
      </c>
    </row>
    <row r="317" spans="1:9">
      <c r="A317" s="89" t="s">
        <v>1155</v>
      </c>
      <c r="B317" s="89" t="s">
        <v>1156</v>
      </c>
      <c r="C317" s="89" t="s">
        <v>1157</v>
      </c>
      <c r="D317" s="89" t="s">
        <v>83</v>
      </c>
      <c r="E317" s="89" t="s">
        <v>83</v>
      </c>
      <c r="F317" s="89" t="s">
        <v>107</v>
      </c>
      <c r="G317" s="89" t="s">
        <v>389</v>
      </c>
      <c r="H317" s="89" t="s">
        <v>218</v>
      </c>
      <c r="I317" s="90">
        <v>7.0999929000070988E-2</v>
      </c>
    </row>
    <row r="318" spans="1:9">
      <c r="A318" s="89" t="s">
        <v>1158</v>
      </c>
      <c r="B318" s="89" t="s">
        <v>1159</v>
      </c>
      <c r="C318" s="89" t="s">
        <v>1160</v>
      </c>
      <c r="D318" s="89" t="s">
        <v>108</v>
      </c>
      <c r="E318" s="89" t="s">
        <v>300</v>
      </c>
      <c r="F318" s="89" t="s">
        <v>301</v>
      </c>
      <c r="G318" s="89" t="s">
        <v>328</v>
      </c>
      <c r="H318" s="89" t="s">
        <v>146</v>
      </c>
      <c r="I318" s="90">
        <v>7.0899929100070896E-2</v>
      </c>
    </row>
    <row r="319" spans="1:9">
      <c r="A319" s="89" t="s">
        <v>1161</v>
      </c>
      <c r="B319" s="89" t="s">
        <v>1162</v>
      </c>
      <c r="C319" s="89" t="s">
        <v>1163</v>
      </c>
      <c r="D319" s="89" t="s">
        <v>97</v>
      </c>
      <c r="E319" s="89" t="s">
        <v>320</v>
      </c>
      <c r="F319" s="89" t="s">
        <v>320</v>
      </c>
      <c r="G319" s="89" t="s">
        <v>203</v>
      </c>
      <c r="H319" s="89" t="s">
        <v>156</v>
      </c>
      <c r="I319" s="90">
        <v>7.0399929600070396E-2</v>
      </c>
    </row>
    <row r="320" spans="1:9">
      <c r="A320" s="89" t="s">
        <v>1164</v>
      </c>
      <c r="B320" s="89" t="s">
        <v>1165</v>
      </c>
      <c r="C320" s="89" t="s">
        <v>1166</v>
      </c>
      <c r="D320" s="89" t="s">
        <v>97</v>
      </c>
      <c r="E320" s="89" t="s">
        <v>121</v>
      </c>
      <c r="F320" s="89" t="s">
        <v>122</v>
      </c>
      <c r="G320" s="89" t="s">
        <v>389</v>
      </c>
      <c r="H320" s="89" t="s">
        <v>218</v>
      </c>
      <c r="I320" s="90">
        <v>7.0199929800070185E-2</v>
      </c>
    </row>
    <row r="321" spans="1:9">
      <c r="A321" s="89" t="s">
        <v>1167</v>
      </c>
      <c r="B321" s="89" t="s">
        <v>1168</v>
      </c>
      <c r="C321" s="89" t="s">
        <v>1169</v>
      </c>
      <c r="D321" s="89" t="s">
        <v>91</v>
      </c>
      <c r="E321" s="89" t="s">
        <v>409</v>
      </c>
      <c r="F321" s="89" t="s">
        <v>605</v>
      </c>
      <c r="G321" s="89" t="s">
        <v>62</v>
      </c>
      <c r="H321" s="89" t="s">
        <v>63</v>
      </c>
      <c r="I321" s="90">
        <v>7.0099929900070079E-2</v>
      </c>
    </row>
    <row r="322" spans="1:9">
      <c r="A322" s="89" t="s">
        <v>1170</v>
      </c>
      <c r="B322" s="89" t="s">
        <v>1171</v>
      </c>
      <c r="C322" s="89" t="s">
        <v>1172</v>
      </c>
      <c r="D322" s="89" t="s">
        <v>59</v>
      </c>
      <c r="E322" s="89" t="s">
        <v>155</v>
      </c>
      <c r="F322" s="89" t="s">
        <v>155</v>
      </c>
      <c r="G322" s="89" t="s">
        <v>353</v>
      </c>
      <c r="H322" s="89" t="s">
        <v>146</v>
      </c>
      <c r="I322" s="90">
        <v>6.979993020006979E-2</v>
      </c>
    </row>
    <row r="323" spans="1:9">
      <c r="A323" s="89" t="s">
        <v>1173</v>
      </c>
      <c r="B323" s="89" t="s">
        <v>1174</v>
      </c>
      <c r="C323" s="89" t="s">
        <v>1175</v>
      </c>
      <c r="D323" s="89" t="s">
        <v>67</v>
      </c>
      <c r="E323" s="89" t="s">
        <v>67</v>
      </c>
      <c r="F323" s="89" t="s">
        <v>68</v>
      </c>
      <c r="G323" s="89" t="s">
        <v>62</v>
      </c>
      <c r="H323" s="89" t="s">
        <v>63</v>
      </c>
      <c r="I323" s="90">
        <v>6.9599930400069579E-2</v>
      </c>
    </row>
    <row r="324" spans="1:9">
      <c r="A324" s="89" t="s">
        <v>1176</v>
      </c>
      <c r="B324" s="89" t="s">
        <v>1177</v>
      </c>
      <c r="C324" s="89" t="s">
        <v>1178</v>
      </c>
      <c r="D324" s="89" t="s">
        <v>59</v>
      </c>
      <c r="E324" s="89" t="s">
        <v>60</v>
      </c>
      <c r="F324" s="89" t="s">
        <v>217</v>
      </c>
      <c r="G324" s="89" t="s">
        <v>393</v>
      </c>
      <c r="H324" s="89" t="s">
        <v>146</v>
      </c>
      <c r="I324" s="90">
        <v>6.9199930800069184E-2</v>
      </c>
    </row>
    <row r="325" spans="1:9">
      <c r="A325" s="89" t="s">
        <v>1179</v>
      </c>
      <c r="B325" s="89" t="s">
        <v>1180</v>
      </c>
      <c r="C325" s="89" t="s">
        <v>1181</v>
      </c>
      <c r="D325" s="89" t="s">
        <v>91</v>
      </c>
      <c r="E325" s="89" t="s">
        <v>112</v>
      </c>
      <c r="F325" s="89" t="s">
        <v>113</v>
      </c>
      <c r="G325" s="89" t="s">
        <v>123</v>
      </c>
      <c r="H325" s="89" t="s">
        <v>124</v>
      </c>
      <c r="I325" s="90">
        <v>6.9199930800069184E-2</v>
      </c>
    </row>
    <row r="326" spans="1:9">
      <c r="A326" s="89" t="s">
        <v>1182</v>
      </c>
      <c r="B326" s="89" t="s">
        <v>1183</v>
      </c>
      <c r="C326" s="89" t="s">
        <v>1184</v>
      </c>
      <c r="D326" s="89" t="s">
        <v>97</v>
      </c>
      <c r="E326" s="89" t="s">
        <v>121</v>
      </c>
      <c r="F326" s="89" t="s">
        <v>122</v>
      </c>
      <c r="G326" s="89" t="s">
        <v>348</v>
      </c>
      <c r="H326" s="89" t="s">
        <v>146</v>
      </c>
      <c r="I326" s="90">
        <v>6.8999931000069001E-2</v>
      </c>
    </row>
    <row r="327" spans="1:9">
      <c r="A327" s="89" t="s">
        <v>1185</v>
      </c>
      <c r="B327" s="89" t="s">
        <v>1186</v>
      </c>
      <c r="C327" s="89" t="s">
        <v>1187</v>
      </c>
      <c r="D327" s="89" t="s">
        <v>74</v>
      </c>
      <c r="E327" s="89" t="s">
        <v>212</v>
      </c>
      <c r="F327" s="89" t="s">
        <v>212</v>
      </c>
      <c r="G327" s="89" t="s">
        <v>361</v>
      </c>
      <c r="H327" s="89" t="s">
        <v>189</v>
      </c>
      <c r="I327" s="90">
        <v>6.8299931700068289E-2</v>
      </c>
    </row>
    <row r="328" spans="1:9">
      <c r="A328" s="89" t="s">
        <v>1188</v>
      </c>
      <c r="B328" s="89" t="s">
        <v>1189</v>
      </c>
      <c r="C328" s="89" t="s">
        <v>1190</v>
      </c>
      <c r="D328" s="89" t="s">
        <v>97</v>
      </c>
      <c r="E328" s="89" t="s">
        <v>618</v>
      </c>
      <c r="F328" s="89" t="s">
        <v>619</v>
      </c>
      <c r="G328" s="89" t="s">
        <v>62</v>
      </c>
      <c r="H328" s="89" t="s">
        <v>63</v>
      </c>
      <c r="I328" s="90">
        <v>6.8199931800068184E-2</v>
      </c>
    </row>
    <row r="329" spans="1:9">
      <c r="A329" s="89" t="s">
        <v>1191</v>
      </c>
      <c r="B329" s="89" t="s">
        <v>1192</v>
      </c>
      <c r="C329" s="89" t="s">
        <v>1193</v>
      </c>
      <c r="D329" s="89" t="s">
        <v>97</v>
      </c>
      <c r="E329" s="89" t="s">
        <v>320</v>
      </c>
      <c r="F329" s="89" t="s">
        <v>320</v>
      </c>
      <c r="G329" s="89" t="s">
        <v>62</v>
      </c>
      <c r="H329" s="89" t="s">
        <v>63</v>
      </c>
      <c r="I329" s="90">
        <v>6.8099931900068078E-2</v>
      </c>
    </row>
    <row r="330" spans="1:9">
      <c r="A330" s="89" t="s">
        <v>1194</v>
      </c>
      <c r="B330" s="89" t="s">
        <v>1195</v>
      </c>
      <c r="C330" s="89" t="s">
        <v>1196</v>
      </c>
      <c r="D330" s="89" t="s">
        <v>114</v>
      </c>
      <c r="E330" s="89" t="s">
        <v>114</v>
      </c>
      <c r="F330" s="89" t="s">
        <v>574</v>
      </c>
      <c r="G330" s="89" t="s">
        <v>123</v>
      </c>
      <c r="H330" s="89" t="s">
        <v>124</v>
      </c>
      <c r="I330" s="90">
        <v>6.7699932300067683E-2</v>
      </c>
    </row>
    <row r="331" spans="1:9">
      <c r="A331" s="89" t="s">
        <v>1197</v>
      </c>
      <c r="B331" s="89" t="s">
        <v>1198</v>
      </c>
      <c r="C331" s="89" t="s">
        <v>1199</v>
      </c>
      <c r="D331" s="89" t="s">
        <v>103</v>
      </c>
      <c r="E331" s="89" t="s">
        <v>103</v>
      </c>
      <c r="F331" s="89" t="s">
        <v>290</v>
      </c>
      <c r="G331" s="89" t="s">
        <v>62</v>
      </c>
      <c r="H331" s="89" t="s">
        <v>63</v>
      </c>
      <c r="I331" s="90">
        <v>6.7399932600067394E-2</v>
      </c>
    </row>
    <row r="332" spans="1:9">
      <c r="A332" s="89" t="s">
        <v>1200</v>
      </c>
      <c r="B332" s="89" t="s">
        <v>1201</v>
      </c>
      <c r="C332" s="89" t="s">
        <v>1202</v>
      </c>
      <c r="D332" s="89" t="s">
        <v>67</v>
      </c>
      <c r="E332" s="89" t="s">
        <v>67</v>
      </c>
      <c r="F332" s="89" t="s">
        <v>68</v>
      </c>
      <c r="G332" s="89" t="s">
        <v>336</v>
      </c>
      <c r="H332" s="89" t="s">
        <v>175</v>
      </c>
      <c r="I332" s="90">
        <v>6.7399932600067394E-2</v>
      </c>
    </row>
    <row r="333" spans="1:9">
      <c r="A333" s="89" t="s">
        <v>1203</v>
      </c>
      <c r="B333" s="89" t="s">
        <v>1204</v>
      </c>
      <c r="C333" s="89" t="s">
        <v>1205</v>
      </c>
      <c r="D333" s="89" t="s">
        <v>79</v>
      </c>
      <c r="E333" s="89" t="s">
        <v>95</v>
      </c>
      <c r="F333" s="89" t="s">
        <v>1206</v>
      </c>
      <c r="G333" s="89" t="s">
        <v>183</v>
      </c>
      <c r="H333" s="89" t="s">
        <v>146</v>
      </c>
      <c r="I333" s="90">
        <v>6.7099932900067091E-2</v>
      </c>
    </row>
    <row r="334" spans="1:9">
      <c r="A334" s="89" t="s">
        <v>1207</v>
      </c>
      <c r="B334" s="89" t="s">
        <v>1208</v>
      </c>
      <c r="C334" s="89" t="s">
        <v>1209</v>
      </c>
      <c r="D334" s="89" t="s">
        <v>97</v>
      </c>
      <c r="E334" s="89" t="s">
        <v>136</v>
      </c>
      <c r="F334" s="89" t="s">
        <v>137</v>
      </c>
      <c r="G334" s="89" t="s">
        <v>377</v>
      </c>
      <c r="H334" s="89" t="s">
        <v>175</v>
      </c>
      <c r="I334" s="90">
        <v>6.6999933000067E-2</v>
      </c>
    </row>
    <row r="335" spans="1:9">
      <c r="A335" s="89" t="s">
        <v>1210</v>
      </c>
      <c r="B335" s="89" t="s">
        <v>1211</v>
      </c>
      <c r="C335" s="89" t="s">
        <v>1212</v>
      </c>
      <c r="D335" s="89" t="s">
        <v>108</v>
      </c>
      <c r="E335" s="89" t="s">
        <v>235</v>
      </c>
      <c r="F335" s="89" t="s">
        <v>236</v>
      </c>
      <c r="G335" s="89" t="s">
        <v>123</v>
      </c>
      <c r="H335" s="89" t="s">
        <v>124</v>
      </c>
      <c r="I335" s="90">
        <v>6.6899933100066894E-2</v>
      </c>
    </row>
    <row r="336" spans="1:9">
      <c r="A336" s="89" t="s">
        <v>1213</v>
      </c>
      <c r="B336" s="89" t="s">
        <v>1214</v>
      </c>
      <c r="C336" s="89" t="s">
        <v>1215</v>
      </c>
      <c r="D336" s="89" t="s">
        <v>97</v>
      </c>
      <c r="E336" s="89" t="s">
        <v>320</v>
      </c>
      <c r="F336" s="89" t="s">
        <v>320</v>
      </c>
      <c r="G336" s="89" t="s">
        <v>348</v>
      </c>
      <c r="H336" s="89" t="s">
        <v>146</v>
      </c>
      <c r="I336" s="90">
        <v>6.6199933800066182E-2</v>
      </c>
    </row>
    <row r="337" spans="1:9">
      <c r="A337" s="89" t="s">
        <v>1216</v>
      </c>
      <c r="B337" s="89" t="s">
        <v>1217</v>
      </c>
      <c r="C337" s="89" t="s">
        <v>1218</v>
      </c>
      <c r="D337" s="89" t="s">
        <v>97</v>
      </c>
      <c r="E337" s="89" t="s">
        <v>136</v>
      </c>
      <c r="F337" s="89" t="s">
        <v>470</v>
      </c>
      <c r="G337" s="89" t="s">
        <v>62</v>
      </c>
      <c r="H337" s="89" t="s">
        <v>63</v>
      </c>
      <c r="I337" s="90">
        <v>6.5899934100065893E-2</v>
      </c>
    </row>
    <row r="338" spans="1:9">
      <c r="A338" s="89" t="s">
        <v>1219</v>
      </c>
      <c r="B338" s="89" t="s">
        <v>1220</v>
      </c>
      <c r="C338" s="89" t="s">
        <v>1221</v>
      </c>
      <c r="D338" s="89" t="s">
        <v>108</v>
      </c>
      <c r="E338" s="89" t="s">
        <v>305</v>
      </c>
      <c r="F338" s="89" t="s">
        <v>305</v>
      </c>
      <c r="G338" s="89" t="s">
        <v>62</v>
      </c>
      <c r="H338" s="89" t="s">
        <v>63</v>
      </c>
      <c r="I338" s="90">
        <v>6.559993440006559E-2</v>
      </c>
    </row>
    <row r="339" spans="1:9">
      <c r="A339" s="89" t="s">
        <v>1222</v>
      </c>
      <c r="B339" s="89" t="s">
        <v>1223</v>
      </c>
      <c r="C339" s="89" t="s">
        <v>1224</v>
      </c>
      <c r="D339" s="89" t="s">
        <v>108</v>
      </c>
      <c r="E339" s="89" t="s">
        <v>305</v>
      </c>
      <c r="F339" s="89" t="s">
        <v>305</v>
      </c>
      <c r="G339" s="89" t="s">
        <v>62</v>
      </c>
      <c r="H339" s="89" t="s">
        <v>63</v>
      </c>
      <c r="I339" s="90">
        <v>6.509993490006509E-2</v>
      </c>
    </row>
    <row r="340" spans="1:9">
      <c r="A340" s="89" t="s">
        <v>1225</v>
      </c>
      <c r="B340" s="89" t="s">
        <v>1226</v>
      </c>
      <c r="C340" s="89" t="s">
        <v>1227</v>
      </c>
      <c r="D340" s="89" t="s">
        <v>91</v>
      </c>
      <c r="E340" s="89" t="s">
        <v>112</v>
      </c>
      <c r="F340" s="89" t="s">
        <v>487</v>
      </c>
      <c r="G340" s="89" t="s">
        <v>174</v>
      </c>
      <c r="H340" s="89" t="s">
        <v>141</v>
      </c>
      <c r="I340" s="90">
        <v>6.509993490006509E-2</v>
      </c>
    </row>
    <row r="341" spans="1:9">
      <c r="A341" s="89" t="s">
        <v>1228</v>
      </c>
      <c r="B341" s="89" t="s">
        <v>1229</v>
      </c>
      <c r="C341" s="89" t="s">
        <v>1230</v>
      </c>
      <c r="D341" s="89" t="s">
        <v>83</v>
      </c>
      <c r="E341" s="89" t="s">
        <v>83</v>
      </c>
      <c r="F341" s="89" t="s">
        <v>160</v>
      </c>
      <c r="G341" s="89" t="s">
        <v>203</v>
      </c>
      <c r="H341" s="89" t="s">
        <v>156</v>
      </c>
      <c r="I341" s="90">
        <v>6.509993490006509E-2</v>
      </c>
    </row>
    <row r="342" spans="1:9">
      <c r="A342" s="89" t="s">
        <v>1231</v>
      </c>
      <c r="B342" s="89" t="s">
        <v>1232</v>
      </c>
      <c r="C342" s="89" t="s">
        <v>1233</v>
      </c>
      <c r="D342" s="89" t="s">
        <v>114</v>
      </c>
      <c r="E342" s="89" t="s">
        <v>114</v>
      </c>
      <c r="F342" s="89" t="s">
        <v>574</v>
      </c>
      <c r="G342" s="89" t="s">
        <v>62</v>
      </c>
      <c r="H342" s="89" t="s">
        <v>63</v>
      </c>
      <c r="I342" s="90">
        <v>6.4899935100064893E-2</v>
      </c>
    </row>
    <row r="343" spans="1:9">
      <c r="A343" s="89" t="s">
        <v>1234</v>
      </c>
      <c r="B343" s="89" t="s">
        <v>1235</v>
      </c>
      <c r="C343" s="89" t="s">
        <v>1236</v>
      </c>
      <c r="D343" s="89" t="s">
        <v>67</v>
      </c>
      <c r="E343" s="89" t="s">
        <v>67</v>
      </c>
      <c r="F343" s="89" t="s">
        <v>226</v>
      </c>
      <c r="G343" s="89" t="s">
        <v>89</v>
      </c>
      <c r="H343" s="89" t="s">
        <v>90</v>
      </c>
      <c r="I343" s="90">
        <v>6.4899935100064893E-2</v>
      </c>
    </row>
    <row r="344" spans="1:9">
      <c r="A344" s="89" t="s">
        <v>1237</v>
      </c>
      <c r="B344" s="89" t="s">
        <v>1238</v>
      </c>
      <c r="C344" s="89" t="s">
        <v>1239</v>
      </c>
      <c r="D344" s="89" t="s">
        <v>97</v>
      </c>
      <c r="E344" s="89" t="s">
        <v>136</v>
      </c>
      <c r="F344" s="89" t="s">
        <v>137</v>
      </c>
      <c r="G344" s="89" t="s">
        <v>62</v>
      </c>
      <c r="H344" s="89" t="s">
        <v>63</v>
      </c>
      <c r="I344" s="90">
        <v>6.4399935600064392E-2</v>
      </c>
    </row>
    <row r="345" spans="1:9">
      <c r="A345" s="89" t="s">
        <v>1240</v>
      </c>
      <c r="B345" s="89" t="s">
        <v>1241</v>
      </c>
      <c r="C345" s="89" t="s">
        <v>1242</v>
      </c>
      <c r="D345" s="89" t="s">
        <v>91</v>
      </c>
      <c r="E345" s="89" t="s">
        <v>112</v>
      </c>
      <c r="F345" s="89" t="s">
        <v>113</v>
      </c>
      <c r="G345" s="89" t="s">
        <v>203</v>
      </c>
      <c r="H345" s="89" t="s">
        <v>156</v>
      </c>
      <c r="I345" s="90">
        <v>6.4299935700064287E-2</v>
      </c>
    </row>
    <row r="346" spans="1:9">
      <c r="A346" s="89" t="s">
        <v>1243</v>
      </c>
      <c r="B346" s="89" t="s">
        <v>1244</v>
      </c>
      <c r="C346" s="89" t="s">
        <v>1245</v>
      </c>
      <c r="D346" s="89" t="s">
        <v>97</v>
      </c>
      <c r="E346" s="89" t="s">
        <v>121</v>
      </c>
      <c r="F346" s="89" t="s">
        <v>122</v>
      </c>
      <c r="G346" s="89" t="s">
        <v>389</v>
      </c>
      <c r="H346" s="89" t="s">
        <v>218</v>
      </c>
      <c r="I346" s="90">
        <v>6.4199935800064181E-2</v>
      </c>
    </row>
    <row r="347" spans="1:9">
      <c r="A347" s="89" t="s">
        <v>1246</v>
      </c>
      <c r="B347" s="89" t="s">
        <v>1247</v>
      </c>
      <c r="C347" s="89" t="s">
        <v>1248</v>
      </c>
      <c r="D347" s="89" t="s">
        <v>97</v>
      </c>
      <c r="E347" s="89" t="s">
        <v>136</v>
      </c>
      <c r="F347" s="89" t="s">
        <v>470</v>
      </c>
      <c r="G347" s="89" t="s">
        <v>62</v>
      </c>
      <c r="H347" s="89" t="s">
        <v>63</v>
      </c>
      <c r="I347" s="90">
        <v>6.3799936200063787E-2</v>
      </c>
    </row>
    <row r="348" spans="1:9">
      <c r="A348" s="89" t="s">
        <v>1249</v>
      </c>
      <c r="B348" s="89" t="s">
        <v>1250</v>
      </c>
      <c r="C348" s="89" t="s">
        <v>1251</v>
      </c>
      <c r="D348" s="89" t="s">
        <v>59</v>
      </c>
      <c r="E348" s="89" t="s">
        <v>72</v>
      </c>
      <c r="F348" s="89" t="s">
        <v>73</v>
      </c>
      <c r="G348" s="89" t="s">
        <v>62</v>
      </c>
      <c r="H348" s="89" t="s">
        <v>63</v>
      </c>
      <c r="I348" s="90">
        <v>6.3799936200063787E-2</v>
      </c>
    </row>
    <row r="349" spans="1:9">
      <c r="A349" s="89" t="s">
        <v>1252</v>
      </c>
      <c r="B349" s="89" t="s">
        <v>1253</v>
      </c>
      <c r="C349" s="89" t="s">
        <v>1254</v>
      </c>
      <c r="D349" s="89" t="s">
        <v>97</v>
      </c>
      <c r="E349" s="89" t="s">
        <v>121</v>
      </c>
      <c r="F349" s="89" t="s">
        <v>122</v>
      </c>
      <c r="G349" s="89" t="s">
        <v>389</v>
      </c>
      <c r="H349" s="89" t="s">
        <v>218</v>
      </c>
      <c r="I349" s="90">
        <v>6.3799936200063787E-2</v>
      </c>
    </row>
    <row r="350" spans="1:9">
      <c r="A350" s="89" t="s">
        <v>1255</v>
      </c>
      <c r="B350" s="89" t="s">
        <v>1256</v>
      </c>
      <c r="C350" s="89" t="s">
        <v>1257</v>
      </c>
      <c r="D350" s="89" t="s">
        <v>103</v>
      </c>
      <c r="E350" s="89" t="s">
        <v>103</v>
      </c>
      <c r="F350" s="89" t="s">
        <v>173</v>
      </c>
      <c r="G350" s="89" t="s">
        <v>183</v>
      </c>
      <c r="H350" s="89" t="s">
        <v>146</v>
      </c>
      <c r="I350" s="90">
        <v>6.3699936300063695E-2</v>
      </c>
    </row>
    <row r="351" spans="1:9">
      <c r="A351" s="89" t="s">
        <v>1258</v>
      </c>
      <c r="B351" s="89" t="s">
        <v>1259</v>
      </c>
      <c r="C351" s="89" t="s">
        <v>1260</v>
      </c>
      <c r="D351" s="89" t="s">
        <v>114</v>
      </c>
      <c r="E351" s="89" t="s">
        <v>114</v>
      </c>
      <c r="F351" s="89" t="s">
        <v>574</v>
      </c>
      <c r="G351" s="89" t="s">
        <v>62</v>
      </c>
      <c r="H351" s="89" t="s">
        <v>63</v>
      </c>
      <c r="I351" s="90">
        <v>6.3599936400063589E-2</v>
      </c>
    </row>
    <row r="352" spans="1:9">
      <c r="A352" s="89" t="s">
        <v>1261</v>
      </c>
      <c r="B352" s="89" t="s">
        <v>1262</v>
      </c>
      <c r="C352" s="89" t="s">
        <v>1263</v>
      </c>
      <c r="D352" s="89" t="s">
        <v>74</v>
      </c>
      <c r="E352" s="89" t="s">
        <v>87</v>
      </c>
      <c r="F352" s="89" t="s">
        <v>145</v>
      </c>
      <c r="G352" s="89" t="s">
        <v>62</v>
      </c>
      <c r="H352" s="89" t="s">
        <v>63</v>
      </c>
      <c r="I352" s="90">
        <v>6.3599936400063589E-2</v>
      </c>
    </row>
    <row r="353" spans="1:9">
      <c r="A353" s="89" t="s">
        <v>1264</v>
      </c>
      <c r="B353" s="89" t="s">
        <v>1265</v>
      </c>
      <c r="C353" s="89" t="s">
        <v>1266</v>
      </c>
      <c r="D353" s="89" t="s">
        <v>103</v>
      </c>
      <c r="E353" s="89" t="s">
        <v>103</v>
      </c>
      <c r="F353" s="89" t="s">
        <v>290</v>
      </c>
      <c r="G353" s="89" t="s">
        <v>62</v>
      </c>
      <c r="H353" s="89" t="s">
        <v>63</v>
      </c>
      <c r="I353" s="90">
        <v>6.3099936900063089E-2</v>
      </c>
    </row>
    <row r="354" spans="1:9">
      <c r="A354" s="89" t="s">
        <v>1267</v>
      </c>
      <c r="B354" s="89" t="s">
        <v>1268</v>
      </c>
      <c r="C354" s="89" t="s">
        <v>1269</v>
      </c>
      <c r="D354" s="89" t="s">
        <v>59</v>
      </c>
      <c r="E354" s="89" t="s">
        <v>155</v>
      </c>
      <c r="F354" s="89" t="s">
        <v>155</v>
      </c>
      <c r="G354" s="89" t="s">
        <v>62</v>
      </c>
      <c r="H354" s="89" t="s">
        <v>63</v>
      </c>
      <c r="I354" s="90">
        <v>6.2599937400062589E-2</v>
      </c>
    </row>
    <row r="355" spans="1:9">
      <c r="A355" s="89" t="s">
        <v>1270</v>
      </c>
      <c r="B355" s="89" t="s">
        <v>1271</v>
      </c>
      <c r="C355" s="89" t="s">
        <v>1272</v>
      </c>
      <c r="D355" s="89" t="s">
        <v>79</v>
      </c>
      <c r="E355" s="89" t="s">
        <v>95</v>
      </c>
      <c r="F355" s="89" t="s">
        <v>316</v>
      </c>
      <c r="G355" s="89" t="s">
        <v>62</v>
      </c>
      <c r="H355" s="89" t="s">
        <v>63</v>
      </c>
      <c r="I355" s="90">
        <v>6.2599937400062589E-2</v>
      </c>
    </row>
    <row r="356" spans="1:9">
      <c r="A356" s="89" t="s">
        <v>1273</v>
      </c>
      <c r="B356" s="89" t="s">
        <v>1274</v>
      </c>
      <c r="C356" s="89" t="s">
        <v>1275</v>
      </c>
      <c r="D356" s="89" t="s">
        <v>97</v>
      </c>
      <c r="E356" s="89" t="s">
        <v>618</v>
      </c>
      <c r="F356" s="89" t="s">
        <v>619</v>
      </c>
      <c r="G356" s="89" t="s">
        <v>183</v>
      </c>
      <c r="H356" s="89" t="s">
        <v>146</v>
      </c>
      <c r="I356" s="90">
        <v>6.249993750006249E-2</v>
      </c>
    </row>
    <row r="357" spans="1:9">
      <c r="A357" s="89" t="s">
        <v>1276</v>
      </c>
      <c r="B357" s="89" t="s">
        <v>1277</v>
      </c>
      <c r="C357" s="89" t="s">
        <v>1278</v>
      </c>
      <c r="D357" s="89" t="s">
        <v>59</v>
      </c>
      <c r="E357" s="89" t="s">
        <v>72</v>
      </c>
      <c r="F357" s="89" t="s">
        <v>129</v>
      </c>
      <c r="G357" s="89" t="s">
        <v>62</v>
      </c>
      <c r="H357" s="89" t="s">
        <v>63</v>
      </c>
      <c r="I357" s="90">
        <v>6.2299937700062293E-2</v>
      </c>
    </row>
    <row r="358" spans="1:9">
      <c r="A358" s="89" t="s">
        <v>1279</v>
      </c>
      <c r="B358" s="89" t="s">
        <v>1280</v>
      </c>
      <c r="C358" s="89" t="s">
        <v>1281</v>
      </c>
      <c r="D358" s="89" t="s">
        <v>59</v>
      </c>
      <c r="E358" s="89" t="s">
        <v>60</v>
      </c>
      <c r="F358" s="89" t="s">
        <v>61</v>
      </c>
      <c r="G358" s="89" t="s">
        <v>203</v>
      </c>
      <c r="H358" s="89" t="s">
        <v>156</v>
      </c>
      <c r="I358" s="90">
        <v>6.2099937900062095E-2</v>
      </c>
    </row>
    <row r="359" spans="1:9">
      <c r="A359" s="89" t="s">
        <v>1282</v>
      </c>
      <c r="B359" s="89" t="s">
        <v>1283</v>
      </c>
      <c r="C359" s="89" t="s">
        <v>1284</v>
      </c>
      <c r="D359" s="89" t="s">
        <v>103</v>
      </c>
      <c r="E359" s="89" t="s">
        <v>103</v>
      </c>
      <c r="F359" s="89" t="s">
        <v>290</v>
      </c>
      <c r="G359" s="89" t="s">
        <v>62</v>
      </c>
      <c r="H359" s="89" t="s">
        <v>63</v>
      </c>
      <c r="I359" s="90">
        <v>6.1899938100061891E-2</v>
      </c>
    </row>
    <row r="360" spans="1:9">
      <c r="A360" s="89" t="s">
        <v>1285</v>
      </c>
      <c r="B360" s="89" t="s">
        <v>1286</v>
      </c>
      <c r="C360" s="89" t="s">
        <v>1287</v>
      </c>
      <c r="D360" s="89" t="s">
        <v>97</v>
      </c>
      <c r="E360" s="89" t="s">
        <v>121</v>
      </c>
      <c r="F360" s="89" t="s">
        <v>122</v>
      </c>
      <c r="G360" s="89" t="s">
        <v>381</v>
      </c>
      <c r="H360" s="89" t="s">
        <v>208</v>
      </c>
      <c r="I360" s="90">
        <v>6.1899938100061891E-2</v>
      </c>
    </row>
    <row r="361" spans="1:9">
      <c r="A361" s="89" t="s">
        <v>1288</v>
      </c>
      <c r="B361" s="89" t="s">
        <v>1289</v>
      </c>
      <c r="C361" s="89" t="s">
        <v>1290</v>
      </c>
      <c r="D361" s="89" t="s">
        <v>79</v>
      </c>
      <c r="E361" s="89" t="s">
        <v>95</v>
      </c>
      <c r="F361" s="89" t="s">
        <v>309</v>
      </c>
      <c r="G361" s="89" t="s">
        <v>369</v>
      </c>
      <c r="H361" s="89" t="s">
        <v>197</v>
      </c>
      <c r="I361" s="90">
        <v>6.1799938200061792E-2</v>
      </c>
    </row>
    <row r="362" spans="1:9">
      <c r="A362" s="89" t="s">
        <v>1291</v>
      </c>
      <c r="B362" s="89" t="s">
        <v>1292</v>
      </c>
      <c r="C362" s="89" t="s">
        <v>1293</v>
      </c>
      <c r="D362" s="89" t="s">
        <v>67</v>
      </c>
      <c r="E362" s="89" t="s">
        <v>67</v>
      </c>
      <c r="F362" s="89" t="s">
        <v>68</v>
      </c>
      <c r="G362" s="89" t="s">
        <v>62</v>
      </c>
      <c r="H362" s="89" t="s">
        <v>63</v>
      </c>
      <c r="I362" s="90">
        <v>6.1699938300061687E-2</v>
      </c>
    </row>
    <row r="363" spans="1:9">
      <c r="A363" s="89" t="s">
        <v>1294</v>
      </c>
      <c r="B363" s="89" t="s">
        <v>1295</v>
      </c>
      <c r="C363" s="89" t="s">
        <v>1296</v>
      </c>
      <c r="D363" s="89" t="s">
        <v>97</v>
      </c>
      <c r="E363" s="89" t="s">
        <v>618</v>
      </c>
      <c r="F363" s="89" t="s">
        <v>1034</v>
      </c>
      <c r="G363" s="89" t="s">
        <v>285</v>
      </c>
      <c r="H363" s="89" t="s">
        <v>161</v>
      </c>
      <c r="I363" s="90">
        <v>6.1499938500061489E-2</v>
      </c>
    </row>
    <row r="364" spans="1:9">
      <c r="A364" s="89" t="s">
        <v>1297</v>
      </c>
      <c r="B364" s="89" t="s">
        <v>1298</v>
      </c>
      <c r="C364" s="89" t="s">
        <v>1299</v>
      </c>
      <c r="D364" s="89" t="s">
        <v>91</v>
      </c>
      <c r="E364" s="89" t="s">
        <v>409</v>
      </c>
      <c r="F364" s="89" t="s">
        <v>410</v>
      </c>
      <c r="G364" s="89" t="s">
        <v>62</v>
      </c>
      <c r="H364" s="89" t="s">
        <v>63</v>
      </c>
      <c r="I364" s="90">
        <v>6.1099938900061095E-2</v>
      </c>
    </row>
    <row r="365" spans="1:9">
      <c r="A365" s="89" t="s">
        <v>1300</v>
      </c>
      <c r="B365" s="89" t="s">
        <v>1301</v>
      </c>
      <c r="C365" s="89" t="s">
        <v>1302</v>
      </c>
      <c r="D365" s="89" t="s">
        <v>74</v>
      </c>
      <c r="E365" s="89" t="s">
        <v>212</v>
      </c>
      <c r="F365" s="89" t="s">
        <v>212</v>
      </c>
      <c r="G365" s="89" t="s">
        <v>62</v>
      </c>
      <c r="H365" s="89" t="s">
        <v>63</v>
      </c>
      <c r="I365" s="90">
        <v>6.1099938900061095E-2</v>
      </c>
    </row>
    <row r="366" spans="1:9">
      <c r="A366" s="89" t="s">
        <v>1303</v>
      </c>
      <c r="B366" s="89" t="s">
        <v>1304</v>
      </c>
      <c r="C366" s="89" t="s">
        <v>1305</v>
      </c>
      <c r="D366" s="89" t="s">
        <v>79</v>
      </c>
      <c r="E366" s="89" t="s">
        <v>95</v>
      </c>
      <c r="F366" s="89" t="s">
        <v>541</v>
      </c>
      <c r="G366" s="89" t="s">
        <v>203</v>
      </c>
      <c r="H366" s="89" t="s">
        <v>156</v>
      </c>
      <c r="I366" s="90">
        <v>6.0999939000060989E-2</v>
      </c>
    </row>
    <row r="367" spans="1:9">
      <c r="A367" s="89" t="s">
        <v>1306</v>
      </c>
      <c r="B367" s="89" t="s">
        <v>1307</v>
      </c>
      <c r="C367" s="89" t="s">
        <v>1308</v>
      </c>
      <c r="D367" s="89" t="s">
        <v>108</v>
      </c>
      <c r="E367" s="89" t="s">
        <v>201</v>
      </c>
      <c r="F367" s="89" t="s">
        <v>1053</v>
      </c>
      <c r="G367" s="89" t="s">
        <v>188</v>
      </c>
      <c r="H367" s="89" t="s">
        <v>151</v>
      </c>
      <c r="I367" s="90">
        <v>6.0799939200060792E-2</v>
      </c>
    </row>
    <row r="368" spans="1:9">
      <c r="A368" s="89" t="s">
        <v>1309</v>
      </c>
      <c r="B368" s="89" t="s">
        <v>1310</v>
      </c>
      <c r="C368" s="89" t="s">
        <v>1311</v>
      </c>
      <c r="D368" s="89" t="s">
        <v>67</v>
      </c>
      <c r="E368" s="89" t="s">
        <v>67</v>
      </c>
      <c r="F368" s="89" t="s">
        <v>68</v>
      </c>
      <c r="G368" s="89" t="s">
        <v>62</v>
      </c>
      <c r="H368" s="89" t="s">
        <v>63</v>
      </c>
      <c r="I368" s="90">
        <v>6.0399939600060397E-2</v>
      </c>
    </row>
    <row r="369" spans="1:9">
      <c r="A369" s="89" t="s">
        <v>1312</v>
      </c>
      <c r="B369" s="89" t="s">
        <v>1313</v>
      </c>
      <c r="C369" s="89" t="s">
        <v>1314</v>
      </c>
      <c r="D369" s="89" t="s">
        <v>79</v>
      </c>
      <c r="E369" s="89" t="s">
        <v>95</v>
      </c>
      <c r="F369" s="89" t="s">
        <v>709</v>
      </c>
      <c r="G369" s="89" t="s">
        <v>203</v>
      </c>
      <c r="H369" s="89" t="s">
        <v>156</v>
      </c>
      <c r="I369" s="90">
        <v>6.0299939700060291E-2</v>
      </c>
    </row>
    <row r="370" spans="1:9">
      <c r="A370" s="89" t="s">
        <v>1315</v>
      </c>
      <c r="B370" s="89" t="s">
        <v>1316</v>
      </c>
      <c r="C370" s="89" t="s">
        <v>1317</v>
      </c>
      <c r="D370" s="89" t="s">
        <v>114</v>
      </c>
      <c r="E370" s="89" t="s">
        <v>114</v>
      </c>
      <c r="F370" s="89" t="s">
        <v>574</v>
      </c>
      <c r="G370" s="89" t="s">
        <v>377</v>
      </c>
      <c r="H370" s="89" t="s">
        <v>175</v>
      </c>
      <c r="I370" s="90">
        <v>5.9599940400059594E-2</v>
      </c>
    </row>
    <row r="371" spans="1:9">
      <c r="A371" s="89" t="s">
        <v>1318</v>
      </c>
      <c r="B371" s="89" t="s">
        <v>1319</v>
      </c>
      <c r="C371" s="89" t="s">
        <v>1320</v>
      </c>
      <c r="D371" s="89" t="s">
        <v>114</v>
      </c>
      <c r="E371" s="89" t="s">
        <v>114</v>
      </c>
      <c r="F371" s="89" t="s">
        <v>674</v>
      </c>
      <c r="G371" s="89" t="s">
        <v>62</v>
      </c>
      <c r="H371" s="89" t="s">
        <v>63</v>
      </c>
      <c r="I371" s="90">
        <v>5.9599940400059594E-2</v>
      </c>
    </row>
    <row r="372" spans="1:9">
      <c r="A372" s="89" t="s">
        <v>1321</v>
      </c>
      <c r="B372" s="89" t="s">
        <v>1322</v>
      </c>
      <c r="C372" s="89" t="s">
        <v>1323</v>
      </c>
      <c r="D372" s="89" t="s">
        <v>79</v>
      </c>
      <c r="E372" s="89" t="s">
        <v>95</v>
      </c>
      <c r="F372" s="89" t="s">
        <v>309</v>
      </c>
      <c r="G372" s="89" t="s">
        <v>62</v>
      </c>
      <c r="H372" s="89" t="s">
        <v>63</v>
      </c>
      <c r="I372" s="90">
        <v>5.9299940700059291E-2</v>
      </c>
    </row>
    <row r="373" spans="1:9">
      <c r="A373" s="89" t="s">
        <v>1324</v>
      </c>
      <c r="B373" s="89" t="s">
        <v>1325</v>
      </c>
      <c r="C373" s="89" t="s">
        <v>1326</v>
      </c>
      <c r="D373" s="89" t="s">
        <v>74</v>
      </c>
      <c r="E373" s="89" t="s">
        <v>87</v>
      </c>
      <c r="F373" s="89" t="s">
        <v>88</v>
      </c>
      <c r="G373" s="89" t="s">
        <v>62</v>
      </c>
      <c r="H373" s="89" t="s">
        <v>63</v>
      </c>
      <c r="I373" s="90">
        <v>5.9299940700059291E-2</v>
      </c>
    </row>
    <row r="374" spans="1:9">
      <c r="A374" s="89" t="s">
        <v>1327</v>
      </c>
      <c r="B374" s="89" t="s">
        <v>1328</v>
      </c>
      <c r="C374" s="89" t="s">
        <v>1329</v>
      </c>
      <c r="D374" s="89" t="s">
        <v>97</v>
      </c>
      <c r="E374" s="89" t="s">
        <v>320</v>
      </c>
      <c r="F374" s="89" t="s">
        <v>320</v>
      </c>
      <c r="G374" s="89" t="s">
        <v>62</v>
      </c>
      <c r="H374" s="89" t="s">
        <v>63</v>
      </c>
      <c r="I374" s="90">
        <v>5.9199940800059192E-2</v>
      </c>
    </row>
    <row r="375" spans="1:9">
      <c r="A375" s="89" t="s">
        <v>1330</v>
      </c>
      <c r="B375" s="89" t="s">
        <v>1331</v>
      </c>
      <c r="C375" s="89" t="s">
        <v>1332</v>
      </c>
      <c r="D375" s="89" t="s">
        <v>97</v>
      </c>
      <c r="E375" s="89" t="s">
        <v>618</v>
      </c>
      <c r="F375" s="89" t="s">
        <v>619</v>
      </c>
      <c r="G375" s="89" t="s">
        <v>62</v>
      </c>
      <c r="H375" s="89" t="s">
        <v>63</v>
      </c>
      <c r="I375" s="90">
        <v>5.9099940900059093E-2</v>
      </c>
    </row>
    <row r="376" spans="1:9">
      <c r="A376" s="89" t="s">
        <v>1333</v>
      </c>
      <c r="B376" s="89" t="s">
        <v>1334</v>
      </c>
      <c r="C376" s="89" t="s">
        <v>1335</v>
      </c>
      <c r="D376" s="89" t="s">
        <v>97</v>
      </c>
      <c r="E376" s="89" t="s">
        <v>320</v>
      </c>
      <c r="F376" s="89" t="s">
        <v>320</v>
      </c>
      <c r="G376" s="89" t="s">
        <v>123</v>
      </c>
      <c r="H376" s="89" t="s">
        <v>124</v>
      </c>
      <c r="I376" s="90">
        <v>5.8999941000058988E-2</v>
      </c>
    </row>
    <row r="377" spans="1:9">
      <c r="A377" s="89" t="s">
        <v>1336</v>
      </c>
      <c r="B377" s="89" t="s">
        <v>1337</v>
      </c>
      <c r="C377" s="89" t="s">
        <v>1338</v>
      </c>
      <c r="D377" s="89" t="s">
        <v>97</v>
      </c>
      <c r="E377" s="89" t="s">
        <v>136</v>
      </c>
      <c r="F377" s="89" t="s">
        <v>470</v>
      </c>
      <c r="G377" s="89" t="s">
        <v>203</v>
      </c>
      <c r="H377" s="89" t="s">
        <v>156</v>
      </c>
      <c r="I377" s="90">
        <v>5.8999941000058988E-2</v>
      </c>
    </row>
    <row r="378" spans="1:9">
      <c r="A378" s="89" t="s">
        <v>1339</v>
      </c>
      <c r="B378" s="89" t="s">
        <v>1340</v>
      </c>
      <c r="C378" s="89" t="s">
        <v>1341</v>
      </c>
      <c r="D378" s="89" t="s">
        <v>79</v>
      </c>
      <c r="E378" s="89" t="s">
        <v>95</v>
      </c>
      <c r="F378" s="89" t="s">
        <v>316</v>
      </c>
      <c r="G378" s="89" t="s">
        <v>123</v>
      </c>
      <c r="H378" s="89" t="s">
        <v>124</v>
      </c>
      <c r="I378" s="90">
        <v>5.8899941100058896E-2</v>
      </c>
    </row>
    <row r="379" spans="1:9">
      <c r="A379" s="89" t="s">
        <v>1342</v>
      </c>
      <c r="B379" s="89" t="s">
        <v>1343</v>
      </c>
      <c r="C379" s="89" t="s">
        <v>1344</v>
      </c>
      <c r="D379" s="89" t="s">
        <v>114</v>
      </c>
      <c r="E379" s="89" t="s">
        <v>114</v>
      </c>
      <c r="F379" s="89" t="s">
        <v>674</v>
      </c>
      <c r="G379" s="89" t="s">
        <v>62</v>
      </c>
      <c r="H379" s="89" t="s">
        <v>63</v>
      </c>
      <c r="I379" s="90">
        <v>5.879994120005879E-2</v>
      </c>
    </row>
    <row r="380" spans="1:9">
      <c r="A380" s="89" t="s">
        <v>1345</v>
      </c>
      <c r="B380" s="89" t="s">
        <v>1346</v>
      </c>
      <c r="C380" s="89" t="s">
        <v>1347</v>
      </c>
      <c r="D380" s="89" t="s">
        <v>79</v>
      </c>
      <c r="E380" s="89" t="s">
        <v>95</v>
      </c>
      <c r="F380" s="89" t="s">
        <v>709</v>
      </c>
      <c r="G380" s="89" t="s">
        <v>203</v>
      </c>
      <c r="H380" s="89" t="s">
        <v>156</v>
      </c>
      <c r="I380" s="90">
        <v>5.8699941300058692E-2</v>
      </c>
    </row>
    <row r="381" spans="1:9">
      <c r="A381" s="89" t="s">
        <v>1348</v>
      </c>
      <c r="B381" s="89" t="s">
        <v>1349</v>
      </c>
      <c r="C381" s="89" t="s">
        <v>1350</v>
      </c>
      <c r="D381" s="89" t="s">
        <v>103</v>
      </c>
      <c r="E381" s="89" t="s">
        <v>103</v>
      </c>
      <c r="F381" s="89" t="s">
        <v>173</v>
      </c>
      <c r="G381" s="89" t="s">
        <v>381</v>
      </c>
      <c r="H381" s="89" t="s">
        <v>208</v>
      </c>
      <c r="I381" s="90">
        <v>5.8499941500058494E-2</v>
      </c>
    </row>
    <row r="382" spans="1:9">
      <c r="A382" s="89" t="s">
        <v>1351</v>
      </c>
      <c r="B382" s="89" t="s">
        <v>1352</v>
      </c>
      <c r="C382" s="89" t="s">
        <v>1353</v>
      </c>
      <c r="D382" s="89" t="s">
        <v>59</v>
      </c>
      <c r="E382" s="89" t="s">
        <v>72</v>
      </c>
      <c r="F382" s="89" t="s">
        <v>73</v>
      </c>
      <c r="G382" s="89" t="s">
        <v>62</v>
      </c>
      <c r="H382" s="89" t="s">
        <v>63</v>
      </c>
      <c r="I382" s="90">
        <v>5.8499941500058494E-2</v>
      </c>
    </row>
    <row r="383" spans="1:9">
      <c r="A383" s="89" t="s">
        <v>1354</v>
      </c>
      <c r="B383" s="89" t="s">
        <v>1355</v>
      </c>
      <c r="C383" s="89" t="s">
        <v>1356</v>
      </c>
      <c r="D383" s="89" t="s">
        <v>91</v>
      </c>
      <c r="E383" s="89" t="s">
        <v>409</v>
      </c>
      <c r="F383" s="89" t="s">
        <v>605</v>
      </c>
      <c r="G383" s="89" t="s">
        <v>62</v>
      </c>
      <c r="H383" s="89" t="s">
        <v>63</v>
      </c>
      <c r="I383" s="90">
        <v>5.8099941900058093E-2</v>
      </c>
    </row>
    <row r="384" spans="1:9">
      <c r="A384" s="89" t="s">
        <v>1357</v>
      </c>
      <c r="B384" s="89" t="s">
        <v>1358</v>
      </c>
      <c r="C384" s="89" t="s">
        <v>1359</v>
      </c>
      <c r="D384" s="89" t="s">
        <v>97</v>
      </c>
      <c r="E384" s="89" t="s">
        <v>121</v>
      </c>
      <c r="F384" s="89" t="s">
        <v>122</v>
      </c>
      <c r="G384" s="89" t="s">
        <v>369</v>
      </c>
      <c r="H384" s="89" t="s">
        <v>197</v>
      </c>
      <c r="I384" s="90">
        <v>5.7999942000057994E-2</v>
      </c>
    </row>
    <row r="385" spans="1:9">
      <c r="A385" s="89" t="s">
        <v>1360</v>
      </c>
      <c r="B385" s="89" t="s">
        <v>1361</v>
      </c>
      <c r="C385" s="89" t="s">
        <v>1362</v>
      </c>
      <c r="D385" s="89" t="s">
        <v>67</v>
      </c>
      <c r="E385" s="89" t="s">
        <v>67</v>
      </c>
      <c r="F385" s="89" t="s">
        <v>68</v>
      </c>
      <c r="G385" s="89" t="s">
        <v>62</v>
      </c>
      <c r="H385" s="89" t="s">
        <v>63</v>
      </c>
      <c r="I385" s="90">
        <v>5.7899942100057895E-2</v>
      </c>
    </row>
    <row r="386" spans="1:9">
      <c r="A386" s="89" t="s">
        <v>1363</v>
      </c>
      <c r="B386" s="89" t="s">
        <v>1364</v>
      </c>
      <c r="C386" s="89" t="s">
        <v>1365</v>
      </c>
      <c r="D386" s="89" t="s">
        <v>103</v>
      </c>
      <c r="E386" s="89" t="s">
        <v>103</v>
      </c>
      <c r="F386" s="89" t="s">
        <v>290</v>
      </c>
      <c r="G386" s="89" t="s">
        <v>188</v>
      </c>
      <c r="H386" s="89" t="s">
        <v>151</v>
      </c>
      <c r="I386" s="90">
        <v>5.7899942100057895E-2</v>
      </c>
    </row>
    <row r="387" spans="1:9">
      <c r="A387" s="89" t="s">
        <v>1366</v>
      </c>
      <c r="B387" s="89" t="s">
        <v>1367</v>
      </c>
      <c r="C387" s="89" t="s">
        <v>1368</v>
      </c>
      <c r="D387" s="89" t="s">
        <v>97</v>
      </c>
      <c r="E387" s="89" t="s">
        <v>121</v>
      </c>
      <c r="F387" s="89" t="s">
        <v>122</v>
      </c>
      <c r="G387" s="89" t="s">
        <v>188</v>
      </c>
      <c r="H387" s="89" t="s">
        <v>151</v>
      </c>
      <c r="I387" s="90">
        <v>5.7899942100057895E-2</v>
      </c>
    </row>
    <row r="388" spans="1:9">
      <c r="A388" s="89" t="s">
        <v>1369</v>
      </c>
      <c r="B388" s="89" t="s">
        <v>1370</v>
      </c>
      <c r="C388" s="89" t="s">
        <v>1371</v>
      </c>
      <c r="D388" s="89" t="s">
        <v>108</v>
      </c>
      <c r="E388" s="89" t="s">
        <v>560</v>
      </c>
      <c r="F388" s="89" t="s">
        <v>561</v>
      </c>
      <c r="G388" s="89" t="s">
        <v>277</v>
      </c>
      <c r="H388" s="89" t="s">
        <v>146</v>
      </c>
      <c r="I388" s="90">
        <v>5.779994220005779E-2</v>
      </c>
    </row>
    <row r="389" spans="1:9">
      <c r="A389" s="89" t="s">
        <v>1372</v>
      </c>
      <c r="B389" s="89" t="s">
        <v>1373</v>
      </c>
      <c r="C389" s="89" t="s">
        <v>1374</v>
      </c>
      <c r="D389" s="89" t="s">
        <v>114</v>
      </c>
      <c r="E389" s="89" t="s">
        <v>114</v>
      </c>
      <c r="F389" s="89" t="s">
        <v>574</v>
      </c>
      <c r="G389" s="89" t="s">
        <v>62</v>
      </c>
      <c r="H389" s="89" t="s">
        <v>63</v>
      </c>
      <c r="I389" s="90">
        <v>5.779994220005779E-2</v>
      </c>
    </row>
    <row r="390" spans="1:9">
      <c r="A390" s="89" t="s">
        <v>1375</v>
      </c>
      <c r="B390" s="89" t="s">
        <v>1376</v>
      </c>
      <c r="C390" s="89" t="s">
        <v>1377</v>
      </c>
      <c r="D390" s="89" t="s">
        <v>59</v>
      </c>
      <c r="E390" s="89" t="s">
        <v>60</v>
      </c>
      <c r="F390" s="89" t="s">
        <v>217</v>
      </c>
      <c r="G390" s="89" t="s">
        <v>332</v>
      </c>
      <c r="H390" s="89" t="s">
        <v>169</v>
      </c>
      <c r="I390" s="90">
        <v>5.7699942300057691E-2</v>
      </c>
    </row>
    <row r="391" spans="1:9">
      <c r="A391" s="89" t="s">
        <v>1378</v>
      </c>
      <c r="B391" s="89" t="s">
        <v>1379</v>
      </c>
      <c r="C391" s="89" t="s">
        <v>1380</v>
      </c>
      <c r="D391" s="89" t="s">
        <v>97</v>
      </c>
      <c r="E391" s="89" t="s">
        <v>136</v>
      </c>
      <c r="F391" s="89" t="s">
        <v>439</v>
      </c>
      <c r="G391" s="89" t="s">
        <v>62</v>
      </c>
      <c r="H391" s="89" t="s">
        <v>63</v>
      </c>
      <c r="I391" s="90">
        <v>5.7399942600057388E-2</v>
      </c>
    </row>
    <row r="392" spans="1:9">
      <c r="A392" s="89" t="s">
        <v>1381</v>
      </c>
      <c r="B392" s="89" t="s">
        <v>1382</v>
      </c>
      <c r="C392" s="89" t="s">
        <v>1383</v>
      </c>
      <c r="D392" s="89" t="s">
        <v>59</v>
      </c>
      <c r="E392" s="89" t="s">
        <v>72</v>
      </c>
      <c r="F392" s="89" t="s">
        <v>73</v>
      </c>
      <c r="G392" s="89" t="s">
        <v>62</v>
      </c>
      <c r="H392" s="89" t="s">
        <v>63</v>
      </c>
      <c r="I392" s="90">
        <v>5.6899943100056888E-2</v>
      </c>
    </row>
    <row r="393" spans="1:9">
      <c r="A393" s="89" t="s">
        <v>1384</v>
      </c>
      <c r="B393" s="89" t="s">
        <v>1385</v>
      </c>
      <c r="C393" s="89" t="s">
        <v>1386</v>
      </c>
      <c r="D393" s="89" t="s">
        <v>97</v>
      </c>
      <c r="E393" s="89" t="s">
        <v>320</v>
      </c>
      <c r="F393" s="89" t="s">
        <v>320</v>
      </c>
      <c r="G393" s="89" t="s">
        <v>62</v>
      </c>
      <c r="H393" s="89" t="s">
        <v>63</v>
      </c>
      <c r="I393" s="90">
        <v>5.6899943100056888E-2</v>
      </c>
    </row>
    <row r="394" spans="1:9">
      <c r="A394" s="89" t="s">
        <v>1387</v>
      </c>
      <c r="B394" s="89" t="s">
        <v>1388</v>
      </c>
      <c r="C394" s="89" t="s">
        <v>1389</v>
      </c>
      <c r="D394" s="89" t="s">
        <v>108</v>
      </c>
      <c r="E394" s="89" t="s">
        <v>300</v>
      </c>
      <c r="F394" s="89" t="s">
        <v>678</v>
      </c>
      <c r="G394" s="89" t="s">
        <v>62</v>
      </c>
      <c r="H394" s="89" t="s">
        <v>63</v>
      </c>
      <c r="I394" s="90">
        <v>5.6799943200056796E-2</v>
      </c>
    </row>
    <row r="395" spans="1:9">
      <c r="A395" s="89" t="s">
        <v>1390</v>
      </c>
      <c r="B395" s="89" t="s">
        <v>1391</v>
      </c>
      <c r="C395" s="89" t="s">
        <v>1392</v>
      </c>
      <c r="D395" s="89" t="s">
        <v>108</v>
      </c>
      <c r="E395" s="89" t="s">
        <v>305</v>
      </c>
      <c r="F395" s="89" t="s">
        <v>305</v>
      </c>
      <c r="G395" s="89" t="s">
        <v>123</v>
      </c>
      <c r="H395" s="89" t="s">
        <v>124</v>
      </c>
      <c r="I395" s="90">
        <v>5.669994330005669E-2</v>
      </c>
    </row>
    <row r="396" spans="1:9">
      <c r="A396" s="89" t="s">
        <v>1393</v>
      </c>
      <c r="B396" s="89" t="s">
        <v>1394</v>
      </c>
      <c r="C396" s="89" t="s">
        <v>1395</v>
      </c>
      <c r="D396" s="89" t="s">
        <v>108</v>
      </c>
      <c r="E396" s="89" t="s">
        <v>201</v>
      </c>
      <c r="F396" s="89" t="s">
        <v>1053</v>
      </c>
      <c r="G396" s="89" t="s">
        <v>203</v>
      </c>
      <c r="H396" s="89" t="s">
        <v>156</v>
      </c>
      <c r="I396" s="90">
        <v>5.6599943400056592E-2</v>
      </c>
    </row>
    <row r="397" spans="1:9">
      <c r="A397" s="89" t="s">
        <v>1396</v>
      </c>
      <c r="B397" s="89" t="s">
        <v>1397</v>
      </c>
      <c r="C397" s="89" t="s">
        <v>1398</v>
      </c>
      <c r="D397" s="89" t="s">
        <v>97</v>
      </c>
      <c r="E397" s="89" t="s">
        <v>121</v>
      </c>
      <c r="F397" s="89" t="s">
        <v>122</v>
      </c>
      <c r="G397" s="89" t="s">
        <v>344</v>
      </c>
      <c r="H397" s="89" t="s">
        <v>184</v>
      </c>
      <c r="I397" s="90">
        <v>5.6599943400056592E-2</v>
      </c>
    </row>
    <row r="398" spans="1:9">
      <c r="A398" s="89" t="s">
        <v>1399</v>
      </c>
      <c r="B398" s="89" t="s">
        <v>1400</v>
      </c>
      <c r="C398" s="89" t="s">
        <v>1401</v>
      </c>
      <c r="D398" s="89" t="s">
        <v>59</v>
      </c>
      <c r="E398" s="89" t="s">
        <v>155</v>
      </c>
      <c r="F398" s="89" t="s">
        <v>155</v>
      </c>
      <c r="G398" s="89" t="s">
        <v>62</v>
      </c>
      <c r="H398" s="89" t="s">
        <v>63</v>
      </c>
      <c r="I398" s="90">
        <v>5.6499943500056493E-2</v>
      </c>
    </row>
    <row r="399" spans="1:9">
      <c r="A399" s="89" t="s">
        <v>1402</v>
      </c>
      <c r="B399" s="89" t="s">
        <v>1403</v>
      </c>
      <c r="C399" s="89" t="s">
        <v>1404</v>
      </c>
      <c r="D399" s="89" t="s">
        <v>74</v>
      </c>
      <c r="E399" s="89" t="s">
        <v>212</v>
      </c>
      <c r="F399" s="89" t="s">
        <v>212</v>
      </c>
      <c r="G399" s="89" t="s">
        <v>353</v>
      </c>
      <c r="H399" s="89" t="s">
        <v>146</v>
      </c>
      <c r="I399" s="90">
        <v>5.6499943500056493E-2</v>
      </c>
    </row>
    <row r="400" spans="1:9">
      <c r="A400" s="89" t="s">
        <v>1405</v>
      </c>
      <c r="B400" s="89" t="s">
        <v>1406</v>
      </c>
      <c r="C400" s="89" t="s">
        <v>1407</v>
      </c>
      <c r="D400" s="89" t="s">
        <v>97</v>
      </c>
      <c r="E400" s="89" t="s">
        <v>618</v>
      </c>
      <c r="F400" s="89" t="s">
        <v>619</v>
      </c>
      <c r="G400" s="89" t="s">
        <v>62</v>
      </c>
      <c r="H400" s="89" t="s">
        <v>63</v>
      </c>
      <c r="I400" s="90">
        <v>5.6399943600056388E-2</v>
      </c>
    </row>
    <row r="401" spans="1:9">
      <c r="A401" s="89" t="s">
        <v>1408</v>
      </c>
      <c r="B401" s="89" t="s">
        <v>1409</v>
      </c>
      <c r="C401" s="89" t="s">
        <v>1410</v>
      </c>
      <c r="D401" s="89" t="s">
        <v>97</v>
      </c>
      <c r="E401" s="89" t="s">
        <v>618</v>
      </c>
      <c r="F401" s="89" t="s">
        <v>619</v>
      </c>
      <c r="G401" s="89" t="s">
        <v>62</v>
      </c>
      <c r="H401" s="89" t="s">
        <v>63</v>
      </c>
      <c r="I401" s="90">
        <v>5.6399943600056388E-2</v>
      </c>
    </row>
    <row r="402" spans="1:9">
      <c r="A402" s="89" t="s">
        <v>1411</v>
      </c>
      <c r="B402" s="89" t="s">
        <v>1412</v>
      </c>
      <c r="C402" s="89" t="s">
        <v>1413</v>
      </c>
      <c r="D402" s="89" t="s">
        <v>97</v>
      </c>
      <c r="E402" s="89" t="s">
        <v>618</v>
      </c>
      <c r="F402" s="89" t="s">
        <v>619</v>
      </c>
      <c r="G402" s="89" t="s">
        <v>62</v>
      </c>
      <c r="H402" s="89" t="s">
        <v>63</v>
      </c>
      <c r="I402" s="90">
        <v>5.6399943600056388E-2</v>
      </c>
    </row>
    <row r="403" spans="1:9">
      <c r="A403" s="89" t="s">
        <v>1414</v>
      </c>
      <c r="B403" s="89" t="s">
        <v>1415</v>
      </c>
      <c r="C403" s="89" t="s">
        <v>1416</v>
      </c>
      <c r="D403" s="89" t="s">
        <v>91</v>
      </c>
      <c r="E403" s="89" t="s">
        <v>409</v>
      </c>
      <c r="F403" s="89" t="s">
        <v>605</v>
      </c>
      <c r="G403" s="89" t="s">
        <v>183</v>
      </c>
      <c r="H403" s="89" t="s">
        <v>146</v>
      </c>
      <c r="I403" s="90">
        <v>5.6299943700056296E-2</v>
      </c>
    </row>
    <row r="404" spans="1:9">
      <c r="A404" s="89" t="s">
        <v>1417</v>
      </c>
      <c r="B404" s="89" t="s">
        <v>1418</v>
      </c>
      <c r="C404" s="89" t="s">
        <v>1419</v>
      </c>
      <c r="D404" s="89" t="s">
        <v>103</v>
      </c>
      <c r="E404" s="89" t="s">
        <v>103</v>
      </c>
      <c r="F404" s="89" t="s">
        <v>1420</v>
      </c>
      <c r="G404" s="89" t="s">
        <v>89</v>
      </c>
      <c r="H404" s="89" t="s">
        <v>90</v>
      </c>
      <c r="I404" s="90">
        <v>5.6299943700056296E-2</v>
      </c>
    </row>
    <row r="405" spans="1:9">
      <c r="A405" s="89" t="s">
        <v>1421</v>
      </c>
      <c r="B405" s="89" t="s">
        <v>1422</v>
      </c>
      <c r="C405" s="89" t="s">
        <v>1423</v>
      </c>
      <c r="D405" s="89" t="s">
        <v>83</v>
      </c>
      <c r="E405" s="89" t="s">
        <v>83</v>
      </c>
      <c r="F405" s="89" t="s">
        <v>107</v>
      </c>
      <c r="G405" s="89" t="s">
        <v>353</v>
      </c>
      <c r="H405" s="89" t="s">
        <v>146</v>
      </c>
      <c r="I405" s="90">
        <v>5.6299943700056296E-2</v>
      </c>
    </row>
    <row r="406" spans="1:9">
      <c r="A406" s="89" t="s">
        <v>1424</v>
      </c>
      <c r="B406" s="89" t="s">
        <v>1425</v>
      </c>
      <c r="C406" s="89" t="s">
        <v>1426</v>
      </c>
      <c r="D406" s="89" t="s">
        <v>97</v>
      </c>
      <c r="E406" s="89" t="s">
        <v>121</v>
      </c>
      <c r="F406" s="89" t="s">
        <v>122</v>
      </c>
      <c r="G406" s="89" t="s">
        <v>385</v>
      </c>
      <c r="H406" s="89" t="s">
        <v>213</v>
      </c>
      <c r="I406" s="90">
        <v>5.619994380005619E-2</v>
      </c>
    </row>
    <row r="407" spans="1:9">
      <c r="A407" s="89" t="s">
        <v>1427</v>
      </c>
      <c r="B407" s="89" t="s">
        <v>1428</v>
      </c>
      <c r="C407" s="89" t="s">
        <v>1429</v>
      </c>
      <c r="D407" s="89" t="s">
        <v>97</v>
      </c>
      <c r="E407" s="89" t="s">
        <v>618</v>
      </c>
      <c r="F407" s="89" t="s">
        <v>1034</v>
      </c>
      <c r="G407" s="89" t="s">
        <v>203</v>
      </c>
      <c r="H407" s="89" t="s">
        <v>156</v>
      </c>
      <c r="I407" s="90">
        <v>5.5899944100055887E-2</v>
      </c>
    </row>
    <row r="408" spans="1:9">
      <c r="A408" s="89" t="s">
        <v>1430</v>
      </c>
      <c r="B408" s="89" t="s">
        <v>1431</v>
      </c>
      <c r="C408" s="89" t="s">
        <v>1432</v>
      </c>
      <c r="D408" s="89" t="s">
        <v>108</v>
      </c>
      <c r="E408" s="89" t="s">
        <v>201</v>
      </c>
      <c r="F408" s="89" t="s">
        <v>202</v>
      </c>
      <c r="G408" s="89" t="s">
        <v>397</v>
      </c>
      <c r="H408" s="89" t="s">
        <v>222</v>
      </c>
      <c r="I408" s="90">
        <v>5.569994430005569E-2</v>
      </c>
    </row>
    <row r="409" spans="1:9">
      <c r="A409" s="89" t="s">
        <v>1433</v>
      </c>
      <c r="B409" s="89" t="s">
        <v>1434</v>
      </c>
      <c r="C409" s="89" t="s">
        <v>1435</v>
      </c>
      <c r="D409" s="89" t="s">
        <v>83</v>
      </c>
      <c r="E409" s="89" t="s">
        <v>83</v>
      </c>
      <c r="F409" s="89" t="s">
        <v>160</v>
      </c>
      <c r="G409" s="89" t="s">
        <v>285</v>
      </c>
      <c r="H409" s="89" t="s">
        <v>161</v>
      </c>
      <c r="I409" s="90">
        <v>5.569994430005569E-2</v>
      </c>
    </row>
    <row r="410" spans="1:9">
      <c r="A410" s="89" t="s">
        <v>1436</v>
      </c>
      <c r="B410" s="89" t="s">
        <v>1437</v>
      </c>
      <c r="C410" s="89" t="s">
        <v>1438</v>
      </c>
      <c r="D410" s="89" t="s">
        <v>83</v>
      </c>
      <c r="E410" s="89" t="s">
        <v>83</v>
      </c>
      <c r="F410" s="89" t="s">
        <v>107</v>
      </c>
      <c r="G410" s="89" t="s">
        <v>369</v>
      </c>
      <c r="H410" s="89" t="s">
        <v>197</v>
      </c>
      <c r="I410" s="90">
        <v>5.569994430005569E-2</v>
      </c>
    </row>
    <row r="411" spans="1:9">
      <c r="A411" s="89" t="s">
        <v>1439</v>
      </c>
      <c r="B411" s="89" t="s">
        <v>1440</v>
      </c>
      <c r="C411" s="89" t="s">
        <v>1441</v>
      </c>
      <c r="D411" s="89" t="s">
        <v>74</v>
      </c>
      <c r="E411" s="89" t="s">
        <v>87</v>
      </c>
      <c r="F411" s="89" t="s">
        <v>88</v>
      </c>
      <c r="G411" s="89" t="s">
        <v>62</v>
      </c>
      <c r="H411" s="89" t="s">
        <v>63</v>
      </c>
      <c r="I411" s="90">
        <v>5.5599944400055591E-2</v>
      </c>
    </row>
    <row r="412" spans="1:9">
      <c r="A412" s="89" t="s">
        <v>1442</v>
      </c>
      <c r="B412" s="89" t="s">
        <v>1443</v>
      </c>
      <c r="C412" s="89" t="s">
        <v>1444</v>
      </c>
      <c r="D412" s="89" t="s">
        <v>59</v>
      </c>
      <c r="E412" s="89" t="s">
        <v>60</v>
      </c>
      <c r="F412" s="89" t="s">
        <v>61</v>
      </c>
      <c r="G412" s="89" t="s">
        <v>62</v>
      </c>
      <c r="H412" s="89" t="s">
        <v>63</v>
      </c>
      <c r="I412" s="90">
        <v>5.5499944500055493E-2</v>
      </c>
    </row>
    <row r="413" spans="1:9">
      <c r="A413" s="89" t="s">
        <v>1445</v>
      </c>
      <c r="B413" s="89" t="s">
        <v>1446</v>
      </c>
      <c r="C413" s="89" t="s">
        <v>1447</v>
      </c>
      <c r="D413" s="89" t="s">
        <v>59</v>
      </c>
      <c r="E413" s="89" t="s">
        <v>60</v>
      </c>
      <c r="F413" s="89" t="s">
        <v>770</v>
      </c>
      <c r="G413" s="89" t="s">
        <v>62</v>
      </c>
      <c r="H413" s="89" t="s">
        <v>63</v>
      </c>
      <c r="I413" s="90">
        <v>5.5499944500055493E-2</v>
      </c>
    </row>
    <row r="414" spans="1:9">
      <c r="A414" s="89" t="s">
        <v>1448</v>
      </c>
      <c r="B414" s="89" t="s">
        <v>1449</v>
      </c>
      <c r="C414" s="89" t="s">
        <v>1450</v>
      </c>
      <c r="D414" s="89" t="s">
        <v>79</v>
      </c>
      <c r="E414" s="89" t="s">
        <v>95</v>
      </c>
      <c r="F414" s="89" t="s">
        <v>316</v>
      </c>
      <c r="G414" s="89" t="s">
        <v>62</v>
      </c>
      <c r="H414" s="89" t="s">
        <v>63</v>
      </c>
      <c r="I414" s="90">
        <v>5.5399944600055387E-2</v>
      </c>
    </row>
    <row r="415" spans="1:9">
      <c r="A415" s="89" t="s">
        <v>1451</v>
      </c>
      <c r="B415" s="89" t="s">
        <v>1452</v>
      </c>
      <c r="C415" s="89" t="s">
        <v>1453</v>
      </c>
      <c r="D415" s="89" t="s">
        <v>97</v>
      </c>
      <c r="E415" s="89" t="s">
        <v>136</v>
      </c>
      <c r="F415" s="89" t="s">
        <v>470</v>
      </c>
      <c r="G415" s="89" t="s">
        <v>62</v>
      </c>
      <c r="H415" s="89" t="s">
        <v>63</v>
      </c>
      <c r="I415" s="90">
        <v>5.5299944700055295E-2</v>
      </c>
    </row>
    <row r="416" spans="1:9">
      <c r="A416" s="89" t="s">
        <v>1454</v>
      </c>
      <c r="B416" s="89" t="s">
        <v>1455</v>
      </c>
      <c r="C416" s="89" t="s">
        <v>1456</v>
      </c>
      <c r="D416" s="89" t="s">
        <v>79</v>
      </c>
      <c r="E416" s="89" t="s">
        <v>95</v>
      </c>
      <c r="F416" s="89" t="s">
        <v>316</v>
      </c>
      <c r="G416" s="89" t="s">
        <v>62</v>
      </c>
      <c r="H416" s="89" t="s">
        <v>63</v>
      </c>
      <c r="I416" s="90">
        <v>5.519994480005519E-2</v>
      </c>
    </row>
    <row r="417" spans="1:9">
      <c r="A417" s="89" t="s">
        <v>1457</v>
      </c>
      <c r="B417" s="89" t="s">
        <v>1458</v>
      </c>
      <c r="C417" s="89" t="s">
        <v>1459</v>
      </c>
      <c r="D417" s="89" t="s">
        <v>108</v>
      </c>
      <c r="E417" s="89" t="s">
        <v>201</v>
      </c>
      <c r="F417" s="89" t="s">
        <v>1053</v>
      </c>
      <c r="G417" s="89" t="s">
        <v>203</v>
      </c>
      <c r="H417" s="89" t="s">
        <v>156</v>
      </c>
      <c r="I417" s="90">
        <v>5.5099944900055098E-2</v>
      </c>
    </row>
    <row r="418" spans="1:9">
      <c r="A418" s="89" t="s">
        <v>1460</v>
      </c>
      <c r="B418" s="89" t="s">
        <v>1461</v>
      </c>
      <c r="C418" s="89" t="s">
        <v>1462</v>
      </c>
      <c r="D418" s="89" t="s">
        <v>67</v>
      </c>
      <c r="E418" s="89" t="s">
        <v>67</v>
      </c>
      <c r="F418" s="89" t="s">
        <v>68</v>
      </c>
      <c r="G418" s="89" t="s">
        <v>336</v>
      </c>
      <c r="H418" s="89" t="s">
        <v>175</v>
      </c>
      <c r="I418" s="90">
        <v>5.5099944900055098E-2</v>
      </c>
    </row>
    <row r="419" spans="1:9">
      <c r="A419" s="89" t="s">
        <v>1463</v>
      </c>
      <c r="B419" s="89" t="s">
        <v>1464</v>
      </c>
      <c r="C419" s="89" t="s">
        <v>1465</v>
      </c>
      <c r="D419" s="89" t="s">
        <v>79</v>
      </c>
      <c r="E419" s="89" t="s">
        <v>1466</v>
      </c>
      <c r="F419" s="89" t="s">
        <v>1467</v>
      </c>
      <c r="G419" s="89" t="s">
        <v>62</v>
      </c>
      <c r="H419" s="89" t="s">
        <v>63</v>
      </c>
      <c r="I419" s="90">
        <v>5.4999945000054992E-2</v>
      </c>
    </row>
    <row r="420" spans="1:9">
      <c r="A420" s="89" t="s">
        <v>1468</v>
      </c>
      <c r="B420" s="89" t="s">
        <v>1469</v>
      </c>
      <c r="C420" s="89" t="s">
        <v>1470</v>
      </c>
      <c r="D420" s="89" t="s">
        <v>67</v>
      </c>
      <c r="E420" s="89" t="s">
        <v>67</v>
      </c>
      <c r="F420" s="89" t="s">
        <v>68</v>
      </c>
      <c r="G420" s="89" t="s">
        <v>174</v>
      </c>
      <c r="H420" s="89" t="s">
        <v>141</v>
      </c>
      <c r="I420" s="90">
        <v>5.4899945100054887E-2</v>
      </c>
    </row>
    <row r="421" spans="1:9">
      <c r="A421" s="89" t="s">
        <v>1471</v>
      </c>
      <c r="B421" s="89" t="s">
        <v>1472</v>
      </c>
      <c r="C421" s="89" t="s">
        <v>1473</v>
      </c>
      <c r="D421" s="89" t="s">
        <v>67</v>
      </c>
      <c r="E421" s="89" t="s">
        <v>67</v>
      </c>
      <c r="F421" s="89" t="s">
        <v>68</v>
      </c>
      <c r="G421" s="89" t="s">
        <v>203</v>
      </c>
      <c r="H421" s="89" t="s">
        <v>156</v>
      </c>
      <c r="I421" s="90">
        <v>5.4799945200054795E-2</v>
      </c>
    </row>
    <row r="422" spans="1:9">
      <c r="A422" s="89" t="s">
        <v>1474</v>
      </c>
      <c r="B422" s="89" t="s">
        <v>1475</v>
      </c>
      <c r="C422" s="89" t="s">
        <v>1476</v>
      </c>
      <c r="D422" s="89" t="s">
        <v>114</v>
      </c>
      <c r="E422" s="89" t="s">
        <v>114</v>
      </c>
      <c r="F422" s="89" t="s">
        <v>574</v>
      </c>
      <c r="G422" s="89" t="s">
        <v>62</v>
      </c>
      <c r="H422" s="89" t="s">
        <v>63</v>
      </c>
      <c r="I422" s="90">
        <v>5.4799945200054795E-2</v>
      </c>
    </row>
    <row r="423" spans="1:9">
      <c r="A423" s="89" t="s">
        <v>1477</v>
      </c>
      <c r="B423" s="89" t="s">
        <v>1478</v>
      </c>
      <c r="C423" s="89" t="s">
        <v>1479</v>
      </c>
      <c r="D423" s="89" t="s">
        <v>108</v>
      </c>
      <c r="E423" s="89" t="s">
        <v>305</v>
      </c>
      <c r="F423" s="89" t="s">
        <v>305</v>
      </c>
      <c r="G423" s="89" t="s">
        <v>123</v>
      </c>
      <c r="H423" s="89" t="s">
        <v>124</v>
      </c>
      <c r="I423" s="90">
        <v>5.4699945300054689E-2</v>
      </c>
    </row>
    <row r="424" spans="1:9">
      <c r="A424" s="89" t="s">
        <v>1480</v>
      </c>
      <c r="B424" s="89" t="s">
        <v>1481</v>
      </c>
      <c r="C424" s="89" t="s">
        <v>1482</v>
      </c>
      <c r="D424" s="89" t="s">
        <v>91</v>
      </c>
      <c r="E424" s="89" t="s">
        <v>409</v>
      </c>
      <c r="F424" s="89" t="s">
        <v>605</v>
      </c>
      <c r="G424" s="89" t="s">
        <v>62</v>
      </c>
      <c r="H424" s="89" t="s">
        <v>63</v>
      </c>
      <c r="I424" s="90">
        <v>5.4699945300054689E-2</v>
      </c>
    </row>
    <row r="425" spans="1:9">
      <c r="A425" s="89" t="s">
        <v>1483</v>
      </c>
      <c r="B425" s="89" t="s">
        <v>1484</v>
      </c>
      <c r="C425" s="89" t="s">
        <v>1485</v>
      </c>
      <c r="D425" s="89" t="s">
        <v>114</v>
      </c>
      <c r="E425" s="89" t="s">
        <v>114</v>
      </c>
      <c r="F425" s="89" t="s">
        <v>674</v>
      </c>
      <c r="G425" s="89" t="s">
        <v>62</v>
      </c>
      <c r="H425" s="89" t="s">
        <v>63</v>
      </c>
      <c r="I425" s="90">
        <v>5.4599945400054598E-2</v>
      </c>
    </row>
    <row r="426" spans="1:9">
      <c r="A426" s="89" t="s">
        <v>1486</v>
      </c>
      <c r="B426" s="89" t="s">
        <v>1487</v>
      </c>
      <c r="C426" s="89" t="s">
        <v>1488</v>
      </c>
      <c r="D426" s="89" t="s">
        <v>83</v>
      </c>
      <c r="E426" s="89" t="s">
        <v>83</v>
      </c>
      <c r="F426" s="89" t="s">
        <v>107</v>
      </c>
      <c r="G426" s="89" t="s">
        <v>174</v>
      </c>
      <c r="H426" s="89" t="s">
        <v>141</v>
      </c>
      <c r="I426" s="90">
        <v>5.4399945600054386E-2</v>
      </c>
    </row>
    <row r="427" spans="1:9">
      <c r="A427" s="89" t="s">
        <v>1489</v>
      </c>
      <c r="B427" s="89" t="s">
        <v>1490</v>
      </c>
      <c r="C427" s="89" t="s">
        <v>1491</v>
      </c>
      <c r="D427" s="89" t="s">
        <v>91</v>
      </c>
      <c r="E427" s="89" t="s">
        <v>112</v>
      </c>
      <c r="F427" s="89" t="s">
        <v>487</v>
      </c>
      <c r="G427" s="89" t="s">
        <v>62</v>
      </c>
      <c r="H427" s="89" t="s">
        <v>63</v>
      </c>
      <c r="I427" s="90">
        <v>5.4099945900054097E-2</v>
      </c>
    </row>
    <row r="428" spans="1:9">
      <c r="A428" s="89" t="s">
        <v>1492</v>
      </c>
      <c r="B428" s="89" t="s">
        <v>1493</v>
      </c>
      <c r="C428" s="89" t="s">
        <v>1494</v>
      </c>
      <c r="D428" s="89" t="s">
        <v>97</v>
      </c>
      <c r="E428" s="89" t="s">
        <v>618</v>
      </c>
      <c r="F428" s="89" t="s">
        <v>619</v>
      </c>
      <c r="G428" s="89" t="s">
        <v>62</v>
      </c>
      <c r="H428" s="89" t="s">
        <v>63</v>
      </c>
      <c r="I428" s="90">
        <v>5.4099945900054097E-2</v>
      </c>
    </row>
    <row r="429" spans="1:9">
      <c r="A429" s="89" t="s">
        <v>1495</v>
      </c>
      <c r="B429" s="89" t="s">
        <v>1496</v>
      </c>
      <c r="C429" s="89" t="s">
        <v>1497</v>
      </c>
      <c r="D429" s="89" t="s">
        <v>79</v>
      </c>
      <c r="E429" s="89" t="s">
        <v>95</v>
      </c>
      <c r="F429" s="89" t="s">
        <v>309</v>
      </c>
      <c r="G429" s="89" t="s">
        <v>369</v>
      </c>
      <c r="H429" s="89" t="s">
        <v>197</v>
      </c>
      <c r="I429" s="90">
        <v>5.4099945900054097E-2</v>
      </c>
    </row>
    <row r="430" spans="1:9">
      <c r="A430" s="89" t="s">
        <v>1498</v>
      </c>
      <c r="B430" s="89" t="s">
        <v>1499</v>
      </c>
      <c r="C430" s="89" t="s">
        <v>1500</v>
      </c>
      <c r="D430" s="89" t="s">
        <v>103</v>
      </c>
      <c r="E430" s="89" t="s">
        <v>103</v>
      </c>
      <c r="F430" s="89" t="s">
        <v>1420</v>
      </c>
      <c r="G430" s="89" t="s">
        <v>401</v>
      </c>
      <c r="H430" s="89" t="s">
        <v>146</v>
      </c>
      <c r="I430" s="90">
        <v>5.3899946100053893E-2</v>
      </c>
    </row>
    <row r="431" spans="1:9">
      <c r="A431" s="89" t="s">
        <v>1501</v>
      </c>
      <c r="B431" s="89" t="s">
        <v>1502</v>
      </c>
      <c r="C431" s="89" t="s">
        <v>1503</v>
      </c>
      <c r="D431" s="89" t="s">
        <v>59</v>
      </c>
      <c r="E431" s="89" t="s">
        <v>60</v>
      </c>
      <c r="F431" s="89" t="s">
        <v>217</v>
      </c>
      <c r="G431" s="89" t="s">
        <v>62</v>
      </c>
      <c r="H431" s="89" t="s">
        <v>63</v>
      </c>
      <c r="I431" s="90">
        <v>5.3899946100053893E-2</v>
      </c>
    </row>
    <row r="432" spans="1:9">
      <c r="A432" s="89" t="s">
        <v>1504</v>
      </c>
      <c r="B432" s="89" t="s">
        <v>1505</v>
      </c>
      <c r="C432" s="89" t="s">
        <v>1506</v>
      </c>
      <c r="D432" s="89" t="s">
        <v>91</v>
      </c>
      <c r="E432" s="89" t="s">
        <v>112</v>
      </c>
      <c r="F432" s="89" t="s">
        <v>1078</v>
      </c>
      <c r="G432" s="89" t="s">
        <v>62</v>
      </c>
      <c r="H432" s="89" t="s">
        <v>63</v>
      </c>
      <c r="I432" s="90">
        <v>5.3199946800053188E-2</v>
      </c>
    </row>
    <row r="433" spans="1:9">
      <c r="A433" s="89" t="s">
        <v>1507</v>
      </c>
      <c r="B433" s="89" t="s">
        <v>1508</v>
      </c>
      <c r="C433" s="89" t="s">
        <v>1509</v>
      </c>
      <c r="D433" s="89" t="s">
        <v>91</v>
      </c>
      <c r="E433" s="89" t="s">
        <v>112</v>
      </c>
      <c r="F433" s="89" t="s">
        <v>113</v>
      </c>
      <c r="G433" s="89" t="s">
        <v>285</v>
      </c>
      <c r="H433" s="89" t="s">
        <v>161</v>
      </c>
      <c r="I433" s="90">
        <v>5.3199946800053188E-2</v>
      </c>
    </row>
    <row r="434" spans="1:9">
      <c r="A434" s="89" t="s">
        <v>1510</v>
      </c>
      <c r="B434" s="89" t="s">
        <v>1511</v>
      </c>
      <c r="C434" s="89" t="s">
        <v>1512</v>
      </c>
      <c r="D434" s="89" t="s">
        <v>79</v>
      </c>
      <c r="E434" s="89" t="s">
        <v>1466</v>
      </c>
      <c r="F434" s="89" t="s">
        <v>1513</v>
      </c>
      <c r="G434" s="89" t="s">
        <v>123</v>
      </c>
      <c r="H434" s="89" t="s">
        <v>124</v>
      </c>
      <c r="I434" s="90">
        <v>5.3099946900053097E-2</v>
      </c>
    </row>
    <row r="435" spans="1:9">
      <c r="A435" s="89" t="s">
        <v>1514</v>
      </c>
      <c r="B435" s="89" t="s">
        <v>1515</v>
      </c>
      <c r="C435" s="89" t="s">
        <v>1516</v>
      </c>
      <c r="D435" s="89" t="s">
        <v>108</v>
      </c>
      <c r="E435" s="89" t="s">
        <v>201</v>
      </c>
      <c r="F435" s="89" t="s">
        <v>202</v>
      </c>
      <c r="G435" s="89" t="s">
        <v>188</v>
      </c>
      <c r="H435" s="89" t="s">
        <v>151</v>
      </c>
      <c r="I435" s="90">
        <v>5.3099946900053097E-2</v>
      </c>
    </row>
    <row r="436" spans="1:9">
      <c r="A436" s="89" t="s">
        <v>1517</v>
      </c>
      <c r="B436" s="89" t="s">
        <v>1518</v>
      </c>
      <c r="C436" s="89" t="s">
        <v>1519</v>
      </c>
      <c r="D436" s="89" t="s">
        <v>79</v>
      </c>
      <c r="E436" s="89" t="s">
        <v>95</v>
      </c>
      <c r="F436" s="89" t="s">
        <v>309</v>
      </c>
      <c r="G436" s="89" t="s">
        <v>62</v>
      </c>
      <c r="H436" s="89" t="s">
        <v>63</v>
      </c>
      <c r="I436" s="90">
        <v>5.2999947000052991E-2</v>
      </c>
    </row>
    <row r="437" spans="1:9">
      <c r="A437" s="89" t="s">
        <v>1520</v>
      </c>
      <c r="B437" s="89" t="s">
        <v>1521</v>
      </c>
      <c r="C437" s="89" t="s">
        <v>1522</v>
      </c>
      <c r="D437" s="89" t="s">
        <v>67</v>
      </c>
      <c r="E437" s="89" t="s">
        <v>67</v>
      </c>
      <c r="F437" s="89" t="s">
        <v>68</v>
      </c>
      <c r="G437" s="89" t="s">
        <v>285</v>
      </c>
      <c r="H437" s="89" t="s">
        <v>161</v>
      </c>
      <c r="I437" s="90">
        <v>5.2799947200052794E-2</v>
      </c>
    </row>
    <row r="438" spans="1:9">
      <c r="A438" s="89" t="s">
        <v>1523</v>
      </c>
      <c r="B438" s="89" t="s">
        <v>1524</v>
      </c>
      <c r="C438" s="89" t="s">
        <v>1525</v>
      </c>
      <c r="D438" s="89" t="s">
        <v>97</v>
      </c>
      <c r="E438" s="89" t="s">
        <v>320</v>
      </c>
      <c r="F438" s="89" t="s">
        <v>320</v>
      </c>
      <c r="G438" s="89" t="s">
        <v>336</v>
      </c>
      <c r="H438" s="89" t="s">
        <v>175</v>
      </c>
      <c r="I438" s="90">
        <v>5.2799947200052794E-2</v>
      </c>
    </row>
    <row r="439" spans="1:9">
      <c r="A439" s="89" t="s">
        <v>1526</v>
      </c>
      <c r="B439" s="89" t="s">
        <v>1527</v>
      </c>
      <c r="C439" s="89" t="s">
        <v>1528</v>
      </c>
      <c r="D439" s="89" t="s">
        <v>79</v>
      </c>
      <c r="E439" s="89" t="s">
        <v>95</v>
      </c>
      <c r="F439" s="89" t="s">
        <v>316</v>
      </c>
      <c r="G439" s="89" t="s">
        <v>183</v>
      </c>
      <c r="H439" s="89" t="s">
        <v>146</v>
      </c>
      <c r="I439" s="90">
        <v>5.2399947600052392E-2</v>
      </c>
    </row>
    <row r="440" spans="1:9">
      <c r="A440" s="89" t="s">
        <v>1529</v>
      </c>
      <c r="B440" s="89" t="s">
        <v>1530</v>
      </c>
      <c r="C440" s="89" t="s">
        <v>1531</v>
      </c>
      <c r="D440" s="89" t="s">
        <v>97</v>
      </c>
      <c r="E440" s="89" t="s">
        <v>136</v>
      </c>
      <c r="F440" s="89" t="s">
        <v>470</v>
      </c>
      <c r="G440" s="89" t="s">
        <v>62</v>
      </c>
      <c r="H440" s="89" t="s">
        <v>63</v>
      </c>
      <c r="I440" s="90">
        <v>5.2399947600052392E-2</v>
      </c>
    </row>
    <row r="441" spans="1:9">
      <c r="A441" s="89" t="s">
        <v>1532</v>
      </c>
      <c r="B441" s="89" t="s">
        <v>1533</v>
      </c>
      <c r="C441" s="89" t="s">
        <v>1534</v>
      </c>
      <c r="D441" s="89" t="s">
        <v>97</v>
      </c>
      <c r="E441" s="89" t="s">
        <v>618</v>
      </c>
      <c r="F441" s="89" t="s">
        <v>619</v>
      </c>
      <c r="G441" s="89" t="s">
        <v>62</v>
      </c>
      <c r="H441" s="89" t="s">
        <v>63</v>
      </c>
      <c r="I441" s="90">
        <v>5.2299947700052293E-2</v>
      </c>
    </row>
    <row r="442" spans="1:9">
      <c r="A442" s="89" t="s">
        <v>1535</v>
      </c>
      <c r="B442" s="89" t="s">
        <v>1536</v>
      </c>
      <c r="C442" s="89" t="s">
        <v>1537</v>
      </c>
      <c r="D442" s="89" t="s">
        <v>79</v>
      </c>
      <c r="E442" s="89" t="s">
        <v>444</v>
      </c>
      <c r="F442" s="89" t="s">
        <v>445</v>
      </c>
      <c r="G442" s="89" t="s">
        <v>277</v>
      </c>
      <c r="H442" s="89" t="s">
        <v>146</v>
      </c>
      <c r="I442" s="90">
        <v>5.2299947700052293E-2</v>
      </c>
    </row>
    <row r="443" spans="1:9">
      <c r="A443" s="89" t="s">
        <v>1538</v>
      </c>
      <c r="B443" s="89" t="s">
        <v>1539</v>
      </c>
      <c r="C443" s="89" t="s">
        <v>1540</v>
      </c>
      <c r="D443" s="89" t="s">
        <v>108</v>
      </c>
      <c r="E443" s="89" t="s">
        <v>300</v>
      </c>
      <c r="F443" s="89" t="s">
        <v>301</v>
      </c>
      <c r="G443" s="89" t="s">
        <v>62</v>
      </c>
      <c r="H443" s="89" t="s">
        <v>63</v>
      </c>
      <c r="I443" s="90">
        <v>5.2199947800052195E-2</v>
      </c>
    </row>
    <row r="444" spans="1:9">
      <c r="A444" s="89" t="s">
        <v>1541</v>
      </c>
      <c r="B444" s="89" t="s">
        <v>1542</v>
      </c>
      <c r="C444" s="89" t="s">
        <v>1543</v>
      </c>
      <c r="D444" s="89" t="s">
        <v>83</v>
      </c>
      <c r="E444" s="89" t="s">
        <v>83</v>
      </c>
      <c r="F444" s="89" t="s">
        <v>160</v>
      </c>
      <c r="G444" s="89" t="s">
        <v>62</v>
      </c>
      <c r="H444" s="89" t="s">
        <v>63</v>
      </c>
      <c r="I444" s="90">
        <v>5.199994800005199E-2</v>
      </c>
    </row>
    <row r="445" spans="1:9">
      <c r="A445" s="89" t="s">
        <v>1544</v>
      </c>
      <c r="B445" s="89" t="s">
        <v>1545</v>
      </c>
      <c r="C445" s="89" t="s">
        <v>1546</v>
      </c>
      <c r="D445" s="89" t="s">
        <v>67</v>
      </c>
      <c r="E445" s="89" t="s">
        <v>67</v>
      </c>
      <c r="F445" s="89" t="s">
        <v>68</v>
      </c>
      <c r="G445" s="89" t="s">
        <v>62</v>
      </c>
      <c r="H445" s="89" t="s">
        <v>63</v>
      </c>
      <c r="I445" s="90">
        <v>5.1899948100051892E-2</v>
      </c>
    </row>
    <row r="446" spans="1:9">
      <c r="A446" s="89" t="s">
        <v>1547</v>
      </c>
      <c r="B446" s="89" t="s">
        <v>1548</v>
      </c>
      <c r="C446" s="89" t="s">
        <v>1549</v>
      </c>
      <c r="D446" s="89" t="s">
        <v>79</v>
      </c>
      <c r="E446" s="89" t="s">
        <v>95</v>
      </c>
      <c r="F446" s="89" t="s">
        <v>709</v>
      </c>
      <c r="G446" s="89" t="s">
        <v>62</v>
      </c>
      <c r="H446" s="89" t="s">
        <v>63</v>
      </c>
      <c r="I446" s="90">
        <v>5.1799948200051793E-2</v>
      </c>
    </row>
    <row r="447" spans="1:9">
      <c r="A447" s="89" t="s">
        <v>1550</v>
      </c>
      <c r="B447" s="89" t="s">
        <v>1551</v>
      </c>
      <c r="C447" s="89" t="s">
        <v>1552</v>
      </c>
      <c r="D447" s="89" t="s">
        <v>103</v>
      </c>
      <c r="E447" s="89" t="s">
        <v>103</v>
      </c>
      <c r="F447" s="89" t="s">
        <v>173</v>
      </c>
      <c r="G447" s="89" t="s">
        <v>203</v>
      </c>
      <c r="H447" s="89" t="s">
        <v>156</v>
      </c>
      <c r="I447" s="90">
        <v>5.1699948300051694E-2</v>
      </c>
    </row>
    <row r="448" spans="1:9">
      <c r="A448" s="89" t="s">
        <v>1553</v>
      </c>
      <c r="B448" s="89" t="s">
        <v>1554</v>
      </c>
      <c r="C448" s="89" t="s">
        <v>1555</v>
      </c>
      <c r="D448" s="89" t="s">
        <v>97</v>
      </c>
      <c r="E448" s="89" t="s">
        <v>121</v>
      </c>
      <c r="F448" s="89" t="s">
        <v>1556</v>
      </c>
      <c r="G448" s="89" t="s">
        <v>385</v>
      </c>
      <c r="H448" s="89" t="s">
        <v>213</v>
      </c>
      <c r="I448" s="90">
        <v>5.1599948400051596E-2</v>
      </c>
    </row>
    <row r="449" spans="1:9">
      <c r="A449" s="89" t="s">
        <v>1557</v>
      </c>
      <c r="B449" s="89" t="s">
        <v>1558</v>
      </c>
      <c r="C449" s="89" t="s">
        <v>1559</v>
      </c>
      <c r="D449" s="89" t="s">
        <v>91</v>
      </c>
      <c r="E449" s="89" t="s">
        <v>409</v>
      </c>
      <c r="F449" s="89" t="s">
        <v>410</v>
      </c>
      <c r="G449" s="89" t="s">
        <v>277</v>
      </c>
      <c r="H449" s="89" t="s">
        <v>146</v>
      </c>
      <c r="I449" s="90">
        <v>5.149994850005149E-2</v>
      </c>
    </row>
    <row r="450" spans="1:9">
      <c r="A450" s="89" t="s">
        <v>1560</v>
      </c>
      <c r="B450" s="89" t="s">
        <v>1561</v>
      </c>
      <c r="C450" s="89" t="s">
        <v>1562</v>
      </c>
      <c r="D450" s="89" t="s">
        <v>59</v>
      </c>
      <c r="E450" s="89" t="s">
        <v>72</v>
      </c>
      <c r="F450" s="89" t="s">
        <v>73</v>
      </c>
      <c r="G450" s="89" t="s">
        <v>203</v>
      </c>
      <c r="H450" s="89" t="s">
        <v>156</v>
      </c>
      <c r="I450" s="90">
        <v>5.149994850005149E-2</v>
      </c>
    </row>
    <row r="451" spans="1:9">
      <c r="A451" s="89" t="s">
        <v>1563</v>
      </c>
      <c r="B451" s="89" t="s">
        <v>1564</v>
      </c>
      <c r="C451" s="89" t="s">
        <v>1565</v>
      </c>
      <c r="D451" s="89" t="s">
        <v>67</v>
      </c>
      <c r="E451" s="89" t="s">
        <v>67</v>
      </c>
      <c r="F451" s="89" t="s">
        <v>68</v>
      </c>
      <c r="G451" s="89" t="s">
        <v>174</v>
      </c>
      <c r="H451" s="89" t="s">
        <v>141</v>
      </c>
      <c r="I451" s="90">
        <v>5.149994850005149E-2</v>
      </c>
    </row>
    <row r="452" spans="1:9">
      <c r="A452" s="89" t="s">
        <v>1566</v>
      </c>
      <c r="B452" s="89" t="s">
        <v>1567</v>
      </c>
      <c r="C452" s="89" t="s">
        <v>1568</v>
      </c>
      <c r="D452" s="89" t="s">
        <v>74</v>
      </c>
      <c r="E452" s="89" t="s">
        <v>87</v>
      </c>
      <c r="F452" s="89" t="s">
        <v>145</v>
      </c>
      <c r="G452" s="89" t="s">
        <v>62</v>
      </c>
      <c r="H452" s="89" t="s">
        <v>63</v>
      </c>
      <c r="I452" s="90">
        <v>5.1399948600051391E-2</v>
      </c>
    </row>
    <row r="453" spans="1:9">
      <c r="A453" s="89" t="s">
        <v>1569</v>
      </c>
      <c r="B453" s="89" t="s">
        <v>1570</v>
      </c>
      <c r="C453" s="89" t="s">
        <v>1571</v>
      </c>
      <c r="D453" s="89" t="s">
        <v>103</v>
      </c>
      <c r="E453" s="89" t="s">
        <v>103</v>
      </c>
      <c r="F453" s="89" t="s">
        <v>1572</v>
      </c>
      <c r="G453" s="89" t="s">
        <v>62</v>
      </c>
      <c r="H453" s="89" t="s">
        <v>63</v>
      </c>
      <c r="I453" s="90">
        <v>5.1199948800051194E-2</v>
      </c>
    </row>
    <row r="454" spans="1:9">
      <c r="A454" s="89" t="s">
        <v>1573</v>
      </c>
      <c r="B454" s="89" t="s">
        <v>1574</v>
      </c>
      <c r="C454" s="89" t="s">
        <v>1575</v>
      </c>
      <c r="D454" s="89" t="s">
        <v>74</v>
      </c>
      <c r="E454" s="89" t="s">
        <v>212</v>
      </c>
      <c r="F454" s="89" t="s">
        <v>212</v>
      </c>
      <c r="G454" s="89" t="s">
        <v>183</v>
      </c>
      <c r="H454" s="89" t="s">
        <v>146</v>
      </c>
      <c r="I454" s="90">
        <v>5.0899949100050891E-2</v>
      </c>
    </row>
    <row r="455" spans="1:9">
      <c r="A455" s="89" t="s">
        <v>1576</v>
      </c>
      <c r="B455" s="89" t="s">
        <v>1577</v>
      </c>
      <c r="C455" s="89" t="s">
        <v>1578</v>
      </c>
      <c r="D455" s="89" t="s">
        <v>91</v>
      </c>
      <c r="E455" s="89" t="s">
        <v>409</v>
      </c>
      <c r="F455" s="89" t="s">
        <v>410</v>
      </c>
      <c r="G455" s="89" t="s">
        <v>62</v>
      </c>
      <c r="H455" s="89" t="s">
        <v>63</v>
      </c>
      <c r="I455" s="90">
        <v>5.0899949100050891E-2</v>
      </c>
    </row>
    <row r="456" spans="1:9">
      <c r="A456" s="89" t="s">
        <v>1579</v>
      </c>
      <c r="B456" s="89" t="s">
        <v>1580</v>
      </c>
      <c r="C456" s="89" t="s">
        <v>1581</v>
      </c>
      <c r="D456" s="89" t="s">
        <v>103</v>
      </c>
      <c r="E456" s="89" t="s">
        <v>103</v>
      </c>
      <c r="F456" s="89" t="s">
        <v>290</v>
      </c>
      <c r="G456" s="89" t="s">
        <v>62</v>
      </c>
      <c r="H456" s="89" t="s">
        <v>63</v>
      </c>
      <c r="I456" s="90">
        <v>5.0399949600050391E-2</v>
      </c>
    </row>
    <row r="457" spans="1:9">
      <c r="A457" s="89" t="s">
        <v>1582</v>
      </c>
      <c r="B457" s="89" t="s">
        <v>1583</v>
      </c>
      <c r="C457" s="89" t="s">
        <v>1584</v>
      </c>
      <c r="D457" s="89" t="s">
        <v>74</v>
      </c>
      <c r="E457" s="89" t="s">
        <v>87</v>
      </c>
      <c r="F457" s="89" t="s">
        <v>150</v>
      </c>
      <c r="G457" s="89" t="s">
        <v>361</v>
      </c>
      <c r="H457" s="89" t="s">
        <v>189</v>
      </c>
      <c r="I457" s="90">
        <v>5.0299949700050292E-2</v>
      </c>
    </row>
    <row r="458" spans="1:9">
      <c r="A458" s="89" t="s">
        <v>1585</v>
      </c>
      <c r="B458" s="89" t="s">
        <v>1586</v>
      </c>
      <c r="C458" s="89" t="s">
        <v>1587</v>
      </c>
      <c r="D458" s="89" t="s">
        <v>91</v>
      </c>
      <c r="E458" s="89" t="s">
        <v>409</v>
      </c>
      <c r="F458" s="89" t="s">
        <v>410</v>
      </c>
      <c r="G458" s="89" t="s">
        <v>62</v>
      </c>
      <c r="H458" s="89" t="s">
        <v>63</v>
      </c>
      <c r="I458" s="90">
        <v>5.0199949800050193E-2</v>
      </c>
    </row>
    <row r="459" spans="1:9">
      <c r="A459" s="89" t="s">
        <v>1588</v>
      </c>
      <c r="B459" s="89" t="s">
        <v>1589</v>
      </c>
      <c r="C459" s="89" t="s">
        <v>1590</v>
      </c>
      <c r="D459" s="89" t="s">
        <v>79</v>
      </c>
      <c r="E459" s="89" t="s">
        <v>95</v>
      </c>
      <c r="F459" s="89" t="s">
        <v>309</v>
      </c>
      <c r="G459" s="89" t="s">
        <v>203</v>
      </c>
      <c r="H459" s="89" t="s">
        <v>156</v>
      </c>
      <c r="I459" s="90">
        <v>5.0099949900050095E-2</v>
      </c>
    </row>
    <row r="460" spans="1:9">
      <c r="A460" s="89" t="s">
        <v>1591</v>
      </c>
      <c r="B460" s="89" t="s">
        <v>1592</v>
      </c>
      <c r="C460" s="89" t="s">
        <v>1593</v>
      </c>
      <c r="D460" s="89" t="s">
        <v>67</v>
      </c>
      <c r="E460" s="89" t="s">
        <v>67</v>
      </c>
      <c r="F460" s="89" t="s">
        <v>68</v>
      </c>
      <c r="G460" s="89" t="s">
        <v>285</v>
      </c>
      <c r="H460" s="89" t="s">
        <v>161</v>
      </c>
      <c r="I460" s="90">
        <v>4.989995010004989E-2</v>
      </c>
    </row>
    <row r="461" spans="1:9">
      <c r="A461" s="89" t="s">
        <v>1594</v>
      </c>
      <c r="B461" s="89" t="s">
        <v>1595</v>
      </c>
      <c r="C461" s="89" t="s">
        <v>1596</v>
      </c>
      <c r="D461" s="89" t="s">
        <v>67</v>
      </c>
      <c r="E461" s="89" t="s">
        <v>67</v>
      </c>
      <c r="F461" s="89" t="s">
        <v>68</v>
      </c>
      <c r="G461" s="89" t="s">
        <v>285</v>
      </c>
      <c r="H461" s="89" t="s">
        <v>161</v>
      </c>
      <c r="I461" s="90">
        <v>4.989995010004989E-2</v>
      </c>
    </row>
    <row r="462" spans="1:9">
      <c r="A462" s="89" t="s">
        <v>1597</v>
      </c>
      <c r="B462" s="89" t="s">
        <v>1598</v>
      </c>
      <c r="C462" s="89" t="s">
        <v>1599</v>
      </c>
      <c r="D462" s="89" t="s">
        <v>67</v>
      </c>
      <c r="E462" s="89" t="s">
        <v>67</v>
      </c>
      <c r="F462" s="89" t="s">
        <v>68</v>
      </c>
      <c r="G462" s="89" t="s">
        <v>203</v>
      </c>
      <c r="H462" s="89" t="s">
        <v>156</v>
      </c>
      <c r="I462" s="90">
        <v>4.9599950400049594E-2</v>
      </c>
    </row>
    <row r="463" spans="1:9">
      <c r="A463" s="89" t="s">
        <v>1600</v>
      </c>
      <c r="B463" s="89" t="s">
        <v>1601</v>
      </c>
      <c r="C463" s="89" t="s">
        <v>1602</v>
      </c>
      <c r="D463" s="89" t="s">
        <v>59</v>
      </c>
      <c r="E463" s="89" t="s">
        <v>72</v>
      </c>
      <c r="F463" s="89" t="s">
        <v>73</v>
      </c>
      <c r="G463" s="89" t="s">
        <v>62</v>
      </c>
      <c r="H463" s="89" t="s">
        <v>63</v>
      </c>
      <c r="I463" s="90">
        <v>4.9299950700049291E-2</v>
      </c>
    </row>
    <row r="464" spans="1:9">
      <c r="A464" s="89" t="s">
        <v>1603</v>
      </c>
      <c r="B464" s="89" t="s">
        <v>1604</v>
      </c>
      <c r="C464" s="89" t="s">
        <v>1605</v>
      </c>
      <c r="D464" s="89" t="s">
        <v>59</v>
      </c>
      <c r="E464" s="89" t="s">
        <v>155</v>
      </c>
      <c r="F464" s="89" t="s">
        <v>155</v>
      </c>
      <c r="G464" s="89" t="s">
        <v>188</v>
      </c>
      <c r="H464" s="89" t="s">
        <v>151</v>
      </c>
      <c r="I464" s="90">
        <v>4.9199950800049193E-2</v>
      </c>
    </row>
    <row r="465" spans="1:9">
      <c r="A465" s="89" t="s">
        <v>1606</v>
      </c>
      <c r="B465" s="89" t="s">
        <v>1607</v>
      </c>
      <c r="C465" s="89" t="s">
        <v>1608</v>
      </c>
      <c r="D465" s="89" t="s">
        <v>97</v>
      </c>
      <c r="E465" s="89" t="s">
        <v>320</v>
      </c>
      <c r="F465" s="89" t="s">
        <v>320</v>
      </c>
      <c r="G465" s="89" t="s">
        <v>123</v>
      </c>
      <c r="H465" s="89" t="s">
        <v>124</v>
      </c>
      <c r="I465" s="90">
        <v>4.9199950800049193E-2</v>
      </c>
    </row>
    <row r="466" spans="1:9">
      <c r="A466" s="89" t="s">
        <v>1609</v>
      </c>
      <c r="B466" s="89" t="s">
        <v>1610</v>
      </c>
      <c r="C466" s="89" t="s">
        <v>1611</v>
      </c>
      <c r="D466" s="89" t="s">
        <v>108</v>
      </c>
      <c r="E466" s="89" t="s">
        <v>560</v>
      </c>
      <c r="F466" s="89" t="s">
        <v>561</v>
      </c>
      <c r="G466" s="89" t="s">
        <v>89</v>
      </c>
      <c r="H466" s="89" t="s">
        <v>90</v>
      </c>
      <c r="I466" s="90">
        <v>4.9199950800049193E-2</v>
      </c>
    </row>
    <row r="467" spans="1:9">
      <c r="A467" s="89" t="s">
        <v>1612</v>
      </c>
      <c r="B467" s="89" t="s">
        <v>1613</v>
      </c>
      <c r="C467" s="89" t="s">
        <v>1614</v>
      </c>
      <c r="D467" s="89" t="s">
        <v>108</v>
      </c>
      <c r="E467" s="89" t="s">
        <v>305</v>
      </c>
      <c r="F467" s="89" t="s">
        <v>305</v>
      </c>
      <c r="G467" s="89" t="s">
        <v>62</v>
      </c>
      <c r="H467" s="89" t="s">
        <v>63</v>
      </c>
      <c r="I467" s="90">
        <v>4.9099950900049094E-2</v>
      </c>
    </row>
    <row r="468" spans="1:9">
      <c r="A468" s="89" t="s">
        <v>1615</v>
      </c>
      <c r="B468" s="89" t="s">
        <v>1616</v>
      </c>
      <c r="C468" s="89" t="s">
        <v>1617</v>
      </c>
      <c r="D468" s="89" t="s">
        <v>67</v>
      </c>
      <c r="E468" s="89" t="s">
        <v>67</v>
      </c>
      <c r="F468" s="89" t="s">
        <v>68</v>
      </c>
      <c r="G468" s="89" t="s">
        <v>62</v>
      </c>
      <c r="H468" s="89" t="s">
        <v>63</v>
      </c>
      <c r="I468" s="90">
        <v>4.9099950900049094E-2</v>
      </c>
    </row>
    <row r="469" spans="1:9">
      <c r="A469" s="89" t="s">
        <v>1618</v>
      </c>
      <c r="B469" s="89" t="s">
        <v>1619</v>
      </c>
      <c r="C469" s="89" t="s">
        <v>1620</v>
      </c>
      <c r="D469" s="89" t="s">
        <v>74</v>
      </c>
      <c r="E469" s="89" t="s">
        <v>101</v>
      </c>
      <c r="F469" s="89" t="s">
        <v>885</v>
      </c>
      <c r="G469" s="89" t="s">
        <v>62</v>
      </c>
      <c r="H469" s="89" t="s">
        <v>63</v>
      </c>
      <c r="I469" s="90">
        <v>4.8799951200048798E-2</v>
      </c>
    </row>
    <row r="470" spans="1:9">
      <c r="A470" s="89" t="s">
        <v>1621</v>
      </c>
      <c r="B470" s="89" t="s">
        <v>1622</v>
      </c>
      <c r="C470" s="89" t="s">
        <v>1623</v>
      </c>
      <c r="D470" s="89" t="s">
        <v>79</v>
      </c>
      <c r="E470" s="89" t="s">
        <v>95</v>
      </c>
      <c r="F470" s="89" t="s">
        <v>309</v>
      </c>
      <c r="G470" s="89" t="s">
        <v>62</v>
      </c>
      <c r="H470" s="89" t="s">
        <v>63</v>
      </c>
      <c r="I470" s="90">
        <v>4.8799951200048798E-2</v>
      </c>
    </row>
    <row r="471" spans="1:9">
      <c r="A471" s="89" t="s">
        <v>1624</v>
      </c>
      <c r="B471" s="89" t="s">
        <v>1625</v>
      </c>
      <c r="C471" s="89" t="s">
        <v>1626</v>
      </c>
      <c r="D471" s="89" t="s">
        <v>97</v>
      </c>
      <c r="E471" s="89" t="s">
        <v>121</v>
      </c>
      <c r="F471" s="89" t="s">
        <v>122</v>
      </c>
      <c r="G471" s="89" t="s">
        <v>369</v>
      </c>
      <c r="H471" s="89" t="s">
        <v>197</v>
      </c>
      <c r="I471" s="90">
        <v>4.8799951200048798E-2</v>
      </c>
    </row>
    <row r="472" spans="1:9">
      <c r="A472" s="89" t="s">
        <v>1627</v>
      </c>
      <c r="B472" s="89" t="s">
        <v>1628</v>
      </c>
      <c r="C472" s="89" t="s">
        <v>1629</v>
      </c>
      <c r="D472" s="89" t="s">
        <v>97</v>
      </c>
      <c r="E472" s="89" t="s">
        <v>320</v>
      </c>
      <c r="F472" s="89" t="s">
        <v>320</v>
      </c>
      <c r="G472" s="89" t="s">
        <v>62</v>
      </c>
      <c r="H472" s="89" t="s">
        <v>63</v>
      </c>
      <c r="I472" s="90">
        <v>4.8599951400048594E-2</v>
      </c>
    </row>
    <row r="473" spans="1:9">
      <c r="A473" s="89" t="s">
        <v>1630</v>
      </c>
      <c r="B473" s="89" t="s">
        <v>1631</v>
      </c>
      <c r="C473" s="89" t="s">
        <v>1632</v>
      </c>
      <c r="D473" s="89" t="s">
        <v>91</v>
      </c>
      <c r="E473" s="89" t="s">
        <v>409</v>
      </c>
      <c r="F473" s="89" t="s">
        <v>605</v>
      </c>
      <c r="G473" s="89" t="s">
        <v>62</v>
      </c>
      <c r="H473" s="89" t="s">
        <v>63</v>
      </c>
      <c r="I473" s="90">
        <v>4.8599951400048594E-2</v>
      </c>
    </row>
    <row r="474" spans="1:9">
      <c r="A474" s="89" t="s">
        <v>1633</v>
      </c>
      <c r="B474" s="89" t="s">
        <v>1634</v>
      </c>
      <c r="C474" s="89" t="s">
        <v>1635</v>
      </c>
      <c r="D474" s="89" t="s">
        <v>108</v>
      </c>
      <c r="E474" s="89" t="s">
        <v>235</v>
      </c>
      <c r="F474" s="89" t="s">
        <v>236</v>
      </c>
      <c r="G474" s="89" t="s">
        <v>62</v>
      </c>
      <c r="H474" s="89" t="s">
        <v>63</v>
      </c>
      <c r="I474" s="90">
        <v>4.839995160004839E-2</v>
      </c>
    </row>
    <row r="475" spans="1:9">
      <c r="A475" s="89" t="s">
        <v>1636</v>
      </c>
      <c r="B475" s="89" t="s">
        <v>1637</v>
      </c>
      <c r="C475" s="89" t="s">
        <v>1638</v>
      </c>
      <c r="D475" s="89" t="s">
        <v>108</v>
      </c>
      <c r="E475" s="89" t="s">
        <v>305</v>
      </c>
      <c r="F475" s="89" t="s">
        <v>305</v>
      </c>
      <c r="G475" s="89" t="s">
        <v>62</v>
      </c>
      <c r="H475" s="89" t="s">
        <v>63</v>
      </c>
      <c r="I475" s="90">
        <v>4.839995160004839E-2</v>
      </c>
    </row>
    <row r="476" spans="1:9">
      <c r="A476" s="89" t="s">
        <v>1639</v>
      </c>
      <c r="B476" s="89" t="s">
        <v>1640</v>
      </c>
      <c r="C476" s="89" t="s">
        <v>1641</v>
      </c>
      <c r="D476" s="89" t="s">
        <v>103</v>
      </c>
      <c r="E476" s="89" t="s">
        <v>103</v>
      </c>
      <c r="F476" s="89" t="s">
        <v>173</v>
      </c>
      <c r="G476" s="89" t="s">
        <v>62</v>
      </c>
      <c r="H476" s="89" t="s">
        <v>63</v>
      </c>
      <c r="I476" s="90">
        <v>4.8299951700048298E-2</v>
      </c>
    </row>
    <row r="477" spans="1:9">
      <c r="A477" s="89" t="s">
        <v>1642</v>
      </c>
      <c r="B477" s="89" t="s">
        <v>1643</v>
      </c>
      <c r="C477" s="89" t="s">
        <v>1644</v>
      </c>
      <c r="D477" s="89" t="s">
        <v>97</v>
      </c>
      <c r="E477" s="89" t="s">
        <v>320</v>
      </c>
      <c r="F477" s="89" t="s">
        <v>320</v>
      </c>
      <c r="G477" s="89" t="s">
        <v>62</v>
      </c>
      <c r="H477" s="89" t="s">
        <v>63</v>
      </c>
      <c r="I477" s="90">
        <v>4.8199951800048192E-2</v>
      </c>
    </row>
    <row r="478" spans="1:9">
      <c r="A478" s="89" t="s">
        <v>1645</v>
      </c>
      <c r="B478" s="89" t="s">
        <v>1646</v>
      </c>
      <c r="C478" s="89" t="s">
        <v>1647</v>
      </c>
      <c r="D478" s="89" t="s">
        <v>74</v>
      </c>
      <c r="E478" s="89" t="s">
        <v>87</v>
      </c>
      <c r="F478" s="89" t="s">
        <v>150</v>
      </c>
      <c r="G478" s="89" t="s">
        <v>353</v>
      </c>
      <c r="H478" s="89" t="s">
        <v>146</v>
      </c>
      <c r="I478" s="90">
        <v>4.8199951800048192E-2</v>
      </c>
    </row>
    <row r="479" spans="1:9">
      <c r="A479" s="89" t="s">
        <v>1648</v>
      </c>
      <c r="B479" s="89" t="s">
        <v>1649</v>
      </c>
      <c r="C479" s="89" t="s">
        <v>1650</v>
      </c>
      <c r="D479" s="89" t="s">
        <v>97</v>
      </c>
      <c r="E479" s="89" t="s">
        <v>320</v>
      </c>
      <c r="F479" s="89" t="s">
        <v>320</v>
      </c>
      <c r="G479" s="89" t="s">
        <v>174</v>
      </c>
      <c r="H479" s="89" t="s">
        <v>141</v>
      </c>
      <c r="I479" s="90">
        <v>4.8199951800048192E-2</v>
      </c>
    </row>
    <row r="480" spans="1:9">
      <c r="A480" s="89" t="s">
        <v>1651</v>
      </c>
      <c r="B480" s="89" t="s">
        <v>1652</v>
      </c>
      <c r="C480" s="89" t="s">
        <v>1653</v>
      </c>
      <c r="D480" s="89" t="s">
        <v>67</v>
      </c>
      <c r="E480" s="89" t="s">
        <v>67</v>
      </c>
      <c r="F480" s="89" t="s">
        <v>226</v>
      </c>
      <c r="G480" s="89" t="s">
        <v>373</v>
      </c>
      <c r="H480" s="89" t="s">
        <v>204</v>
      </c>
      <c r="I480" s="90">
        <v>4.7999952000047995E-2</v>
      </c>
    </row>
    <row r="481" spans="1:9">
      <c r="A481" s="89" t="s">
        <v>1654</v>
      </c>
      <c r="B481" s="89" t="s">
        <v>1655</v>
      </c>
      <c r="C481" s="89" t="s">
        <v>1656</v>
      </c>
      <c r="D481" s="89" t="s">
        <v>74</v>
      </c>
      <c r="E481" s="89" t="s">
        <v>87</v>
      </c>
      <c r="F481" s="89" t="s">
        <v>88</v>
      </c>
      <c r="G481" s="89" t="s">
        <v>344</v>
      </c>
      <c r="H481" s="89" t="s">
        <v>184</v>
      </c>
      <c r="I481" s="90">
        <v>4.7899952100047889E-2</v>
      </c>
    </row>
    <row r="482" spans="1:9">
      <c r="A482" s="89" t="s">
        <v>1657</v>
      </c>
      <c r="B482" s="89" t="s">
        <v>1658</v>
      </c>
      <c r="C482" s="89" t="s">
        <v>1659</v>
      </c>
      <c r="D482" s="89" t="s">
        <v>74</v>
      </c>
      <c r="E482" s="89" t="s">
        <v>212</v>
      </c>
      <c r="F482" s="89" t="s">
        <v>212</v>
      </c>
      <c r="G482" s="89" t="s">
        <v>62</v>
      </c>
      <c r="H482" s="89" t="s">
        <v>63</v>
      </c>
      <c r="I482" s="90">
        <v>4.7899952100047889E-2</v>
      </c>
    </row>
    <row r="483" spans="1:9">
      <c r="A483" s="89" t="s">
        <v>1660</v>
      </c>
      <c r="B483" s="89" t="s">
        <v>1661</v>
      </c>
      <c r="C483" s="89" t="s">
        <v>1662</v>
      </c>
      <c r="D483" s="89" t="s">
        <v>67</v>
      </c>
      <c r="E483" s="89" t="s">
        <v>67</v>
      </c>
      <c r="F483" s="89" t="s">
        <v>226</v>
      </c>
      <c r="G483" s="89" t="s">
        <v>62</v>
      </c>
      <c r="H483" s="89" t="s">
        <v>63</v>
      </c>
      <c r="I483" s="90">
        <v>4.7799952200047797E-2</v>
      </c>
    </row>
    <row r="484" spans="1:9">
      <c r="A484" s="89" t="s">
        <v>1663</v>
      </c>
      <c r="B484" s="89" t="s">
        <v>1664</v>
      </c>
      <c r="C484" s="89" t="s">
        <v>1665</v>
      </c>
      <c r="D484" s="89" t="s">
        <v>59</v>
      </c>
      <c r="E484" s="89" t="s">
        <v>60</v>
      </c>
      <c r="F484" s="89" t="s">
        <v>770</v>
      </c>
      <c r="G484" s="89" t="s">
        <v>203</v>
      </c>
      <c r="H484" s="89" t="s">
        <v>156</v>
      </c>
      <c r="I484" s="90">
        <v>4.75999524000476E-2</v>
      </c>
    </row>
    <row r="485" spans="1:9">
      <c r="A485" s="89" t="s">
        <v>1666</v>
      </c>
      <c r="B485" s="89" t="s">
        <v>1667</v>
      </c>
      <c r="C485" s="89" t="s">
        <v>1668</v>
      </c>
      <c r="D485" s="89" t="s">
        <v>103</v>
      </c>
      <c r="E485" s="89" t="s">
        <v>103</v>
      </c>
      <c r="F485" s="89" t="s">
        <v>173</v>
      </c>
      <c r="G485" s="89" t="s">
        <v>285</v>
      </c>
      <c r="H485" s="89" t="s">
        <v>161</v>
      </c>
      <c r="I485" s="90">
        <v>4.75999524000476E-2</v>
      </c>
    </row>
    <row r="486" spans="1:9">
      <c r="A486" s="89" t="s">
        <v>1669</v>
      </c>
      <c r="B486" s="89" t="s">
        <v>1670</v>
      </c>
      <c r="C486" s="89" t="s">
        <v>1671</v>
      </c>
      <c r="D486" s="89" t="s">
        <v>97</v>
      </c>
      <c r="E486" s="89" t="s">
        <v>618</v>
      </c>
      <c r="F486" s="89" t="s">
        <v>619</v>
      </c>
      <c r="G486" s="89" t="s">
        <v>62</v>
      </c>
      <c r="H486" s="89" t="s">
        <v>63</v>
      </c>
      <c r="I486" s="90">
        <v>4.7499952500047495E-2</v>
      </c>
    </row>
    <row r="487" spans="1:9">
      <c r="A487" s="89" t="s">
        <v>1672</v>
      </c>
      <c r="B487" s="89" t="s">
        <v>1673</v>
      </c>
      <c r="C487" s="89" t="s">
        <v>1674</v>
      </c>
      <c r="D487" s="89" t="s">
        <v>74</v>
      </c>
      <c r="E487" s="89" t="s">
        <v>101</v>
      </c>
      <c r="F487" s="89" t="s">
        <v>885</v>
      </c>
      <c r="G487" s="89" t="s">
        <v>203</v>
      </c>
      <c r="H487" s="89" t="s">
        <v>156</v>
      </c>
      <c r="I487" s="90">
        <v>4.7399952600047389E-2</v>
      </c>
    </row>
    <row r="488" spans="1:9">
      <c r="A488" s="89" t="s">
        <v>1675</v>
      </c>
      <c r="B488" s="89" t="s">
        <v>1676</v>
      </c>
      <c r="C488" s="89" t="s">
        <v>1677</v>
      </c>
      <c r="D488" s="89" t="s">
        <v>97</v>
      </c>
      <c r="E488" s="89" t="s">
        <v>121</v>
      </c>
      <c r="F488" s="89" t="s">
        <v>122</v>
      </c>
      <c r="G488" s="89" t="s">
        <v>188</v>
      </c>
      <c r="H488" s="89" t="s">
        <v>151</v>
      </c>
      <c r="I488" s="90">
        <v>4.7399952600047389E-2</v>
      </c>
    </row>
    <row r="489" spans="1:9">
      <c r="A489" s="89" t="s">
        <v>1678</v>
      </c>
      <c r="B489" s="89" t="s">
        <v>1679</v>
      </c>
      <c r="C489" s="89" t="s">
        <v>1680</v>
      </c>
      <c r="D489" s="89" t="s">
        <v>103</v>
      </c>
      <c r="E489" s="89" t="s">
        <v>103</v>
      </c>
      <c r="F489" s="89" t="s">
        <v>290</v>
      </c>
      <c r="G489" s="89" t="s">
        <v>285</v>
      </c>
      <c r="H489" s="89" t="s">
        <v>161</v>
      </c>
      <c r="I489" s="90">
        <v>4.7199952800047192E-2</v>
      </c>
    </row>
    <row r="490" spans="1:9">
      <c r="A490" s="89" t="s">
        <v>1681</v>
      </c>
      <c r="B490" s="89" t="s">
        <v>1682</v>
      </c>
      <c r="C490" s="89" t="s">
        <v>1683</v>
      </c>
      <c r="D490" s="89" t="s">
        <v>114</v>
      </c>
      <c r="E490" s="89" t="s">
        <v>114</v>
      </c>
      <c r="F490" s="89" t="s">
        <v>674</v>
      </c>
      <c r="G490" s="89" t="s">
        <v>62</v>
      </c>
      <c r="H490" s="89" t="s">
        <v>63</v>
      </c>
      <c r="I490" s="90">
        <v>4.7199952800047192E-2</v>
      </c>
    </row>
    <row r="491" spans="1:9">
      <c r="A491" s="89" t="s">
        <v>1684</v>
      </c>
      <c r="B491" s="89" t="s">
        <v>1685</v>
      </c>
      <c r="C491" s="89" t="s">
        <v>1686</v>
      </c>
      <c r="D491" s="89" t="s">
        <v>67</v>
      </c>
      <c r="E491" s="89" t="s">
        <v>67</v>
      </c>
      <c r="F491" s="89" t="s">
        <v>226</v>
      </c>
      <c r="G491" s="89" t="s">
        <v>348</v>
      </c>
      <c r="H491" s="89" t="s">
        <v>146</v>
      </c>
      <c r="I491" s="90">
        <v>4.7099952900047093E-2</v>
      </c>
    </row>
    <row r="492" spans="1:9">
      <c r="A492" s="89" t="s">
        <v>1687</v>
      </c>
      <c r="B492" s="89" t="s">
        <v>1688</v>
      </c>
      <c r="C492" s="89" t="s">
        <v>1689</v>
      </c>
      <c r="D492" s="89" t="s">
        <v>83</v>
      </c>
      <c r="E492" s="89" t="s">
        <v>83</v>
      </c>
      <c r="F492" s="89" t="s">
        <v>107</v>
      </c>
      <c r="G492" s="89" t="s">
        <v>373</v>
      </c>
      <c r="H492" s="89" t="s">
        <v>204</v>
      </c>
      <c r="I492" s="90">
        <v>4.7099952900047093E-2</v>
      </c>
    </row>
    <row r="493" spans="1:9">
      <c r="A493" s="89" t="s">
        <v>1690</v>
      </c>
      <c r="B493" s="89" t="s">
        <v>1691</v>
      </c>
      <c r="C493" s="89" t="s">
        <v>1692</v>
      </c>
      <c r="D493" s="89" t="s">
        <v>103</v>
      </c>
      <c r="E493" s="89" t="s">
        <v>103</v>
      </c>
      <c r="F493" s="89" t="s">
        <v>290</v>
      </c>
      <c r="G493" s="89" t="s">
        <v>62</v>
      </c>
      <c r="H493" s="89" t="s">
        <v>63</v>
      </c>
      <c r="I493" s="90">
        <v>4.6799953200046797E-2</v>
      </c>
    </row>
    <row r="494" spans="1:9">
      <c r="A494" s="89" t="s">
        <v>1693</v>
      </c>
      <c r="B494" s="89" t="s">
        <v>1694</v>
      </c>
      <c r="C494" s="89" t="s">
        <v>1695</v>
      </c>
      <c r="D494" s="89" t="s">
        <v>74</v>
      </c>
      <c r="E494" s="89" t="s">
        <v>87</v>
      </c>
      <c r="F494" s="89" t="s">
        <v>88</v>
      </c>
      <c r="G494" s="89" t="s">
        <v>62</v>
      </c>
      <c r="H494" s="89" t="s">
        <v>63</v>
      </c>
      <c r="I494" s="90">
        <v>4.6499953500046494E-2</v>
      </c>
    </row>
    <row r="495" spans="1:9">
      <c r="A495" s="89" t="s">
        <v>1696</v>
      </c>
      <c r="B495" s="89" t="s">
        <v>1697</v>
      </c>
      <c r="C495" s="89" t="s">
        <v>1698</v>
      </c>
      <c r="D495" s="89" t="s">
        <v>108</v>
      </c>
      <c r="E495" s="89" t="s">
        <v>300</v>
      </c>
      <c r="F495" s="89" t="s">
        <v>678</v>
      </c>
      <c r="G495" s="89" t="s">
        <v>62</v>
      </c>
      <c r="H495" s="89" t="s">
        <v>63</v>
      </c>
      <c r="I495" s="90">
        <v>4.6499953500046494E-2</v>
      </c>
    </row>
    <row r="496" spans="1:9">
      <c r="A496" s="89" t="s">
        <v>1699</v>
      </c>
      <c r="B496" s="89" t="s">
        <v>1700</v>
      </c>
      <c r="C496" s="89" t="s">
        <v>1701</v>
      </c>
      <c r="D496" s="89" t="s">
        <v>79</v>
      </c>
      <c r="E496" s="89" t="s">
        <v>95</v>
      </c>
      <c r="F496" s="89" t="s">
        <v>309</v>
      </c>
      <c r="G496" s="89" t="s">
        <v>62</v>
      </c>
      <c r="H496" s="89" t="s">
        <v>63</v>
      </c>
      <c r="I496" s="90">
        <v>4.6299953700046297E-2</v>
      </c>
    </row>
    <row r="497" spans="1:9">
      <c r="A497" s="89" t="s">
        <v>1702</v>
      </c>
      <c r="B497" s="89" t="s">
        <v>1703</v>
      </c>
      <c r="C497" s="89" t="s">
        <v>1704</v>
      </c>
      <c r="D497" s="89" t="s">
        <v>67</v>
      </c>
      <c r="E497" s="89" t="s">
        <v>67</v>
      </c>
      <c r="F497" s="89" t="s">
        <v>68</v>
      </c>
      <c r="G497" s="89" t="s">
        <v>324</v>
      </c>
      <c r="H497" s="89" t="s">
        <v>63</v>
      </c>
      <c r="I497" s="90">
        <v>4.6299953700046297E-2</v>
      </c>
    </row>
    <row r="498" spans="1:9">
      <c r="A498" s="89" t="s">
        <v>1705</v>
      </c>
      <c r="B498" s="89" t="s">
        <v>1706</v>
      </c>
      <c r="C498" s="89" t="s">
        <v>1707</v>
      </c>
      <c r="D498" s="89" t="s">
        <v>59</v>
      </c>
      <c r="E498" s="89" t="s">
        <v>72</v>
      </c>
      <c r="F498" s="89" t="s">
        <v>73</v>
      </c>
      <c r="G498" s="89" t="s">
        <v>62</v>
      </c>
      <c r="H498" s="89" t="s">
        <v>63</v>
      </c>
      <c r="I498" s="90">
        <v>4.6299953700046297E-2</v>
      </c>
    </row>
    <row r="499" spans="1:9">
      <c r="A499" s="89" t="s">
        <v>1708</v>
      </c>
      <c r="B499" s="89" t="s">
        <v>1709</v>
      </c>
      <c r="C499" s="89" t="s">
        <v>1710</v>
      </c>
      <c r="D499" s="89" t="s">
        <v>103</v>
      </c>
      <c r="E499" s="89" t="s">
        <v>103</v>
      </c>
      <c r="F499" s="89" t="s">
        <v>290</v>
      </c>
      <c r="G499" s="89" t="s">
        <v>353</v>
      </c>
      <c r="H499" s="89" t="s">
        <v>146</v>
      </c>
      <c r="I499" s="90">
        <v>4.6199953800046191E-2</v>
      </c>
    </row>
    <row r="500" spans="1:9">
      <c r="A500" s="89" t="s">
        <v>1711</v>
      </c>
      <c r="B500" s="89" t="s">
        <v>1712</v>
      </c>
      <c r="C500" s="89" t="s">
        <v>1713</v>
      </c>
      <c r="D500" s="89" t="s">
        <v>97</v>
      </c>
      <c r="E500" s="89" t="s">
        <v>136</v>
      </c>
      <c r="F500" s="89" t="s">
        <v>470</v>
      </c>
      <c r="G500" s="89" t="s">
        <v>62</v>
      </c>
      <c r="H500" s="89" t="s">
        <v>63</v>
      </c>
      <c r="I500" s="90">
        <v>4.6099953900046092E-2</v>
      </c>
    </row>
    <row r="501" spans="1:9">
      <c r="A501" s="89" t="s">
        <v>1714</v>
      </c>
      <c r="B501" s="89" t="s">
        <v>1715</v>
      </c>
      <c r="C501" s="89" t="s">
        <v>1716</v>
      </c>
      <c r="D501" s="89" t="s">
        <v>108</v>
      </c>
      <c r="E501" s="89" t="s">
        <v>300</v>
      </c>
      <c r="F501" s="89" t="s">
        <v>1717</v>
      </c>
      <c r="G501" s="89" t="s">
        <v>377</v>
      </c>
      <c r="H501" s="89" t="s">
        <v>175</v>
      </c>
      <c r="I501" s="90">
        <v>4.5599954400045592E-2</v>
      </c>
    </row>
    <row r="502" spans="1:9">
      <c r="A502" s="89" t="s">
        <v>1718</v>
      </c>
      <c r="B502" s="89" t="s">
        <v>1719</v>
      </c>
      <c r="C502" s="89" t="s">
        <v>1720</v>
      </c>
      <c r="D502" s="89" t="s">
        <v>103</v>
      </c>
      <c r="E502" s="89" t="s">
        <v>103</v>
      </c>
      <c r="F502" s="89" t="s">
        <v>173</v>
      </c>
      <c r="G502" s="89" t="s">
        <v>285</v>
      </c>
      <c r="H502" s="89" t="s">
        <v>161</v>
      </c>
      <c r="I502" s="90">
        <v>4.5599954400045592E-2</v>
      </c>
    </row>
    <row r="503" spans="1:9">
      <c r="A503" s="89" t="s">
        <v>1721</v>
      </c>
      <c r="B503" s="89" t="s">
        <v>1722</v>
      </c>
      <c r="C503" s="89" t="s">
        <v>1723</v>
      </c>
      <c r="D503" s="89" t="s">
        <v>97</v>
      </c>
      <c r="E503" s="89" t="s">
        <v>136</v>
      </c>
      <c r="F503" s="89" t="s">
        <v>137</v>
      </c>
      <c r="G503" s="89" t="s">
        <v>344</v>
      </c>
      <c r="H503" s="89" t="s">
        <v>184</v>
      </c>
      <c r="I503" s="90">
        <v>4.5499954500045493E-2</v>
      </c>
    </row>
    <row r="504" spans="1:9">
      <c r="A504" s="89" t="s">
        <v>1724</v>
      </c>
      <c r="B504" s="89" t="s">
        <v>1725</v>
      </c>
      <c r="C504" s="89" t="s">
        <v>1726</v>
      </c>
      <c r="D504" s="89" t="s">
        <v>97</v>
      </c>
      <c r="E504" s="89" t="s">
        <v>136</v>
      </c>
      <c r="F504" s="89" t="s">
        <v>137</v>
      </c>
      <c r="G504" s="89" t="s">
        <v>277</v>
      </c>
      <c r="H504" s="89" t="s">
        <v>146</v>
      </c>
      <c r="I504" s="90">
        <v>4.5499954500045493E-2</v>
      </c>
    </row>
    <row r="505" spans="1:9">
      <c r="A505" s="89" t="s">
        <v>1727</v>
      </c>
      <c r="B505" s="89" t="s">
        <v>1728</v>
      </c>
      <c r="C505" s="89" t="s">
        <v>1729</v>
      </c>
      <c r="D505" s="89" t="s">
        <v>108</v>
      </c>
      <c r="E505" s="89" t="s">
        <v>300</v>
      </c>
      <c r="F505" s="89" t="s">
        <v>678</v>
      </c>
      <c r="G505" s="89" t="s">
        <v>183</v>
      </c>
      <c r="H505" s="89" t="s">
        <v>146</v>
      </c>
      <c r="I505" s="90">
        <v>4.5499954500045493E-2</v>
      </c>
    </row>
    <row r="506" spans="1:9">
      <c r="A506" s="89" t="s">
        <v>1730</v>
      </c>
      <c r="B506" s="89" t="s">
        <v>1731</v>
      </c>
      <c r="C506" s="89" t="s">
        <v>1732</v>
      </c>
      <c r="D506" s="89" t="s">
        <v>97</v>
      </c>
      <c r="E506" s="89" t="s">
        <v>320</v>
      </c>
      <c r="F506" s="89" t="s">
        <v>320</v>
      </c>
      <c r="G506" s="89" t="s">
        <v>62</v>
      </c>
      <c r="H506" s="89" t="s">
        <v>63</v>
      </c>
      <c r="I506" s="90">
        <v>4.5499954500045493E-2</v>
      </c>
    </row>
    <row r="507" spans="1:9">
      <c r="A507" s="89" t="s">
        <v>1733</v>
      </c>
      <c r="B507" s="89" t="s">
        <v>1734</v>
      </c>
      <c r="C507" s="89" t="s">
        <v>1735</v>
      </c>
      <c r="D507" s="89" t="s">
        <v>114</v>
      </c>
      <c r="E507" s="89" t="s">
        <v>114</v>
      </c>
      <c r="F507" s="89" t="s">
        <v>574</v>
      </c>
      <c r="G507" s="89" t="s">
        <v>62</v>
      </c>
      <c r="H507" s="89" t="s">
        <v>63</v>
      </c>
      <c r="I507" s="90">
        <v>4.5399954600045395E-2</v>
      </c>
    </row>
    <row r="508" spans="1:9">
      <c r="A508" s="89" t="s">
        <v>1736</v>
      </c>
      <c r="B508" s="89" t="s">
        <v>1737</v>
      </c>
      <c r="C508" s="89" t="s">
        <v>1738</v>
      </c>
      <c r="D508" s="89" t="s">
        <v>59</v>
      </c>
      <c r="E508" s="89" t="s">
        <v>155</v>
      </c>
      <c r="F508" s="89" t="s">
        <v>155</v>
      </c>
      <c r="G508" s="89" t="s">
        <v>188</v>
      </c>
      <c r="H508" s="89" t="s">
        <v>151</v>
      </c>
      <c r="I508" s="90">
        <v>4.5099954900045092E-2</v>
      </c>
    </row>
    <row r="509" spans="1:9">
      <c r="A509" s="89" t="s">
        <v>1739</v>
      </c>
      <c r="B509" s="89" t="s">
        <v>1740</v>
      </c>
      <c r="C509" s="89" t="s">
        <v>1741</v>
      </c>
      <c r="D509" s="89" t="s">
        <v>114</v>
      </c>
      <c r="E509" s="89" t="s">
        <v>114</v>
      </c>
      <c r="F509" s="89" t="s">
        <v>674</v>
      </c>
      <c r="G509" s="89" t="s">
        <v>62</v>
      </c>
      <c r="H509" s="89" t="s">
        <v>63</v>
      </c>
      <c r="I509" s="90">
        <v>4.4999955000044993E-2</v>
      </c>
    </row>
    <row r="510" spans="1:9">
      <c r="A510" s="89" t="s">
        <v>1742</v>
      </c>
      <c r="B510" s="89" t="s">
        <v>1743</v>
      </c>
      <c r="C510" s="89" t="s">
        <v>1744</v>
      </c>
      <c r="D510" s="89" t="s">
        <v>67</v>
      </c>
      <c r="E510" s="89" t="s">
        <v>67</v>
      </c>
      <c r="F510" s="89" t="s">
        <v>68</v>
      </c>
      <c r="G510" s="89" t="s">
        <v>344</v>
      </c>
      <c r="H510" s="89" t="s">
        <v>184</v>
      </c>
      <c r="I510" s="90">
        <v>4.4899955100044894E-2</v>
      </c>
    </row>
    <row r="511" spans="1:9">
      <c r="A511" s="89" t="s">
        <v>1745</v>
      </c>
      <c r="B511" s="89" t="s">
        <v>1746</v>
      </c>
      <c r="C511" s="89" t="s">
        <v>1747</v>
      </c>
      <c r="D511" s="89" t="s">
        <v>97</v>
      </c>
      <c r="E511" s="89" t="s">
        <v>320</v>
      </c>
      <c r="F511" s="89" t="s">
        <v>320</v>
      </c>
      <c r="G511" s="89" t="s">
        <v>285</v>
      </c>
      <c r="H511" s="89" t="s">
        <v>161</v>
      </c>
      <c r="I511" s="90">
        <v>4.4899955100044894E-2</v>
      </c>
    </row>
    <row r="512" spans="1:9">
      <c r="A512" s="89" t="s">
        <v>1748</v>
      </c>
      <c r="B512" s="89" t="s">
        <v>1749</v>
      </c>
      <c r="C512" s="89" t="s">
        <v>1750</v>
      </c>
      <c r="D512" s="89" t="s">
        <v>108</v>
      </c>
      <c r="E512" s="89" t="s">
        <v>560</v>
      </c>
      <c r="F512" s="89" t="s">
        <v>561</v>
      </c>
      <c r="G512" s="89" t="s">
        <v>62</v>
      </c>
      <c r="H512" s="89" t="s">
        <v>63</v>
      </c>
      <c r="I512" s="90">
        <v>4.4899955100044894E-2</v>
      </c>
    </row>
    <row r="513" spans="1:9">
      <c r="A513" s="89" t="s">
        <v>1751</v>
      </c>
      <c r="B513" s="89" t="s">
        <v>1752</v>
      </c>
      <c r="C513" s="89" t="s">
        <v>1753</v>
      </c>
      <c r="D513" s="89" t="s">
        <v>79</v>
      </c>
      <c r="E513" s="89" t="s">
        <v>444</v>
      </c>
      <c r="F513" s="89" t="s">
        <v>491</v>
      </c>
      <c r="G513" s="89" t="s">
        <v>285</v>
      </c>
      <c r="H513" s="89" t="s">
        <v>161</v>
      </c>
      <c r="I513" s="90">
        <v>4.469995530004469E-2</v>
      </c>
    </row>
    <row r="514" spans="1:9">
      <c r="A514" s="89" t="s">
        <v>1754</v>
      </c>
      <c r="B514" s="89" t="s">
        <v>1755</v>
      </c>
      <c r="C514" s="89" t="s">
        <v>1756</v>
      </c>
      <c r="D514" s="89" t="s">
        <v>79</v>
      </c>
      <c r="E514" s="89" t="s">
        <v>95</v>
      </c>
      <c r="F514" s="89" t="s">
        <v>309</v>
      </c>
      <c r="G514" s="89" t="s">
        <v>188</v>
      </c>
      <c r="H514" s="89" t="s">
        <v>151</v>
      </c>
      <c r="I514" s="90">
        <v>4.4499955500044493E-2</v>
      </c>
    </row>
    <row r="515" spans="1:9">
      <c r="A515" s="89" t="s">
        <v>1757</v>
      </c>
      <c r="B515" s="89" t="s">
        <v>1758</v>
      </c>
      <c r="C515" s="89" t="s">
        <v>1759</v>
      </c>
      <c r="D515" s="89" t="s">
        <v>97</v>
      </c>
      <c r="E515" s="89" t="s">
        <v>121</v>
      </c>
      <c r="F515" s="89" t="s">
        <v>122</v>
      </c>
      <c r="G515" s="89" t="s">
        <v>285</v>
      </c>
      <c r="H515" s="89" t="s">
        <v>161</v>
      </c>
      <c r="I515" s="90">
        <v>4.4499955500044493E-2</v>
      </c>
    </row>
    <row r="516" spans="1:9">
      <c r="A516" s="89" t="s">
        <v>1760</v>
      </c>
      <c r="B516" s="89" t="s">
        <v>1761</v>
      </c>
      <c r="C516" s="89" t="s">
        <v>1762</v>
      </c>
      <c r="D516" s="89" t="s">
        <v>79</v>
      </c>
      <c r="E516" s="89" t="s">
        <v>95</v>
      </c>
      <c r="F516" s="89" t="s">
        <v>96</v>
      </c>
      <c r="G516" s="89" t="s">
        <v>389</v>
      </c>
      <c r="H516" s="89" t="s">
        <v>218</v>
      </c>
      <c r="I516" s="90">
        <v>4.4299955700044295E-2</v>
      </c>
    </row>
    <row r="517" spans="1:9">
      <c r="A517" s="89" t="s">
        <v>1763</v>
      </c>
      <c r="B517" s="89" t="s">
        <v>1764</v>
      </c>
      <c r="C517" s="89" t="s">
        <v>1765</v>
      </c>
      <c r="D517" s="89" t="s">
        <v>103</v>
      </c>
      <c r="E517" s="89" t="s">
        <v>103</v>
      </c>
      <c r="F517" s="89" t="s">
        <v>173</v>
      </c>
      <c r="G517" s="89" t="s">
        <v>285</v>
      </c>
      <c r="H517" s="89" t="s">
        <v>161</v>
      </c>
      <c r="I517" s="90">
        <v>4.4299955700044295E-2</v>
      </c>
    </row>
    <row r="518" spans="1:9">
      <c r="A518" s="89" t="s">
        <v>1766</v>
      </c>
      <c r="B518" s="89" t="s">
        <v>1767</v>
      </c>
      <c r="C518" s="89" t="s">
        <v>1768</v>
      </c>
      <c r="D518" s="89" t="s">
        <v>97</v>
      </c>
      <c r="E518" s="89" t="s">
        <v>320</v>
      </c>
      <c r="F518" s="89" t="s">
        <v>320</v>
      </c>
      <c r="G518" s="89" t="s">
        <v>62</v>
      </c>
      <c r="H518" s="89" t="s">
        <v>63</v>
      </c>
      <c r="I518" s="90">
        <v>4.4299955700044295E-2</v>
      </c>
    </row>
    <row r="519" spans="1:9">
      <c r="A519" s="89" t="s">
        <v>1769</v>
      </c>
      <c r="B519" s="89" t="s">
        <v>1770</v>
      </c>
      <c r="C519" s="89" t="s">
        <v>1771</v>
      </c>
      <c r="D519" s="89" t="s">
        <v>97</v>
      </c>
      <c r="E519" s="89" t="s">
        <v>121</v>
      </c>
      <c r="F519" s="89" t="s">
        <v>122</v>
      </c>
      <c r="G519" s="89" t="s">
        <v>373</v>
      </c>
      <c r="H519" s="89" t="s">
        <v>204</v>
      </c>
      <c r="I519" s="90">
        <v>4.4199955800044197E-2</v>
      </c>
    </row>
    <row r="520" spans="1:9">
      <c r="A520" s="89" t="s">
        <v>1772</v>
      </c>
      <c r="B520" s="89" t="s">
        <v>1773</v>
      </c>
      <c r="C520" s="89" t="s">
        <v>1774</v>
      </c>
      <c r="D520" s="89" t="s">
        <v>91</v>
      </c>
      <c r="E520" s="89" t="s">
        <v>409</v>
      </c>
      <c r="F520" s="89" t="s">
        <v>410</v>
      </c>
      <c r="G520" s="89" t="s">
        <v>62</v>
      </c>
      <c r="H520" s="89" t="s">
        <v>63</v>
      </c>
      <c r="I520" s="90">
        <v>4.4099955900044091E-2</v>
      </c>
    </row>
    <row r="521" spans="1:9">
      <c r="A521" s="89" t="s">
        <v>1775</v>
      </c>
      <c r="B521" s="89" t="s">
        <v>1776</v>
      </c>
      <c r="C521" s="89" t="s">
        <v>1777</v>
      </c>
      <c r="D521" s="89" t="s">
        <v>114</v>
      </c>
      <c r="E521" s="89" t="s">
        <v>114</v>
      </c>
      <c r="F521" s="89" t="s">
        <v>574</v>
      </c>
      <c r="G521" s="89" t="s">
        <v>203</v>
      </c>
      <c r="H521" s="89" t="s">
        <v>156</v>
      </c>
      <c r="I521" s="90">
        <v>4.3999956000043992E-2</v>
      </c>
    </row>
    <row r="522" spans="1:9">
      <c r="A522" s="89" t="s">
        <v>1778</v>
      </c>
      <c r="B522" s="89" t="s">
        <v>1779</v>
      </c>
      <c r="C522" s="89" t="s">
        <v>1780</v>
      </c>
      <c r="D522" s="89" t="s">
        <v>97</v>
      </c>
      <c r="E522" s="89" t="s">
        <v>121</v>
      </c>
      <c r="F522" s="89" t="s">
        <v>122</v>
      </c>
      <c r="G522" s="89" t="s">
        <v>62</v>
      </c>
      <c r="H522" s="89" t="s">
        <v>63</v>
      </c>
      <c r="I522" s="90">
        <v>4.3899956100043894E-2</v>
      </c>
    </row>
    <row r="523" spans="1:9">
      <c r="A523" s="89" t="s">
        <v>1781</v>
      </c>
      <c r="B523" s="89" t="s">
        <v>1782</v>
      </c>
      <c r="C523" s="89" t="s">
        <v>1783</v>
      </c>
      <c r="D523" s="89" t="s">
        <v>114</v>
      </c>
      <c r="E523" s="89" t="s">
        <v>114</v>
      </c>
      <c r="F523" s="89" t="s">
        <v>574</v>
      </c>
      <c r="G523" s="89" t="s">
        <v>203</v>
      </c>
      <c r="H523" s="89" t="s">
        <v>156</v>
      </c>
      <c r="I523" s="90">
        <v>4.3799956200043795E-2</v>
      </c>
    </row>
    <row r="524" spans="1:9">
      <c r="A524" s="89" t="s">
        <v>1784</v>
      </c>
      <c r="B524" s="89" t="s">
        <v>1785</v>
      </c>
      <c r="C524" s="89" t="s">
        <v>1786</v>
      </c>
      <c r="D524" s="89" t="s">
        <v>59</v>
      </c>
      <c r="E524" s="89" t="s">
        <v>155</v>
      </c>
      <c r="F524" s="89" t="s">
        <v>155</v>
      </c>
      <c r="G524" s="89" t="s">
        <v>62</v>
      </c>
      <c r="H524" s="89" t="s">
        <v>63</v>
      </c>
      <c r="I524" s="90">
        <v>4.3699956300043696E-2</v>
      </c>
    </row>
    <row r="525" spans="1:9">
      <c r="A525" s="89" t="s">
        <v>1787</v>
      </c>
      <c r="B525" s="89" t="s">
        <v>1788</v>
      </c>
      <c r="C525" s="89" t="s">
        <v>1789</v>
      </c>
      <c r="D525" s="89" t="s">
        <v>108</v>
      </c>
      <c r="E525" s="89" t="s">
        <v>201</v>
      </c>
      <c r="F525" s="89" t="s">
        <v>1053</v>
      </c>
      <c r="G525" s="89" t="s">
        <v>183</v>
      </c>
      <c r="H525" s="89" t="s">
        <v>146</v>
      </c>
      <c r="I525" s="90">
        <v>4.3699956300043696E-2</v>
      </c>
    </row>
    <row r="526" spans="1:9">
      <c r="A526" s="89" t="s">
        <v>1790</v>
      </c>
      <c r="B526" s="89" t="s">
        <v>1791</v>
      </c>
      <c r="C526" s="89" t="s">
        <v>1792</v>
      </c>
      <c r="D526" s="89" t="s">
        <v>108</v>
      </c>
      <c r="E526" s="89" t="s">
        <v>300</v>
      </c>
      <c r="F526" s="89" t="s">
        <v>301</v>
      </c>
      <c r="G526" s="89" t="s">
        <v>62</v>
      </c>
      <c r="H526" s="89" t="s">
        <v>63</v>
      </c>
      <c r="I526" s="90">
        <v>4.3699956300043696E-2</v>
      </c>
    </row>
    <row r="527" spans="1:9">
      <c r="A527" s="89" t="s">
        <v>1793</v>
      </c>
      <c r="B527" s="89" t="s">
        <v>1794</v>
      </c>
      <c r="C527" s="89" t="s">
        <v>1795</v>
      </c>
      <c r="D527" s="89" t="s">
        <v>103</v>
      </c>
      <c r="E527" s="89" t="s">
        <v>103</v>
      </c>
      <c r="F527" s="89" t="s">
        <v>290</v>
      </c>
      <c r="G527" s="89" t="s">
        <v>332</v>
      </c>
      <c r="H527" s="89" t="s">
        <v>169</v>
      </c>
      <c r="I527" s="90">
        <v>4.3599956400043591E-2</v>
      </c>
    </row>
    <row r="528" spans="1:9">
      <c r="A528" s="89" t="s">
        <v>1796</v>
      </c>
      <c r="B528" s="89" t="s">
        <v>1797</v>
      </c>
      <c r="C528" s="89" t="s">
        <v>1798</v>
      </c>
      <c r="D528" s="89" t="s">
        <v>79</v>
      </c>
      <c r="E528" s="89" t="s">
        <v>444</v>
      </c>
      <c r="F528" s="89" t="s">
        <v>491</v>
      </c>
      <c r="G528" s="89" t="s">
        <v>203</v>
      </c>
      <c r="H528" s="89" t="s">
        <v>156</v>
      </c>
      <c r="I528" s="90">
        <v>4.3499956500043492E-2</v>
      </c>
    </row>
    <row r="529" spans="1:9">
      <c r="A529" s="89" t="s">
        <v>1799</v>
      </c>
      <c r="B529" s="89" t="s">
        <v>1800</v>
      </c>
      <c r="C529" s="89" t="s">
        <v>1801</v>
      </c>
      <c r="D529" s="89" t="s">
        <v>91</v>
      </c>
      <c r="E529" s="89" t="s">
        <v>112</v>
      </c>
      <c r="F529" s="89" t="s">
        <v>113</v>
      </c>
      <c r="G529" s="89" t="s">
        <v>203</v>
      </c>
      <c r="H529" s="89" t="s">
        <v>156</v>
      </c>
      <c r="I529" s="90">
        <v>4.3499956500043492E-2</v>
      </c>
    </row>
    <row r="530" spans="1:9">
      <c r="A530" s="89" t="s">
        <v>1802</v>
      </c>
      <c r="B530" s="89" t="s">
        <v>1803</v>
      </c>
      <c r="C530" s="89" t="s">
        <v>1804</v>
      </c>
      <c r="D530" s="89" t="s">
        <v>103</v>
      </c>
      <c r="E530" s="89" t="s">
        <v>103</v>
      </c>
      <c r="F530" s="89" t="s">
        <v>290</v>
      </c>
      <c r="G530" s="89" t="s">
        <v>62</v>
      </c>
      <c r="H530" s="89" t="s">
        <v>63</v>
      </c>
      <c r="I530" s="90">
        <v>4.3199956800043196E-2</v>
      </c>
    </row>
    <row r="531" spans="1:9">
      <c r="A531" s="89" t="s">
        <v>1805</v>
      </c>
      <c r="B531" s="89" t="s">
        <v>1806</v>
      </c>
      <c r="C531" s="89" t="s">
        <v>1807</v>
      </c>
      <c r="D531" s="89" t="s">
        <v>97</v>
      </c>
      <c r="E531" s="89" t="s">
        <v>121</v>
      </c>
      <c r="F531" s="89" t="s">
        <v>122</v>
      </c>
      <c r="G531" s="89" t="s">
        <v>62</v>
      </c>
      <c r="H531" s="89" t="s">
        <v>63</v>
      </c>
      <c r="I531" s="90">
        <v>4.3199956800043196E-2</v>
      </c>
    </row>
    <row r="532" spans="1:9">
      <c r="A532" s="89" t="s">
        <v>1808</v>
      </c>
      <c r="B532" s="89" t="s">
        <v>1809</v>
      </c>
      <c r="C532" s="89" t="s">
        <v>1810</v>
      </c>
      <c r="D532" s="89" t="s">
        <v>79</v>
      </c>
      <c r="E532" s="89" t="s">
        <v>95</v>
      </c>
      <c r="F532" s="89" t="s">
        <v>709</v>
      </c>
      <c r="G532" s="89" t="s">
        <v>62</v>
      </c>
      <c r="H532" s="89" t="s">
        <v>63</v>
      </c>
      <c r="I532" s="90">
        <v>4.3199956800043196E-2</v>
      </c>
    </row>
    <row r="533" spans="1:9">
      <c r="A533" s="89" t="s">
        <v>1811</v>
      </c>
      <c r="B533" s="89" t="s">
        <v>1812</v>
      </c>
      <c r="C533" s="89" t="s">
        <v>1813</v>
      </c>
      <c r="D533" s="89" t="s">
        <v>67</v>
      </c>
      <c r="E533" s="89" t="s">
        <v>67</v>
      </c>
      <c r="F533" s="89" t="s">
        <v>68</v>
      </c>
      <c r="G533" s="89" t="s">
        <v>324</v>
      </c>
      <c r="H533" s="89" t="s">
        <v>165</v>
      </c>
      <c r="I533" s="90">
        <v>4.309995690004309E-2</v>
      </c>
    </row>
    <row r="534" spans="1:9">
      <c r="A534" s="89" t="s">
        <v>1814</v>
      </c>
      <c r="B534" s="89" t="s">
        <v>1815</v>
      </c>
      <c r="C534" s="89" t="s">
        <v>1816</v>
      </c>
      <c r="D534" s="89" t="s">
        <v>59</v>
      </c>
      <c r="E534" s="89" t="s">
        <v>155</v>
      </c>
      <c r="F534" s="89" t="s">
        <v>155</v>
      </c>
      <c r="G534" s="89" t="s">
        <v>123</v>
      </c>
      <c r="H534" s="89" t="s">
        <v>124</v>
      </c>
      <c r="I534" s="90">
        <v>4.2999957000042992E-2</v>
      </c>
    </row>
    <row r="535" spans="1:9">
      <c r="A535" s="89" t="s">
        <v>1817</v>
      </c>
      <c r="B535" s="89" t="s">
        <v>1818</v>
      </c>
      <c r="C535" s="89" t="s">
        <v>1819</v>
      </c>
      <c r="D535" s="89" t="s">
        <v>97</v>
      </c>
      <c r="E535" s="89" t="s">
        <v>320</v>
      </c>
      <c r="F535" s="89" t="s">
        <v>320</v>
      </c>
      <c r="G535" s="89" t="s">
        <v>203</v>
      </c>
      <c r="H535" s="89" t="s">
        <v>156</v>
      </c>
      <c r="I535" s="90">
        <v>4.2999957000042992E-2</v>
      </c>
    </row>
    <row r="536" spans="1:9">
      <c r="A536" s="89" t="s">
        <v>1820</v>
      </c>
      <c r="B536" s="89" t="s">
        <v>1821</v>
      </c>
      <c r="C536" s="89" t="s">
        <v>1822</v>
      </c>
      <c r="D536" s="89" t="s">
        <v>79</v>
      </c>
      <c r="E536" s="89" t="s">
        <v>95</v>
      </c>
      <c r="F536" s="89" t="s">
        <v>309</v>
      </c>
      <c r="G536" s="89" t="s">
        <v>62</v>
      </c>
      <c r="H536" s="89" t="s">
        <v>63</v>
      </c>
      <c r="I536" s="90">
        <v>4.2999957000042992E-2</v>
      </c>
    </row>
    <row r="537" spans="1:9">
      <c r="A537" s="89" t="s">
        <v>1823</v>
      </c>
      <c r="B537" s="89" t="s">
        <v>1824</v>
      </c>
      <c r="C537" s="89" t="s">
        <v>1825</v>
      </c>
      <c r="D537" s="89" t="s">
        <v>108</v>
      </c>
      <c r="E537" s="89" t="s">
        <v>235</v>
      </c>
      <c r="F537" s="89" t="s">
        <v>236</v>
      </c>
      <c r="G537" s="89" t="s">
        <v>62</v>
      </c>
      <c r="H537" s="89" t="s">
        <v>63</v>
      </c>
      <c r="I537" s="90">
        <v>4.2899957100042893E-2</v>
      </c>
    </row>
    <row r="538" spans="1:9">
      <c r="A538" s="89" t="s">
        <v>1826</v>
      </c>
      <c r="B538" s="89" t="s">
        <v>1827</v>
      </c>
      <c r="C538" s="89" t="s">
        <v>1828</v>
      </c>
      <c r="D538" s="89" t="s">
        <v>97</v>
      </c>
      <c r="E538" s="89" t="s">
        <v>320</v>
      </c>
      <c r="F538" s="89" t="s">
        <v>320</v>
      </c>
      <c r="G538" s="89" t="s">
        <v>174</v>
      </c>
      <c r="H538" s="89" t="s">
        <v>141</v>
      </c>
      <c r="I538" s="90">
        <v>4.2699957300042696E-2</v>
      </c>
    </row>
    <row r="539" spans="1:9">
      <c r="A539" s="89" t="s">
        <v>1829</v>
      </c>
      <c r="B539" s="89" t="s">
        <v>1830</v>
      </c>
      <c r="C539" s="89" t="s">
        <v>1831</v>
      </c>
      <c r="D539" s="89" t="s">
        <v>97</v>
      </c>
      <c r="E539" s="89" t="s">
        <v>618</v>
      </c>
      <c r="F539" s="89" t="s">
        <v>619</v>
      </c>
      <c r="G539" s="89" t="s">
        <v>62</v>
      </c>
      <c r="H539" s="89" t="s">
        <v>63</v>
      </c>
      <c r="I539" s="90">
        <v>4.2699957300042696E-2</v>
      </c>
    </row>
    <row r="540" spans="1:9">
      <c r="A540" s="89" t="s">
        <v>1832</v>
      </c>
      <c r="B540" s="89" t="s">
        <v>1833</v>
      </c>
      <c r="C540" s="89" t="s">
        <v>1834</v>
      </c>
      <c r="D540" s="89" t="s">
        <v>108</v>
      </c>
      <c r="E540" s="89" t="s">
        <v>305</v>
      </c>
      <c r="F540" s="89" t="s">
        <v>305</v>
      </c>
      <c r="G540" s="89" t="s">
        <v>123</v>
      </c>
      <c r="H540" s="89" t="s">
        <v>124</v>
      </c>
      <c r="I540" s="90">
        <v>4.2699957300042696E-2</v>
      </c>
    </row>
    <row r="541" spans="1:9">
      <c r="A541" s="89" t="s">
        <v>1835</v>
      </c>
      <c r="B541" s="89" t="s">
        <v>1836</v>
      </c>
      <c r="C541" s="89" t="s">
        <v>1837</v>
      </c>
      <c r="D541" s="89" t="s">
        <v>74</v>
      </c>
      <c r="E541" s="89" t="s">
        <v>212</v>
      </c>
      <c r="F541" s="89" t="s">
        <v>212</v>
      </c>
      <c r="G541" s="89" t="s">
        <v>62</v>
      </c>
      <c r="H541" s="89" t="s">
        <v>63</v>
      </c>
      <c r="I541" s="90">
        <v>4.259995740004259E-2</v>
      </c>
    </row>
    <row r="542" spans="1:9">
      <c r="A542" s="89" t="s">
        <v>1838</v>
      </c>
      <c r="B542" s="89" t="s">
        <v>1839</v>
      </c>
      <c r="C542" s="89" t="s">
        <v>1840</v>
      </c>
      <c r="D542" s="89" t="s">
        <v>59</v>
      </c>
      <c r="E542" s="89" t="s">
        <v>60</v>
      </c>
      <c r="F542" s="89" t="s">
        <v>217</v>
      </c>
      <c r="G542" s="89" t="s">
        <v>62</v>
      </c>
      <c r="H542" s="89" t="s">
        <v>63</v>
      </c>
      <c r="I542" s="90">
        <v>4.2499957500042498E-2</v>
      </c>
    </row>
    <row r="543" spans="1:9">
      <c r="A543" s="89" t="s">
        <v>1841</v>
      </c>
      <c r="B543" s="89" t="s">
        <v>1842</v>
      </c>
      <c r="C543" s="89" t="s">
        <v>1843</v>
      </c>
      <c r="D543" s="89" t="s">
        <v>59</v>
      </c>
      <c r="E543" s="89" t="s">
        <v>60</v>
      </c>
      <c r="F543" s="89" t="s">
        <v>770</v>
      </c>
      <c r="G543" s="89" t="s">
        <v>203</v>
      </c>
      <c r="H543" s="89" t="s">
        <v>156</v>
      </c>
      <c r="I543" s="90">
        <v>4.2499957500042498E-2</v>
      </c>
    </row>
    <row r="544" spans="1:9">
      <c r="A544" s="89" t="s">
        <v>1844</v>
      </c>
      <c r="B544" s="89" t="s">
        <v>1845</v>
      </c>
      <c r="C544" s="89" t="s">
        <v>1846</v>
      </c>
      <c r="D544" s="89" t="s">
        <v>67</v>
      </c>
      <c r="E544" s="89" t="s">
        <v>67</v>
      </c>
      <c r="F544" s="89" t="s">
        <v>226</v>
      </c>
      <c r="G544" s="89" t="s">
        <v>62</v>
      </c>
      <c r="H544" s="89" t="s">
        <v>63</v>
      </c>
      <c r="I544" s="90">
        <v>4.2499957500042498E-2</v>
      </c>
    </row>
    <row r="545" spans="1:9">
      <c r="A545" s="89" t="s">
        <v>1847</v>
      </c>
      <c r="B545" s="89" t="s">
        <v>1848</v>
      </c>
      <c r="C545" s="89" t="s">
        <v>1849</v>
      </c>
      <c r="D545" s="89" t="s">
        <v>67</v>
      </c>
      <c r="E545" s="89" t="s">
        <v>67</v>
      </c>
      <c r="F545" s="89" t="s">
        <v>226</v>
      </c>
      <c r="G545" s="89" t="s">
        <v>62</v>
      </c>
      <c r="H545" s="89" t="s">
        <v>63</v>
      </c>
      <c r="I545" s="90">
        <v>4.2399957600042393E-2</v>
      </c>
    </row>
    <row r="546" spans="1:9">
      <c r="A546" s="89" t="s">
        <v>1850</v>
      </c>
      <c r="B546" s="89" t="s">
        <v>1851</v>
      </c>
      <c r="C546" s="89" t="s">
        <v>1852</v>
      </c>
      <c r="D546" s="89" t="s">
        <v>103</v>
      </c>
      <c r="E546" s="89" t="s">
        <v>103</v>
      </c>
      <c r="F546" s="89" t="s">
        <v>173</v>
      </c>
      <c r="G546" s="89" t="s">
        <v>361</v>
      </c>
      <c r="H546" s="89" t="s">
        <v>189</v>
      </c>
      <c r="I546" s="90">
        <v>4.2399957600042393E-2</v>
      </c>
    </row>
    <row r="547" spans="1:9">
      <c r="A547" s="89" t="s">
        <v>1853</v>
      </c>
      <c r="B547" s="89" t="s">
        <v>1854</v>
      </c>
      <c r="C547" s="89" t="s">
        <v>1855</v>
      </c>
      <c r="D547" s="89" t="s">
        <v>114</v>
      </c>
      <c r="E547" s="89" t="s">
        <v>114</v>
      </c>
      <c r="F547" s="89" t="s">
        <v>1856</v>
      </c>
      <c r="G547" s="89" t="s">
        <v>377</v>
      </c>
      <c r="H547" s="89" t="s">
        <v>175</v>
      </c>
      <c r="I547" s="90">
        <v>4.2399957600042393E-2</v>
      </c>
    </row>
    <row r="548" spans="1:9">
      <c r="A548" s="89" t="s">
        <v>1857</v>
      </c>
      <c r="B548" s="89" t="s">
        <v>1858</v>
      </c>
      <c r="C548" s="89" t="s">
        <v>1859</v>
      </c>
      <c r="D548" s="89" t="s">
        <v>79</v>
      </c>
      <c r="E548" s="89" t="s">
        <v>95</v>
      </c>
      <c r="F548" s="89" t="s">
        <v>309</v>
      </c>
      <c r="G548" s="89" t="s">
        <v>62</v>
      </c>
      <c r="H548" s="89" t="s">
        <v>63</v>
      </c>
      <c r="I548" s="90">
        <v>4.1699958300041695E-2</v>
      </c>
    </row>
    <row r="549" spans="1:9">
      <c r="A549" s="89" t="s">
        <v>1860</v>
      </c>
      <c r="B549" s="89" t="s">
        <v>1861</v>
      </c>
      <c r="C549" s="89" t="s">
        <v>1862</v>
      </c>
      <c r="D549" s="89" t="s">
        <v>67</v>
      </c>
      <c r="E549" s="89" t="s">
        <v>67</v>
      </c>
      <c r="F549" s="89" t="s">
        <v>68</v>
      </c>
      <c r="G549" s="89" t="s">
        <v>405</v>
      </c>
      <c r="H549" s="89" t="s">
        <v>227</v>
      </c>
      <c r="I549" s="90">
        <v>4.1699958300041695E-2</v>
      </c>
    </row>
    <row r="550" spans="1:9">
      <c r="A550" s="89" t="s">
        <v>1863</v>
      </c>
      <c r="B550" s="89" t="s">
        <v>1864</v>
      </c>
      <c r="C550" s="89" t="s">
        <v>1865</v>
      </c>
      <c r="D550" s="89" t="s">
        <v>97</v>
      </c>
      <c r="E550" s="89" t="s">
        <v>320</v>
      </c>
      <c r="F550" s="89" t="s">
        <v>320</v>
      </c>
      <c r="G550" s="89" t="s">
        <v>203</v>
      </c>
      <c r="H550" s="89" t="s">
        <v>156</v>
      </c>
      <c r="I550" s="90">
        <v>4.159995840004159E-2</v>
      </c>
    </row>
    <row r="551" spans="1:9">
      <c r="A551" s="89" t="s">
        <v>1866</v>
      </c>
      <c r="B551" s="89" t="s">
        <v>1867</v>
      </c>
      <c r="C551" s="89" t="s">
        <v>1868</v>
      </c>
      <c r="D551" s="89" t="s">
        <v>97</v>
      </c>
      <c r="E551" s="89" t="s">
        <v>320</v>
      </c>
      <c r="F551" s="89" t="s">
        <v>320</v>
      </c>
      <c r="G551" s="89" t="s">
        <v>393</v>
      </c>
      <c r="H551" s="89" t="s">
        <v>146</v>
      </c>
      <c r="I551" s="90">
        <v>4.159995840004159E-2</v>
      </c>
    </row>
    <row r="552" spans="1:9">
      <c r="A552" s="89" t="s">
        <v>1869</v>
      </c>
      <c r="B552" s="89" t="s">
        <v>1870</v>
      </c>
      <c r="C552" s="89" t="s">
        <v>1871</v>
      </c>
      <c r="D552" s="89" t="s">
        <v>79</v>
      </c>
      <c r="E552" s="89" t="s">
        <v>95</v>
      </c>
      <c r="F552" s="89" t="s">
        <v>709</v>
      </c>
      <c r="G552" s="89" t="s">
        <v>203</v>
      </c>
      <c r="H552" s="89" t="s">
        <v>156</v>
      </c>
      <c r="I552" s="90">
        <v>4.1499958500041498E-2</v>
      </c>
    </row>
    <row r="553" spans="1:9">
      <c r="A553" s="89" t="s">
        <v>1872</v>
      </c>
      <c r="B553" s="89" t="s">
        <v>1873</v>
      </c>
      <c r="C553" s="89" t="s">
        <v>1874</v>
      </c>
      <c r="D553" s="89" t="s">
        <v>59</v>
      </c>
      <c r="E553" s="89" t="s">
        <v>60</v>
      </c>
      <c r="F553" s="89" t="s">
        <v>61</v>
      </c>
      <c r="G553" s="89" t="s">
        <v>62</v>
      </c>
      <c r="H553" s="89" t="s">
        <v>63</v>
      </c>
      <c r="I553" s="90">
        <v>4.1499958500041498E-2</v>
      </c>
    </row>
    <row r="554" spans="1:9">
      <c r="A554" s="89" t="s">
        <v>1875</v>
      </c>
      <c r="B554" s="89" t="s">
        <v>1876</v>
      </c>
      <c r="C554" s="89" t="s">
        <v>1877</v>
      </c>
      <c r="D554" s="89" t="s">
        <v>91</v>
      </c>
      <c r="E554" s="89" t="s">
        <v>409</v>
      </c>
      <c r="F554" s="89" t="s">
        <v>410</v>
      </c>
      <c r="G554" s="89" t="s">
        <v>277</v>
      </c>
      <c r="H554" s="89" t="s">
        <v>146</v>
      </c>
      <c r="I554" s="90">
        <v>4.1399958600041392E-2</v>
      </c>
    </row>
    <row r="555" spans="1:9">
      <c r="A555" s="89" t="s">
        <v>1878</v>
      </c>
      <c r="B555" s="89" t="s">
        <v>1879</v>
      </c>
      <c r="C555" s="89" t="s">
        <v>1880</v>
      </c>
      <c r="D555" s="89" t="s">
        <v>97</v>
      </c>
      <c r="E555" s="89" t="s">
        <v>121</v>
      </c>
      <c r="F555" s="89" t="s">
        <v>122</v>
      </c>
      <c r="G555" s="89" t="s">
        <v>340</v>
      </c>
      <c r="H555" s="89" t="s">
        <v>179</v>
      </c>
      <c r="I555" s="90">
        <v>4.12999587000413E-2</v>
      </c>
    </row>
    <row r="556" spans="1:9">
      <c r="A556" s="89" t="s">
        <v>1881</v>
      </c>
      <c r="B556" s="89" t="s">
        <v>1882</v>
      </c>
      <c r="C556" s="89" t="s">
        <v>1883</v>
      </c>
      <c r="D556" s="89" t="s">
        <v>114</v>
      </c>
      <c r="E556" s="89" t="s">
        <v>114</v>
      </c>
      <c r="F556" s="89" t="s">
        <v>574</v>
      </c>
      <c r="G556" s="89" t="s">
        <v>62</v>
      </c>
      <c r="H556" s="89" t="s">
        <v>63</v>
      </c>
      <c r="I556" s="90">
        <v>4.12999587000413E-2</v>
      </c>
    </row>
    <row r="557" spans="1:9">
      <c r="A557" s="89" t="s">
        <v>1884</v>
      </c>
      <c r="B557" s="89" t="s">
        <v>1885</v>
      </c>
      <c r="C557" s="89" t="s">
        <v>1886</v>
      </c>
      <c r="D557" s="89" t="s">
        <v>59</v>
      </c>
      <c r="E557" s="89" t="s">
        <v>60</v>
      </c>
      <c r="F557" s="89" t="s">
        <v>770</v>
      </c>
      <c r="G557" s="89" t="s">
        <v>203</v>
      </c>
      <c r="H557" s="89" t="s">
        <v>156</v>
      </c>
      <c r="I557" s="90">
        <v>4.12999587000413E-2</v>
      </c>
    </row>
    <row r="558" spans="1:9">
      <c r="A558" s="89" t="s">
        <v>1887</v>
      </c>
      <c r="B558" s="89" t="s">
        <v>1888</v>
      </c>
      <c r="C558" s="89" t="s">
        <v>1889</v>
      </c>
      <c r="D558" s="89" t="s">
        <v>108</v>
      </c>
      <c r="E558" s="89" t="s">
        <v>300</v>
      </c>
      <c r="F558" s="89" t="s">
        <v>301</v>
      </c>
      <c r="G558" s="89" t="s">
        <v>62</v>
      </c>
      <c r="H558" s="89" t="s">
        <v>63</v>
      </c>
      <c r="I558" s="90">
        <v>4.12999587000413E-2</v>
      </c>
    </row>
    <row r="559" spans="1:9">
      <c r="A559" s="89" t="s">
        <v>1890</v>
      </c>
      <c r="B559" s="89" t="s">
        <v>1891</v>
      </c>
      <c r="C559" s="89" t="s">
        <v>1892</v>
      </c>
      <c r="D559" s="89" t="s">
        <v>67</v>
      </c>
      <c r="E559" s="89" t="s">
        <v>67</v>
      </c>
      <c r="F559" s="89" t="s">
        <v>68</v>
      </c>
      <c r="G559" s="89" t="s">
        <v>285</v>
      </c>
      <c r="H559" s="89" t="s">
        <v>161</v>
      </c>
      <c r="I559" s="90">
        <v>4.1199958800041195E-2</v>
      </c>
    </row>
    <row r="560" spans="1:9">
      <c r="A560" s="89" t="s">
        <v>1893</v>
      </c>
      <c r="B560" s="89" t="s">
        <v>1894</v>
      </c>
      <c r="C560" s="89" t="s">
        <v>1895</v>
      </c>
      <c r="D560" s="89" t="s">
        <v>67</v>
      </c>
      <c r="E560" s="89" t="s">
        <v>67</v>
      </c>
      <c r="F560" s="89" t="s">
        <v>68</v>
      </c>
      <c r="G560" s="89" t="s">
        <v>62</v>
      </c>
      <c r="H560" s="89" t="s">
        <v>63</v>
      </c>
      <c r="I560" s="90">
        <v>4.1199958800041195E-2</v>
      </c>
    </row>
    <row r="561" spans="1:9">
      <c r="A561" s="89" t="s">
        <v>1896</v>
      </c>
      <c r="B561" s="89" t="s">
        <v>1897</v>
      </c>
      <c r="C561" s="89" t="s">
        <v>1898</v>
      </c>
      <c r="D561" s="89" t="s">
        <v>108</v>
      </c>
      <c r="E561" s="89" t="s">
        <v>300</v>
      </c>
      <c r="F561" s="89" t="s">
        <v>301</v>
      </c>
      <c r="G561" s="89" t="s">
        <v>62</v>
      </c>
      <c r="H561" s="89" t="s">
        <v>63</v>
      </c>
      <c r="I561" s="90">
        <v>4.1199958800041195E-2</v>
      </c>
    </row>
    <row r="562" spans="1:9">
      <c r="A562" s="89" t="s">
        <v>1899</v>
      </c>
      <c r="B562" s="89" t="s">
        <v>1900</v>
      </c>
      <c r="C562" s="89" t="s">
        <v>1901</v>
      </c>
      <c r="D562" s="89" t="s">
        <v>59</v>
      </c>
      <c r="E562" s="89" t="s">
        <v>155</v>
      </c>
      <c r="F562" s="89" t="s">
        <v>155</v>
      </c>
      <c r="G562" s="89" t="s">
        <v>62</v>
      </c>
      <c r="H562" s="89" t="s">
        <v>63</v>
      </c>
      <c r="I562" s="90">
        <v>4.1099958900041089E-2</v>
      </c>
    </row>
    <row r="563" spans="1:9">
      <c r="A563" s="89" t="s">
        <v>1902</v>
      </c>
      <c r="B563" s="89" t="s">
        <v>1903</v>
      </c>
      <c r="C563" s="89" t="s">
        <v>1904</v>
      </c>
      <c r="D563" s="89" t="s">
        <v>103</v>
      </c>
      <c r="E563" s="89" t="s">
        <v>103</v>
      </c>
      <c r="F563" s="89" t="s">
        <v>173</v>
      </c>
      <c r="G563" s="89" t="s">
        <v>332</v>
      </c>
      <c r="H563" s="89" t="s">
        <v>169</v>
      </c>
      <c r="I563" s="90">
        <v>4.1099958900041089E-2</v>
      </c>
    </row>
    <row r="564" spans="1:9">
      <c r="A564" s="89" t="s">
        <v>1905</v>
      </c>
      <c r="B564" s="89" t="s">
        <v>1906</v>
      </c>
      <c r="C564" s="89" t="s">
        <v>1907</v>
      </c>
      <c r="D564" s="89" t="s">
        <v>83</v>
      </c>
      <c r="E564" s="89" t="s">
        <v>83</v>
      </c>
      <c r="F564" s="89" t="s">
        <v>107</v>
      </c>
      <c r="G564" s="89" t="s">
        <v>332</v>
      </c>
      <c r="H564" s="89" t="s">
        <v>169</v>
      </c>
      <c r="I564" s="90">
        <v>4.0999959000040997E-2</v>
      </c>
    </row>
    <row r="565" spans="1:9">
      <c r="A565" s="89" t="s">
        <v>1908</v>
      </c>
      <c r="B565" s="89" t="s">
        <v>1909</v>
      </c>
      <c r="C565" s="89" t="s">
        <v>1910</v>
      </c>
      <c r="D565" s="89" t="s">
        <v>59</v>
      </c>
      <c r="E565" s="89" t="s">
        <v>72</v>
      </c>
      <c r="F565" s="89" t="s">
        <v>78</v>
      </c>
      <c r="G565" s="89" t="s">
        <v>385</v>
      </c>
      <c r="H565" s="89" t="s">
        <v>213</v>
      </c>
      <c r="I565" s="90">
        <v>4.0999959000040997E-2</v>
      </c>
    </row>
    <row r="566" spans="1:9">
      <c r="A566" s="89" t="s">
        <v>1911</v>
      </c>
      <c r="B566" s="89" t="s">
        <v>1912</v>
      </c>
      <c r="C566" s="89" t="s">
        <v>1913</v>
      </c>
      <c r="D566" s="89" t="s">
        <v>74</v>
      </c>
      <c r="E566" s="89" t="s">
        <v>101</v>
      </c>
      <c r="F566" s="89" t="s">
        <v>102</v>
      </c>
      <c r="G566" s="89" t="s">
        <v>277</v>
      </c>
      <c r="H566" s="89" t="s">
        <v>146</v>
      </c>
      <c r="I566" s="90">
        <v>4.07999592000408E-2</v>
      </c>
    </row>
    <row r="567" spans="1:9">
      <c r="A567" s="89" t="s">
        <v>1914</v>
      </c>
      <c r="B567" s="89" t="s">
        <v>1915</v>
      </c>
      <c r="C567" s="89" t="s">
        <v>1916</v>
      </c>
      <c r="D567" s="89" t="s">
        <v>67</v>
      </c>
      <c r="E567" s="89" t="s">
        <v>67</v>
      </c>
      <c r="F567" s="89" t="s">
        <v>68</v>
      </c>
      <c r="G567" s="89" t="s">
        <v>285</v>
      </c>
      <c r="H567" s="89" t="s">
        <v>161</v>
      </c>
      <c r="I567" s="90">
        <v>4.0699959300040695E-2</v>
      </c>
    </row>
    <row r="568" spans="1:9">
      <c r="A568" s="89" t="s">
        <v>1917</v>
      </c>
      <c r="B568" s="89" t="s">
        <v>1918</v>
      </c>
      <c r="C568" s="89" t="s">
        <v>1919</v>
      </c>
      <c r="D568" s="89" t="s">
        <v>79</v>
      </c>
      <c r="E568" s="89" t="s">
        <v>1466</v>
      </c>
      <c r="F568" s="89" t="s">
        <v>1467</v>
      </c>
      <c r="G568" s="89" t="s">
        <v>174</v>
      </c>
      <c r="H568" s="89" t="s">
        <v>141</v>
      </c>
      <c r="I568" s="90">
        <v>4.0599959400040589E-2</v>
      </c>
    </row>
    <row r="569" spans="1:9">
      <c r="A569" s="89" t="s">
        <v>1920</v>
      </c>
      <c r="B569" s="89" t="s">
        <v>1921</v>
      </c>
      <c r="C569" s="89" t="s">
        <v>1922</v>
      </c>
      <c r="D569" s="89" t="s">
        <v>103</v>
      </c>
      <c r="E569" s="89" t="s">
        <v>103</v>
      </c>
      <c r="F569" s="89" t="s">
        <v>290</v>
      </c>
      <c r="G569" s="89" t="s">
        <v>332</v>
      </c>
      <c r="H569" s="89" t="s">
        <v>169</v>
      </c>
      <c r="I569" s="90">
        <v>4.0599959400040589E-2</v>
      </c>
    </row>
    <row r="570" spans="1:9">
      <c r="A570" s="89" t="s">
        <v>1923</v>
      </c>
      <c r="B570" s="89" t="s">
        <v>1924</v>
      </c>
      <c r="C570" s="89" t="s">
        <v>1925</v>
      </c>
      <c r="D570" s="89" t="s">
        <v>91</v>
      </c>
      <c r="E570" s="89" t="s">
        <v>409</v>
      </c>
      <c r="F570" s="89" t="s">
        <v>605</v>
      </c>
      <c r="G570" s="89" t="s">
        <v>62</v>
      </c>
      <c r="H570" s="89" t="s">
        <v>63</v>
      </c>
      <c r="I570" s="90">
        <v>4.0599959400040589E-2</v>
      </c>
    </row>
    <row r="571" spans="1:9">
      <c r="A571" s="89" t="s">
        <v>1926</v>
      </c>
      <c r="B571" s="89" t="s">
        <v>1927</v>
      </c>
      <c r="C571" s="89" t="s">
        <v>1928</v>
      </c>
      <c r="D571" s="89" t="s">
        <v>97</v>
      </c>
      <c r="E571" s="89" t="s">
        <v>121</v>
      </c>
      <c r="F571" s="89" t="s">
        <v>122</v>
      </c>
      <c r="G571" s="89" t="s">
        <v>411</v>
      </c>
      <c r="H571" s="89" t="s">
        <v>231</v>
      </c>
      <c r="I571" s="90">
        <v>4.0499959500040497E-2</v>
      </c>
    </row>
    <row r="572" spans="1:9">
      <c r="A572" s="89" t="s">
        <v>1929</v>
      </c>
      <c r="B572" s="89" t="s">
        <v>1930</v>
      </c>
      <c r="C572" s="89" t="s">
        <v>1931</v>
      </c>
      <c r="D572" s="89" t="s">
        <v>59</v>
      </c>
      <c r="E572" s="89" t="s">
        <v>60</v>
      </c>
      <c r="F572" s="89" t="s">
        <v>501</v>
      </c>
      <c r="G572" s="89" t="s">
        <v>62</v>
      </c>
      <c r="H572" s="89" t="s">
        <v>63</v>
      </c>
      <c r="I572" s="90">
        <v>4.0499959500040497E-2</v>
      </c>
    </row>
    <row r="573" spans="1:9">
      <c r="A573" s="89" t="s">
        <v>1932</v>
      </c>
      <c r="B573" s="89" t="s">
        <v>1933</v>
      </c>
      <c r="C573" s="89" t="s">
        <v>1934</v>
      </c>
      <c r="D573" s="89" t="s">
        <v>103</v>
      </c>
      <c r="E573" s="89" t="s">
        <v>103</v>
      </c>
      <c r="F573" s="89" t="s">
        <v>173</v>
      </c>
      <c r="G573" s="89" t="s">
        <v>381</v>
      </c>
      <c r="H573" s="89" t="s">
        <v>208</v>
      </c>
      <c r="I573" s="90">
        <v>4.0399959600040392E-2</v>
      </c>
    </row>
    <row r="574" spans="1:9">
      <c r="A574" s="89" t="s">
        <v>1935</v>
      </c>
      <c r="B574" s="89" t="s">
        <v>1936</v>
      </c>
      <c r="C574" s="89" t="s">
        <v>1937</v>
      </c>
      <c r="D574" s="89" t="s">
        <v>67</v>
      </c>
      <c r="E574" s="89" t="s">
        <v>67</v>
      </c>
      <c r="F574" s="89" t="s">
        <v>68</v>
      </c>
      <c r="G574" s="89" t="s">
        <v>62</v>
      </c>
      <c r="H574" s="89" t="s">
        <v>63</v>
      </c>
      <c r="I574" s="90">
        <v>4.0399959600040392E-2</v>
      </c>
    </row>
    <row r="575" spans="1:9">
      <c r="A575" s="89" t="s">
        <v>1938</v>
      </c>
      <c r="B575" s="89" t="s">
        <v>1939</v>
      </c>
      <c r="C575" s="89" t="s">
        <v>1940</v>
      </c>
      <c r="D575" s="89" t="s">
        <v>67</v>
      </c>
      <c r="E575" s="89" t="s">
        <v>67</v>
      </c>
      <c r="F575" s="89" t="s">
        <v>68</v>
      </c>
      <c r="G575" s="89" t="s">
        <v>62</v>
      </c>
      <c r="H575" s="89" t="s">
        <v>63</v>
      </c>
      <c r="I575" s="90">
        <v>4.02999597000403E-2</v>
      </c>
    </row>
    <row r="576" spans="1:9">
      <c r="A576" s="89" t="s">
        <v>1941</v>
      </c>
      <c r="B576" s="89" t="s">
        <v>1942</v>
      </c>
      <c r="C576" s="89" t="s">
        <v>1943</v>
      </c>
      <c r="D576" s="89" t="s">
        <v>97</v>
      </c>
      <c r="E576" s="89" t="s">
        <v>618</v>
      </c>
      <c r="F576" s="89" t="s">
        <v>619</v>
      </c>
      <c r="G576" s="89" t="s">
        <v>62</v>
      </c>
      <c r="H576" s="89" t="s">
        <v>63</v>
      </c>
      <c r="I576" s="90">
        <v>4.0099959900040089E-2</v>
      </c>
    </row>
    <row r="577" spans="1:9">
      <c r="A577" s="89" t="s">
        <v>1944</v>
      </c>
      <c r="B577" s="89" t="s">
        <v>1945</v>
      </c>
      <c r="C577" s="89" t="s">
        <v>1946</v>
      </c>
      <c r="D577" s="89" t="s">
        <v>79</v>
      </c>
      <c r="E577" s="89" t="s">
        <v>95</v>
      </c>
      <c r="F577" s="89" t="s">
        <v>309</v>
      </c>
      <c r="G577" s="89" t="s">
        <v>203</v>
      </c>
      <c r="H577" s="89" t="s">
        <v>156</v>
      </c>
      <c r="I577" s="90">
        <v>4.0099959900040089E-2</v>
      </c>
    </row>
    <row r="578" spans="1:9">
      <c r="A578" s="89" t="s">
        <v>1947</v>
      </c>
      <c r="B578" s="89" t="s">
        <v>1948</v>
      </c>
      <c r="C578" s="89" t="s">
        <v>1949</v>
      </c>
      <c r="D578" s="89" t="s">
        <v>79</v>
      </c>
      <c r="E578" s="89" t="s">
        <v>95</v>
      </c>
      <c r="F578" s="89" t="s">
        <v>541</v>
      </c>
      <c r="G578" s="89" t="s">
        <v>62</v>
      </c>
      <c r="H578" s="89" t="s">
        <v>63</v>
      </c>
      <c r="I578" s="90">
        <v>4.0099959900040089E-2</v>
      </c>
    </row>
    <row r="579" spans="1:9">
      <c r="A579" s="89" t="s">
        <v>1950</v>
      </c>
      <c r="B579" s="89" t="s">
        <v>1951</v>
      </c>
      <c r="C579" s="89" t="s">
        <v>1952</v>
      </c>
      <c r="D579" s="89" t="s">
        <v>97</v>
      </c>
      <c r="E579" s="89" t="s">
        <v>320</v>
      </c>
      <c r="F579" s="89" t="s">
        <v>320</v>
      </c>
      <c r="G579" s="89" t="s">
        <v>174</v>
      </c>
      <c r="H579" s="89" t="s">
        <v>141</v>
      </c>
      <c r="I579" s="90">
        <v>3.97999602000398E-2</v>
      </c>
    </row>
    <row r="580" spans="1:9">
      <c r="A580" s="89" t="s">
        <v>1953</v>
      </c>
      <c r="B580" s="89" t="s">
        <v>1954</v>
      </c>
      <c r="C580" s="89" t="s">
        <v>1955</v>
      </c>
      <c r="D580" s="89" t="s">
        <v>91</v>
      </c>
      <c r="E580" s="89" t="s">
        <v>409</v>
      </c>
      <c r="F580" s="89" t="s">
        <v>605</v>
      </c>
      <c r="G580" s="89" t="s">
        <v>89</v>
      </c>
      <c r="H580" s="89" t="s">
        <v>90</v>
      </c>
      <c r="I580" s="90">
        <v>3.97999602000398E-2</v>
      </c>
    </row>
    <row r="581" spans="1:9">
      <c r="A581" s="89" t="s">
        <v>1956</v>
      </c>
      <c r="B581" s="89" t="s">
        <v>1957</v>
      </c>
      <c r="C581" s="89" t="s">
        <v>1958</v>
      </c>
      <c r="D581" s="89" t="s">
        <v>103</v>
      </c>
      <c r="E581" s="89" t="s">
        <v>103</v>
      </c>
      <c r="F581" s="89" t="s">
        <v>173</v>
      </c>
      <c r="G581" s="89" t="s">
        <v>381</v>
      </c>
      <c r="H581" s="89" t="s">
        <v>208</v>
      </c>
      <c r="I581" s="90">
        <v>3.9699960300039694E-2</v>
      </c>
    </row>
    <row r="582" spans="1:9">
      <c r="A582" s="89" t="s">
        <v>1959</v>
      </c>
      <c r="B582" s="89" t="s">
        <v>1960</v>
      </c>
      <c r="C582" s="89" t="s">
        <v>1961</v>
      </c>
      <c r="D582" s="89" t="s">
        <v>97</v>
      </c>
      <c r="E582" s="89" t="s">
        <v>320</v>
      </c>
      <c r="F582" s="89" t="s">
        <v>320</v>
      </c>
      <c r="G582" s="89" t="s">
        <v>123</v>
      </c>
      <c r="H582" s="89" t="s">
        <v>124</v>
      </c>
      <c r="I582" s="90">
        <v>3.9699960300039694E-2</v>
      </c>
    </row>
    <row r="583" spans="1:9">
      <c r="A583" s="89" t="s">
        <v>1962</v>
      </c>
      <c r="B583" s="89" t="s">
        <v>1963</v>
      </c>
      <c r="C583" s="89" t="s">
        <v>1964</v>
      </c>
      <c r="D583" s="89" t="s">
        <v>74</v>
      </c>
      <c r="E583" s="89" t="s">
        <v>87</v>
      </c>
      <c r="F583" s="89" t="s">
        <v>88</v>
      </c>
      <c r="G583" s="89" t="s">
        <v>62</v>
      </c>
      <c r="H583" s="89" t="s">
        <v>63</v>
      </c>
      <c r="I583" s="90">
        <v>3.9699960300039694E-2</v>
      </c>
    </row>
    <row r="584" spans="1:9">
      <c r="A584" s="89" t="s">
        <v>1965</v>
      </c>
      <c r="B584" s="89" t="s">
        <v>1966</v>
      </c>
      <c r="C584" s="89" t="s">
        <v>1967</v>
      </c>
      <c r="D584" s="89" t="s">
        <v>103</v>
      </c>
      <c r="E584" s="89" t="s">
        <v>103</v>
      </c>
      <c r="F584" s="89" t="s">
        <v>290</v>
      </c>
      <c r="G584" s="89" t="s">
        <v>324</v>
      </c>
      <c r="H584" s="89" t="s">
        <v>165</v>
      </c>
      <c r="I584" s="90">
        <v>3.9699960300039694E-2</v>
      </c>
    </row>
    <row r="585" spans="1:9">
      <c r="A585" s="89" t="s">
        <v>1968</v>
      </c>
      <c r="B585" s="89" t="s">
        <v>1969</v>
      </c>
      <c r="C585" s="89" t="s">
        <v>1970</v>
      </c>
      <c r="D585" s="89" t="s">
        <v>114</v>
      </c>
      <c r="E585" s="89" t="s">
        <v>114</v>
      </c>
      <c r="F585" s="89" t="s">
        <v>1856</v>
      </c>
      <c r="G585" s="89" t="s">
        <v>203</v>
      </c>
      <c r="H585" s="89" t="s">
        <v>156</v>
      </c>
      <c r="I585" s="90">
        <v>3.9499960500039497E-2</v>
      </c>
    </row>
    <row r="586" spans="1:9">
      <c r="A586" s="89" t="s">
        <v>1971</v>
      </c>
      <c r="B586" s="89" t="s">
        <v>1972</v>
      </c>
      <c r="C586" s="89" t="s">
        <v>1973</v>
      </c>
      <c r="D586" s="89" t="s">
        <v>59</v>
      </c>
      <c r="E586" s="89" t="s">
        <v>60</v>
      </c>
      <c r="F586" s="89" t="s">
        <v>217</v>
      </c>
      <c r="G586" s="89" t="s">
        <v>62</v>
      </c>
      <c r="H586" s="89" t="s">
        <v>63</v>
      </c>
      <c r="I586" s="90">
        <v>3.9399960600039391E-2</v>
      </c>
    </row>
    <row r="587" spans="1:9">
      <c r="A587" s="89" t="s">
        <v>1974</v>
      </c>
      <c r="B587" s="89" t="s">
        <v>1975</v>
      </c>
      <c r="C587" s="89" t="s">
        <v>1976</v>
      </c>
      <c r="D587" s="89" t="s">
        <v>97</v>
      </c>
      <c r="E587" s="89" t="s">
        <v>618</v>
      </c>
      <c r="F587" s="89" t="s">
        <v>619</v>
      </c>
      <c r="G587" s="89" t="s">
        <v>62</v>
      </c>
      <c r="H587" s="89" t="s">
        <v>63</v>
      </c>
      <c r="I587" s="90">
        <v>3.9399960600039391E-2</v>
      </c>
    </row>
    <row r="588" spans="1:9">
      <c r="A588" s="89" t="s">
        <v>1977</v>
      </c>
      <c r="B588" s="89" t="s">
        <v>1978</v>
      </c>
      <c r="C588" s="89" t="s">
        <v>1979</v>
      </c>
      <c r="D588" s="89" t="s">
        <v>59</v>
      </c>
      <c r="E588" s="89" t="s">
        <v>72</v>
      </c>
      <c r="F588" s="89" t="s">
        <v>78</v>
      </c>
      <c r="G588" s="89" t="s">
        <v>62</v>
      </c>
      <c r="H588" s="89" t="s">
        <v>63</v>
      </c>
      <c r="I588" s="90">
        <v>3.9299960700039299E-2</v>
      </c>
    </row>
    <row r="589" spans="1:9">
      <c r="A589" s="89" t="s">
        <v>1980</v>
      </c>
      <c r="B589" s="89" t="s">
        <v>1981</v>
      </c>
      <c r="C589" s="89" t="s">
        <v>1982</v>
      </c>
      <c r="D589" s="89" t="s">
        <v>97</v>
      </c>
      <c r="E589" s="89" t="s">
        <v>618</v>
      </c>
      <c r="F589" s="89" t="s">
        <v>619</v>
      </c>
      <c r="G589" s="89" t="s">
        <v>62</v>
      </c>
      <c r="H589" s="89" t="s">
        <v>63</v>
      </c>
      <c r="I589" s="90">
        <v>3.9099960900039095E-2</v>
      </c>
    </row>
    <row r="590" spans="1:9">
      <c r="A590" s="89" t="s">
        <v>1983</v>
      </c>
      <c r="B590" s="89" t="s">
        <v>1984</v>
      </c>
      <c r="C590" s="89" t="s">
        <v>1985</v>
      </c>
      <c r="D590" s="89" t="s">
        <v>97</v>
      </c>
      <c r="E590" s="89" t="s">
        <v>136</v>
      </c>
      <c r="F590" s="89" t="s">
        <v>470</v>
      </c>
      <c r="G590" s="89" t="s">
        <v>62</v>
      </c>
      <c r="H590" s="89" t="s">
        <v>63</v>
      </c>
      <c r="I590" s="90">
        <v>3.9099960900039095E-2</v>
      </c>
    </row>
    <row r="591" spans="1:9">
      <c r="A591" s="89" t="s">
        <v>1986</v>
      </c>
      <c r="B591" s="89" t="s">
        <v>1987</v>
      </c>
      <c r="C591" s="89" t="s">
        <v>1988</v>
      </c>
      <c r="D591" s="89" t="s">
        <v>108</v>
      </c>
      <c r="E591" s="89" t="s">
        <v>560</v>
      </c>
      <c r="F591" s="89" t="s">
        <v>1989</v>
      </c>
      <c r="G591" s="89" t="s">
        <v>62</v>
      </c>
      <c r="H591" s="89" t="s">
        <v>63</v>
      </c>
      <c r="I591" s="90">
        <v>3.8999961000038996E-2</v>
      </c>
    </row>
    <row r="592" spans="1:9">
      <c r="A592" s="89" t="s">
        <v>1990</v>
      </c>
      <c r="B592" s="89" t="s">
        <v>1991</v>
      </c>
      <c r="C592" s="89" t="s">
        <v>1992</v>
      </c>
      <c r="D592" s="89" t="s">
        <v>79</v>
      </c>
      <c r="E592" s="89" t="s">
        <v>95</v>
      </c>
      <c r="F592" s="89" t="s">
        <v>709</v>
      </c>
      <c r="G592" s="89" t="s">
        <v>123</v>
      </c>
      <c r="H592" s="89" t="s">
        <v>124</v>
      </c>
      <c r="I592" s="90">
        <v>3.8899961100038891E-2</v>
      </c>
    </row>
    <row r="593" spans="1:9">
      <c r="A593" s="89" t="s">
        <v>1993</v>
      </c>
      <c r="B593" s="89" t="s">
        <v>1994</v>
      </c>
      <c r="C593" s="89" t="s">
        <v>1995</v>
      </c>
      <c r="D593" s="89" t="s">
        <v>114</v>
      </c>
      <c r="E593" s="89" t="s">
        <v>114</v>
      </c>
      <c r="F593" s="89" t="s">
        <v>574</v>
      </c>
      <c r="G593" s="89" t="s">
        <v>393</v>
      </c>
      <c r="H593" s="89" t="s">
        <v>146</v>
      </c>
      <c r="I593" s="90">
        <v>3.8799961200038799E-2</v>
      </c>
    </row>
    <row r="594" spans="1:9">
      <c r="A594" s="89" t="s">
        <v>1996</v>
      </c>
      <c r="B594" s="89" t="s">
        <v>1997</v>
      </c>
      <c r="C594" s="89" t="s">
        <v>1998</v>
      </c>
      <c r="D594" s="89" t="s">
        <v>59</v>
      </c>
      <c r="E594" s="89" t="s">
        <v>155</v>
      </c>
      <c r="F594" s="89" t="s">
        <v>155</v>
      </c>
      <c r="G594" s="89" t="s">
        <v>277</v>
      </c>
      <c r="H594" s="89" t="s">
        <v>146</v>
      </c>
      <c r="I594" s="90">
        <v>3.8699961300038693E-2</v>
      </c>
    </row>
    <row r="595" spans="1:9">
      <c r="A595" s="89" t="s">
        <v>1999</v>
      </c>
      <c r="B595" s="89" t="s">
        <v>2000</v>
      </c>
      <c r="C595" s="89" t="s">
        <v>2001</v>
      </c>
      <c r="D595" s="89" t="s">
        <v>108</v>
      </c>
      <c r="E595" s="89" t="s">
        <v>300</v>
      </c>
      <c r="F595" s="89" t="s">
        <v>301</v>
      </c>
      <c r="G595" s="89" t="s">
        <v>203</v>
      </c>
      <c r="H595" s="89" t="s">
        <v>156</v>
      </c>
      <c r="I595" s="90">
        <v>3.8599961400038595E-2</v>
      </c>
    </row>
    <row r="596" spans="1:9">
      <c r="A596" s="89" t="s">
        <v>2002</v>
      </c>
      <c r="B596" s="89" t="s">
        <v>2003</v>
      </c>
      <c r="C596" s="89" t="s">
        <v>2004</v>
      </c>
      <c r="D596" s="89" t="s">
        <v>108</v>
      </c>
      <c r="E596" s="89" t="s">
        <v>201</v>
      </c>
      <c r="F596" s="89" t="s">
        <v>202</v>
      </c>
      <c r="G596" s="89" t="s">
        <v>62</v>
      </c>
      <c r="H596" s="89" t="s">
        <v>63</v>
      </c>
      <c r="I596" s="90">
        <v>3.8599961400038595E-2</v>
      </c>
    </row>
    <row r="597" spans="1:9">
      <c r="A597" s="89" t="s">
        <v>2005</v>
      </c>
      <c r="B597" s="89" t="s">
        <v>2006</v>
      </c>
      <c r="C597" s="89" t="s">
        <v>2007</v>
      </c>
      <c r="D597" s="89" t="s">
        <v>59</v>
      </c>
      <c r="E597" s="89" t="s">
        <v>60</v>
      </c>
      <c r="F597" s="89" t="s">
        <v>61</v>
      </c>
      <c r="G597" s="89" t="s">
        <v>62</v>
      </c>
      <c r="H597" s="89" t="s">
        <v>63</v>
      </c>
      <c r="I597" s="90">
        <v>3.8599961400038595E-2</v>
      </c>
    </row>
    <row r="598" spans="1:9">
      <c r="A598" s="89" t="s">
        <v>2008</v>
      </c>
      <c r="B598" s="89" t="s">
        <v>2009</v>
      </c>
      <c r="C598" s="89" t="s">
        <v>2010</v>
      </c>
      <c r="D598" s="89" t="s">
        <v>108</v>
      </c>
      <c r="E598" s="89" t="s">
        <v>305</v>
      </c>
      <c r="F598" s="89" t="s">
        <v>305</v>
      </c>
      <c r="G598" s="89" t="s">
        <v>285</v>
      </c>
      <c r="H598" s="89" t="s">
        <v>161</v>
      </c>
      <c r="I598" s="90">
        <v>3.8499961500038496E-2</v>
      </c>
    </row>
    <row r="599" spans="1:9">
      <c r="A599" s="89" t="s">
        <v>2011</v>
      </c>
      <c r="B599" s="89" t="s">
        <v>2012</v>
      </c>
      <c r="C599" s="89" t="s">
        <v>2013</v>
      </c>
      <c r="D599" s="89" t="s">
        <v>103</v>
      </c>
      <c r="E599" s="89" t="s">
        <v>103</v>
      </c>
      <c r="F599" s="89" t="s">
        <v>173</v>
      </c>
      <c r="G599" s="89" t="s">
        <v>285</v>
      </c>
      <c r="H599" s="89" t="s">
        <v>161</v>
      </c>
      <c r="I599" s="90">
        <v>3.839996160003839E-2</v>
      </c>
    </row>
    <row r="600" spans="1:9">
      <c r="A600" s="89" t="s">
        <v>2014</v>
      </c>
      <c r="B600" s="89" t="s">
        <v>2015</v>
      </c>
      <c r="C600" s="89" t="s">
        <v>2016</v>
      </c>
      <c r="D600" s="89" t="s">
        <v>59</v>
      </c>
      <c r="E600" s="89" t="s">
        <v>72</v>
      </c>
      <c r="F600" s="89" t="s">
        <v>78</v>
      </c>
      <c r="G600" s="89" t="s">
        <v>62</v>
      </c>
      <c r="H600" s="89" t="s">
        <v>63</v>
      </c>
      <c r="I600" s="90">
        <v>3.839996160003839E-2</v>
      </c>
    </row>
    <row r="601" spans="1:9">
      <c r="A601" s="89" t="s">
        <v>2017</v>
      </c>
      <c r="B601" s="89" t="s">
        <v>2018</v>
      </c>
      <c r="C601" s="89" t="s">
        <v>2019</v>
      </c>
      <c r="D601" s="89" t="s">
        <v>59</v>
      </c>
      <c r="E601" s="89" t="s">
        <v>60</v>
      </c>
      <c r="F601" s="89" t="s">
        <v>770</v>
      </c>
      <c r="G601" s="89" t="s">
        <v>203</v>
      </c>
      <c r="H601" s="89" t="s">
        <v>156</v>
      </c>
      <c r="I601" s="90">
        <v>3.8299961700038299E-2</v>
      </c>
    </row>
    <row r="602" spans="1:9">
      <c r="A602" s="89" t="s">
        <v>2020</v>
      </c>
      <c r="B602" s="89" t="s">
        <v>2021</v>
      </c>
      <c r="C602" s="89" t="s">
        <v>2022</v>
      </c>
      <c r="D602" s="89" t="s">
        <v>79</v>
      </c>
      <c r="E602" s="89" t="s">
        <v>444</v>
      </c>
      <c r="F602" s="89" t="s">
        <v>445</v>
      </c>
      <c r="G602" s="89" t="s">
        <v>62</v>
      </c>
      <c r="H602" s="89" t="s">
        <v>63</v>
      </c>
      <c r="I602" s="90">
        <v>3.8199961800038193E-2</v>
      </c>
    </row>
    <row r="603" spans="1:9">
      <c r="A603" s="89" t="s">
        <v>2023</v>
      </c>
      <c r="B603" s="89" t="s">
        <v>2024</v>
      </c>
      <c r="C603" s="89" t="s">
        <v>2025</v>
      </c>
      <c r="D603" s="89" t="s">
        <v>59</v>
      </c>
      <c r="E603" s="89" t="s">
        <v>72</v>
      </c>
      <c r="F603" s="89" t="s">
        <v>73</v>
      </c>
      <c r="G603" s="89" t="s">
        <v>62</v>
      </c>
      <c r="H603" s="89" t="s">
        <v>63</v>
      </c>
      <c r="I603" s="90">
        <v>3.8199961800038193E-2</v>
      </c>
    </row>
    <row r="604" spans="1:9">
      <c r="A604" s="89" t="s">
        <v>2026</v>
      </c>
      <c r="B604" s="89" t="s">
        <v>2027</v>
      </c>
      <c r="C604" s="89" t="s">
        <v>2028</v>
      </c>
      <c r="D604" s="89" t="s">
        <v>74</v>
      </c>
      <c r="E604" s="89" t="s">
        <v>87</v>
      </c>
      <c r="F604" s="89" t="s">
        <v>88</v>
      </c>
      <c r="G604" s="89" t="s">
        <v>62</v>
      </c>
      <c r="H604" s="89" t="s">
        <v>63</v>
      </c>
      <c r="I604" s="90">
        <v>3.8099961900038094E-2</v>
      </c>
    </row>
    <row r="605" spans="1:9">
      <c r="A605" s="89" t="s">
        <v>2029</v>
      </c>
      <c r="B605" s="89" t="s">
        <v>2030</v>
      </c>
      <c r="C605" s="89" t="s">
        <v>2031</v>
      </c>
      <c r="D605" s="89" t="s">
        <v>67</v>
      </c>
      <c r="E605" s="89" t="s">
        <v>67</v>
      </c>
      <c r="F605" s="89" t="s">
        <v>226</v>
      </c>
      <c r="G605" s="89" t="s">
        <v>183</v>
      </c>
      <c r="H605" s="89" t="s">
        <v>146</v>
      </c>
      <c r="I605" s="90">
        <v>3.8099961900038094E-2</v>
      </c>
    </row>
    <row r="606" spans="1:9">
      <c r="A606" s="89" t="s">
        <v>2032</v>
      </c>
      <c r="B606" s="89" t="s">
        <v>2033</v>
      </c>
      <c r="C606" s="89" t="s">
        <v>2034</v>
      </c>
      <c r="D606" s="89" t="s">
        <v>83</v>
      </c>
      <c r="E606" s="89" t="s">
        <v>83</v>
      </c>
      <c r="F606" s="89" t="s">
        <v>107</v>
      </c>
      <c r="G606" s="89" t="s">
        <v>348</v>
      </c>
      <c r="H606" s="89" t="s">
        <v>146</v>
      </c>
      <c r="I606" s="90">
        <v>3.8099961900038094E-2</v>
      </c>
    </row>
    <row r="607" spans="1:9">
      <c r="A607" s="89" t="s">
        <v>2035</v>
      </c>
      <c r="B607" s="89" t="s">
        <v>2036</v>
      </c>
      <c r="C607" s="89" t="s">
        <v>2037</v>
      </c>
      <c r="D607" s="89" t="s">
        <v>97</v>
      </c>
      <c r="E607" s="89" t="s">
        <v>121</v>
      </c>
      <c r="F607" s="89" t="s">
        <v>122</v>
      </c>
      <c r="G607" s="89" t="s">
        <v>203</v>
      </c>
      <c r="H607" s="89" t="s">
        <v>156</v>
      </c>
      <c r="I607" s="90">
        <v>3.7999962000037996E-2</v>
      </c>
    </row>
    <row r="608" spans="1:9">
      <c r="A608" s="89" t="s">
        <v>2038</v>
      </c>
      <c r="B608" s="89" t="s">
        <v>2039</v>
      </c>
      <c r="C608" s="89" t="s">
        <v>2040</v>
      </c>
      <c r="D608" s="89" t="s">
        <v>103</v>
      </c>
      <c r="E608" s="89" t="s">
        <v>103</v>
      </c>
      <c r="F608" s="89" t="s">
        <v>173</v>
      </c>
      <c r="G608" s="89" t="s">
        <v>62</v>
      </c>
      <c r="H608" s="89" t="s">
        <v>63</v>
      </c>
      <c r="I608" s="90">
        <v>3.7899962100037897E-2</v>
      </c>
    </row>
    <row r="609" spans="1:9">
      <c r="A609" s="89" t="s">
        <v>2041</v>
      </c>
      <c r="B609" s="89" t="s">
        <v>2042</v>
      </c>
      <c r="C609" s="89" t="s">
        <v>2043</v>
      </c>
      <c r="D609" s="89" t="s">
        <v>108</v>
      </c>
      <c r="E609" s="89" t="s">
        <v>300</v>
      </c>
      <c r="F609" s="89" t="s">
        <v>678</v>
      </c>
      <c r="G609" s="89" t="s">
        <v>62</v>
      </c>
      <c r="H609" s="89" t="s">
        <v>63</v>
      </c>
      <c r="I609" s="90">
        <v>3.7799962200037798E-2</v>
      </c>
    </row>
    <row r="610" spans="1:9">
      <c r="A610" s="89" t="s">
        <v>2044</v>
      </c>
      <c r="B610" s="89" t="s">
        <v>2045</v>
      </c>
      <c r="C610" s="89" t="s">
        <v>2046</v>
      </c>
      <c r="D610" s="89" t="s">
        <v>67</v>
      </c>
      <c r="E610" s="89" t="s">
        <v>67</v>
      </c>
      <c r="F610" s="89" t="s">
        <v>68</v>
      </c>
      <c r="G610" s="89" t="s">
        <v>285</v>
      </c>
      <c r="H610" s="89" t="s">
        <v>161</v>
      </c>
      <c r="I610" s="90">
        <v>3.7799962200037798E-2</v>
      </c>
    </row>
    <row r="611" spans="1:9">
      <c r="A611" s="89" t="s">
        <v>2047</v>
      </c>
      <c r="B611" s="89" t="s">
        <v>2048</v>
      </c>
      <c r="C611" s="89" t="s">
        <v>2049</v>
      </c>
      <c r="D611" s="89" t="s">
        <v>108</v>
      </c>
      <c r="E611" s="89" t="s">
        <v>300</v>
      </c>
      <c r="F611" s="89" t="s">
        <v>352</v>
      </c>
      <c r="G611" s="89" t="s">
        <v>62</v>
      </c>
      <c r="H611" s="89" t="s">
        <v>63</v>
      </c>
      <c r="I611" s="90">
        <v>3.7699962300037693E-2</v>
      </c>
    </row>
    <row r="612" spans="1:9">
      <c r="A612" s="89" t="s">
        <v>2050</v>
      </c>
      <c r="B612" s="89" t="s">
        <v>2051</v>
      </c>
      <c r="C612" s="89" t="s">
        <v>2052</v>
      </c>
      <c r="D612" s="89" t="s">
        <v>108</v>
      </c>
      <c r="E612" s="89" t="s">
        <v>300</v>
      </c>
      <c r="F612" s="89" t="s">
        <v>301</v>
      </c>
      <c r="G612" s="89" t="s">
        <v>123</v>
      </c>
      <c r="H612" s="89" t="s">
        <v>124</v>
      </c>
      <c r="I612" s="90">
        <v>3.7599962400037594E-2</v>
      </c>
    </row>
    <row r="613" spans="1:9">
      <c r="A613" s="89" t="s">
        <v>2053</v>
      </c>
      <c r="B613" s="89" t="s">
        <v>2054</v>
      </c>
      <c r="C613" s="89" t="s">
        <v>2055</v>
      </c>
      <c r="D613" s="89" t="s">
        <v>97</v>
      </c>
      <c r="E613" s="89" t="s">
        <v>121</v>
      </c>
      <c r="F613" s="89" t="s">
        <v>122</v>
      </c>
      <c r="G613" s="89" t="s">
        <v>377</v>
      </c>
      <c r="H613" s="89" t="s">
        <v>175</v>
      </c>
      <c r="I613" s="90">
        <v>3.7499962500037495E-2</v>
      </c>
    </row>
    <row r="614" spans="1:9">
      <c r="A614" s="89" t="s">
        <v>2056</v>
      </c>
      <c r="B614" s="89" t="s">
        <v>2057</v>
      </c>
      <c r="C614" s="89" t="s">
        <v>2058</v>
      </c>
      <c r="D614" s="89" t="s">
        <v>103</v>
      </c>
      <c r="E614" s="89" t="s">
        <v>103</v>
      </c>
      <c r="F614" s="89" t="s">
        <v>290</v>
      </c>
      <c r="G614" s="89" t="s">
        <v>174</v>
      </c>
      <c r="H614" s="89" t="s">
        <v>141</v>
      </c>
      <c r="I614" s="90">
        <v>3.7499962500037495E-2</v>
      </c>
    </row>
    <row r="615" spans="1:9">
      <c r="A615" s="89" t="s">
        <v>2059</v>
      </c>
      <c r="B615" s="89" t="s">
        <v>2060</v>
      </c>
      <c r="C615" s="89" t="s">
        <v>2061</v>
      </c>
      <c r="D615" s="89" t="s">
        <v>108</v>
      </c>
      <c r="E615" s="89" t="s">
        <v>560</v>
      </c>
      <c r="F615" s="89" t="s">
        <v>561</v>
      </c>
      <c r="G615" s="89" t="s">
        <v>62</v>
      </c>
      <c r="H615" s="89" t="s">
        <v>63</v>
      </c>
      <c r="I615" s="90">
        <v>3.7499962500037495E-2</v>
      </c>
    </row>
    <row r="616" spans="1:9">
      <c r="A616" s="89" t="s">
        <v>2062</v>
      </c>
      <c r="B616" s="89" t="s">
        <v>2063</v>
      </c>
      <c r="C616" s="89" t="s">
        <v>2064</v>
      </c>
      <c r="D616" s="89" t="s">
        <v>108</v>
      </c>
      <c r="E616" s="89" t="s">
        <v>305</v>
      </c>
      <c r="F616" s="89" t="s">
        <v>305</v>
      </c>
      <c r="G616" s="89" t="s">
        <v>123</v>
      </c>
      <c r="H616" s="89" t="s">
        <v>124</v>
      </c>
      <c r="I616" s="90">
        <v>3.7499962500037495E-2</v>
      </c>
    </row>
    <row r="617" spans="1:9">
      <c r="A617" s="89" t="s">
        <v>2065</v>
      </c>
      <c r="B617" s="89" t="s">
        <v>2066</v>
      </c>
      <c r="C617" s="89" t="s">
        <v>2067</v>
      </c>
      <c r="D617" s="89" t="s">
        <v>79</v>
      </c>
      <c r="E617" s="89" t="s">
        <v>444</v>
      </c>
      <c r="F617" s="89" t="s">
        <v>2068</v>
      </c>
      <c r="G617" s="89" t="s">
        <v>340</v>
      </c>
      <c r="H617" s="89" t="s">
        <v>179</v>
      </c>
      <c r="I617" s="90">
        <v>3.7399962600037397E-2</v>
      </c>
    </row>
    <row r="618" spans="1:9">
      <c r="A618" s="89" t="s">
        <v>2069</v>
      </c>
      <c r="B618" s="89" t="s">
        <v>2070</v>
      </c>
      <c r="C618" s="89" t="s">
        <v>2071</v>
      </c>
      <c r="D618" s="89" t="s">
        <v>83</v>
      </c>
      <c r="E618" s="89" t="s">
        <v>83</v>
      </c>
      <c r="F618" s="89" t="s">
        <v>107</v>
      </c>
      <c r="G618" s="89" t="s">
        <v>336</v>
      </c>
      <c r="H618" s="89" t="s">
        <v>175</v>
      </c>
      <c r="I618" s="90">
        <v>3.7299962700037298E-2</v>
      </c>
    </row>
    <row r="619" spans="1:9">
      <c r="A619" s="89" t="s">
        <v>2072</v>
      </c>
      <c r="B619" s="89" t="s">
        <v>2073</v>
      </c>
      <c r="C619" s="89" t="s">
        <v>2074</v>
      </c>
      <c r="D619" s="89" t="s">
        <v>59</v>
      </c>
      <c r="E619" s="89" t="s">
        <v>155</v>
      </c>
      <c r="F619" s="89" t="s">
        <v>155</v>
      </c>
      <c r="G619" s="89" t="s">
        <v>332</v>
      </c>
      <c r="H619" s="89" t="s">
        <v>169</v>
      </c>
      <c r="I619" s="90">
        <v>3.7299962700037298E-2</v>
      </c>
    </row>
    <row r="620" spans="1:9">
      <c r="A620" s="89" t="s">
        <v>2075</v>
      </c>
      <c r="B620" s="89" t="s">
        <v>2076</v>
      </c>
      <c r="C620" s="89" t="s">
        <v>2077</v>
      </c>
      <c r="D620" s="89" t="s">
        <v>91</v>
      </c>
      <c r="E620" s="89" t="s">
        <v>409</v>
      </c>
      <c r="F620" s="89" t="s">
        <v>2078</v>
      </c>
      <c r="G620" s="89" t="s">
        <v>62</v>
      </c>
      <c r="H620" s="89" t="s">
        <v>63</v>
      </c>
      <c r="I620" s="90">
        <v>3.7199962800037192E-2</v>
      </c>
    </row>
    <row r="621" spans="1:9">
      <c r="A621" s="89" t="s">
        <v>2079</v>
      </c>
      <c r="B621" s="89" t="s">
        <v>2080</v>
      </c>
      <c r="C621" s="89" t="s">
        <v>2081</v>
      </c>
      <c r="D621" s="89" t="s">
        <v>97</v>
      </c>
      <c r="E621" s="89" t="s">
        <v>121</v>
      </c>
      <c r="F621" s="89" t="s">
        <v>122</v>
      </c>
      <c r="G621" s="89" t="s">
        <v>369</v>
      </c>
      <c r="H621" s="89" t="s">
        <v>197</v>
      </c>
      <c r="I621" s="90">
        <v>3.7199962800037192E-2</v>
      </c>
    </row>
    <row r="622" spans="1:9">
      <c r="A622" s="89" t="s">
        <v>2082</v>
      </c>
      <c r="B622" s="89" t="s">
        <v>2083</v>
      </c>
      <c r="C622" s="89" t="s">
        <v>2084</v>
      </c>
      <c r="D622" s="89" t="s">
        <v>83</v>
      </c>
      <c r="E622" s="89" t="s">
        <v>83</v>
      </c>
      <c r="F622" s="89" t="s">
        <v>107</v>
      </c>
      <c r="G622" s="89" t="s">
        <v>285</v>
      </c>
      <c r="H622" s="89" t="s">
        <v>161</v>
      </c>
      <c r="I622" s="90">
        <v>3.6999963000036995E-2</v>
      </c>
    </row>
    <row r="623" spans="1:9">
      <c r="A623" s="89" t="s">
        <v>2085</v>
      </c>
      <c r="B623" s="89" t="s">
        <v>2086</v>
      </c>
      <c r="C623" s="89" t="s">
        <v>2087</v>
      </c>
      <c r="D623" s="89" t="s">
        <v>67</v>
      </c>
      <c r="E623" s="89" t="s">
        <v>67</v>
      </c>
      <c r="F623" s="89" t="s">
        <v>68</v>
      </c>
      <c r="G623" s="89" t="s">
        <v>62</v>
      </c>
      <c r="H623" s="89" t="s">
        <v>63</v>
      </c>
      <c r="I623" s="90">
        <v>3.6899963100036896E-2</v>
      </c>
    </row>
    <row r="624" spans="1:9">
      <c r="A624" s="89" t="s">
        <v>2088</v>
      </c>
      <c r="B624" s="89" t="s">
        <v>2089</v>
      </c>
      <c r="C624" s="89" t="s">
        <v>2090</v>
      </c>
      <c r="D624" s="89" t="s">
        <v>103</v>
      </c>
      <c r="E624" s="89" t="s">
        <v>103</v>
      </c>
      <c r="F624" s="89" t="s">
        <v>173</v>
      </c>
      <c r="G624" s="89" t="s">
        <v>123</v>
      </c>
      <c r="H624" s="89" t="s">
        <v>124</v>
      </c>
      <c r="I624" s="90">
        <v>3.6899963100036896E-2</v>
      </c>
    </row>
    <row r="625" spans="1:9">
      <c r="A625" s="89" t="s">
        <v>2091</v>
      </c>
      <c r="B625" s="89" t="s">
        <v>2092</v>
      </c>
      <c r="C625" s="89" t="s">
        <v>2093</v>
      </c>
      <c r="D625" s="89" t="s">
        <v>108</v>
      </c>
      <c r="E625" s="89" t="s">
        <v>235</v>
      </c>
      <c r="F625" s="89" t="s">
        <v>236</v>
      </c>
      <c r="G625" s="89" t="s">
        <v>62</v>
      </c>
      <c r="H625" s="89" t="s">
        <v>63</v>
      </c>
      <c r="I625" s="90">
        <v>3.6899963100036896E-2</v>
      </c>
    </row>
    <row r="626" spans="1:9">
      <c r="A626" s="89" t="s">
        <v>2094</v>
      </c>
      <c r="B626" s="89" t="s">
        <v>2095</v>
      </c>
      <c r="C626" s="89" t="s">
        <v>2096</v>
      </c>
      <c r="D626" s="89" t="s">
        <v>79</v>
      </c>
      <c r="E626" s="89" t="s">
        <v>95</v>
      </c>
      <c r="F626" s="89" t="s">
        <v>1012</v>
      </c>
      <c r="G626" s="89" t="s">
        <v>62</v>
      </c>
      <c r="H626" s="89" t="s">
        <v>63</v>
      </c>
      <c r="I626" s="90">
        <v>3.6799963200036798E-2</v>
      </c>
    </row>
    <row r="627" spans="1:9">
      <c r="A627" s="89" t="s">
        <v>2097</v>
      </c>
      <c r="B627" s="89" t="s">
        <v>2098</v>
      </c>
      <c r="C627" s="89" t="s">
        <v>2099</v>
      </c>
      <c r="D627" s="89" t="s">
        <v>67</v>
      </c>
      <c r="E627" s="89" t="s">
        <v>67</v>
      </c>
      <c r="F627" s="89" t="s">
        <v>226</v>
      </c>
      <c r="G627" s="89" t="s">
        <v>62</v>
      </c>
      <c r="H627" s="89" t="s">
        <v>63</v>
      </c>
      <c r="I627" s="90">
        <v>3.6799963200036798E-2</v>
      </c>
    </row>
    <row r="628" spans="1:9">
      <c r="A628" s="89" t="s">
        <v>2100</v>
      </c>
      <c r="B628" s="89" t="s">
        <v>2101</v>
      </c>
      <c r="C628" s="89" t="s">
        <v>2102</v>
      </c>
      <c r="D628" s="89" t="s">
        <v>103</v>
      </c>
      <c r="E628" s="89" t="s">
        <v>103</v>
      </c>
      <c r="F628" s="89" t="s">
        <v>290</v>
      </c>
      <c r="G628" s="89" t="s">
        <v>203</v>
      </c>
      <c r="H628" s="89" t="s">
        <v>156</v>
      </c>
      <c r="I628" s="90">
        <v>3.6699963300036699E-2</v>
      </c>
    </row>
    <row r="629" spans="1:9">
      <c r="A629" s="89" t="s">
        <v>2103</v>
      </c>
      <c r="B629" s="89" t="s">
        <v>2104</v>
      </c>
      <c r="C629" s="89" t="s">
        <v>2105</v>
      </c>
      <c r="D629" s="89" t="s">
        <v>103</v>
      </c>
      <c r="E629" s="89" t="s">
        <v>103</v>
      </c>
      <c r="F629" s="89" t="s">
        <v>173</v>
      </c>
      <c r="G629" s="89" t="s">
        <v>277</v>
      </c>
      <c r="H629" s="89" t="s">
        <v>146</v>
      </c>
      <c r="I629" s="90">
        <v>3.6599963400036593E-2</v>
      </c>
    </row>
    <row r="630" spans="1:9">
      <c r="A630" s="89" t="s">
        <v>2106</v>
      </c>
      <c r="B630" s="89" t="s">
        <v>2107</v>
      </c>
      <c r="C630" s="89" t="s">
        <v>2108</v>
      </c>
      <c r="D630" s="89" t="s">
        <v>108</v>
      </c>
      <c r="E630" s="89" t="s">
        <v>201</v>
      </c>
      <c r="F630" s="89" t="s">
        <v>1053</v>
      </c>
      <c r="G630" s="89" t="s">
        <v>285</v>
      </c>
      <c r="H630" s="89" t="s">
        <v>161</v>
      </c>
      <c r="I630" s="90">
        <v>3.6499963500036495E-2</v>
      </c>
    </row>
    <row r="631" spans="1:9">
      <c r="A631" s="89" t="s">
        <v>2109</v>
      </c>
      <c r="B631" s="89" t="s">
        <v>2110</v>
      </c>
      <c r="C631" s="89" t="s">
        <v>2111</v>
      </c>
      <c r="D631" s="89" t="s">
        <v>97</v>
      </c>
      <c r="E631" s="89" t="s">
        <v>121</v>
      </c>
      <c r="F631" s="89" t="s">
        <v>122</v>
      </c>
      <c r="G631" s="89" t="s">
        <v>377</v>
      </c>
      <c r="H631" s="89" t="s">
        <v>175</v>
      </c>
      <c r="I631" s="90">
        <v>3.6399963600036396E-2</v>
      </c>
    </row>
    <row r="632" spans="1:9">
      <c r="A632" s="89" t="s">
        <v>2112</v>
      </c>
      <c r="B632" s="89" t="s">
        <v>2113</v>
      </c>
      <c r="C632" s="89" t="s">
        <v>2114</v>
      </c>
      <c r="D632" s="89" t="s">
        <v>114</v>
      </c>
      <c r="E632" s="89" t="s">
        <v>114</v>
      </c>
      <c r="F632" s="89" t="s">
        <v>574</v>
      </c>
      <c r="G632" s="89" t="s">
        <v>377</v>
      </c>
      <c r="H632" s="89" t="s">
        <v>175</v>
      </c>
      <c r="I632" s="90">
        <v>3.6399963600036396E-2</v>
      </c>
    </row>
    <row r="633" spans="1:9">
      <c r="A633" s="89" t="s">
        <v>2115</v>
      </c>
      <c r="B633" s="89" t="s">
        <v>2116</v>
      </c>
      <c r="C633" s="89" t="s">
        <v>2117</v>
      </c>
      <c r="D633" s="89" t="s">
        <v>108</v>
      </c>
      <c r="E633" s="89" t="s">
        <v>300</v>
      </c>
      <c r="F633" s="89" t="s">
        <v>301</v>
      </c>
      <c r="G633" s="89" t="s">
        <v>62</v>
      </c>
      <c r="H633" s="89" t="s">
        <v>63</v>
      </c>
      <c r="I633" s="90">
        <v>3.6399963600036396E-2</v>
      </c>
    </row>
    <row r="634" spans="1:9">
      <c r="A634" s="89" t="s">
        <v>2118</v>
      </c>
      <c r="B634" s="89" t="s">
        <v>2119</v>
      </c>
      <c r="C634" s="89" t="s">
        <v>2120</v>
      </c>
      <c r="D634" s="89" t="s">
        <v>103</v>
      </c>
      <c r="E634" s="89" t="s">
        <v>103</v>
      </c>
      <c r="F634" s="89" t="s">
        <v>1572</v>
      </c>
      <c r="G634" s="89" t="s">
        <v>369</v>
      </c>
      <c r="H634" s="89" t="s">
        <v>197</v>
      </c>
      <c r="I634" s="90">
        <v>3.6399963600036396E-2</v>
      </c>
    </row>
    <row r="635" spans="1:9">
      <c r="A635" s="89" t="s">
        <v>2121</v>
      </c>
      <c r="B635" s="89" t="s">
        <v>2122</v>
      </c>
      <c r="C635" s="89" t="s">
        <v>2123</v>
      </c>
      <c r="D635" s="89" t="s">
        <v>103</v>
      </c>
      <c r="E635" s="89" t="s">
        <v>103</v>
      </c>
      <c r="F635" s="89" t="s">
        <v>173</v>
      </c>
      <c r="G635" s="89" t="s">
        <v>285</v>
      </c>
      <c r="H635" s="89" t="s">
        <v>161</v>
      </c>
      <c r="I635" s="90">
        <v>3.629996370003629E-2</v>
      </c>
    </row>
    <row r="636" spans="1:9">
      <c r="A636" s="89" t="s">
        <v>2124</v>
      </c>
      <c r="B636" s="89" t="s">
        <v>2125</v>
      </c>
      <c r="C636" s="89" t="s">
        <v>2126</v>
      </c>
      <c r="D636" s="89" t="s">
        <v>79</v>
      </c>
      <c r="E636" s="89" t="s">
        <v>95</v>
      </c>
      <c r="F636" s="89" t="s">
        <v>541</v>
      </c>
      <c r="G636" s="89" t="s">
        <v>203</v>
      </c>
      <c r="H636" s="89" t="s">
        <v>156</v>
      </c>
      <c r="I636" s="90">
        <v>3.6199963800036199E-2</v>
      </c>
    </row>
    <row r="637" spans="1:9">
      <c r="A637" s="89" t="s">
        <v>2127</v>
      </c>
      <c r="B637" s="89" t="s">
        <v>2128</v>
      </c>
      <c r="C637" s="89" t="s">
        <v>2129</v>
      </c>
      <c r="D637" s="89" t="s">
        <v>108</v>
      </c>
      <c r="E637" s="89" t="s">
        <v>305</v>
      </c>
      <c r="F637" s="89" t="s">
        <v>305</v>
      </c>
      <c r="G637" s="89" t="s">
        <v>361</v>
      </c>
      <c r="H637" s="89" t="s">
        <v>189</v>
      </c>
      <c r="I637" s="90">
        <v>3.6099963900036093E-2</v>
      </c>
    </row>
    <row r="638" spans="1:9">
      <c r="A638" s="89" t="s">
        <v>2130</v>
      </c>
      <c r="B638" s="89" t="s">
        <v>2131</v>
      </c>
      <c r="C638" s="89" t="s">
        <v>2132</v>
      </c>
      <c r="D638" s="89" t="s">
        <v>67</v>
      </c>
      <c r="E638" s="89" t="s">
        <v>67</v>
      </c>
      <c r="F638" s="89" t="s">
        <v>68</v>
      </c>
      <c r="G638" s="89" t="s">
        <v>285</v>
      </c>
      <c r="H638" s="89" t="s">
        <v>161</v>
      </c>
      <c r="I638" s="90">
        <v>3.6099963900036093E-2</v>
      </c>
    </row>
    <row r="639" spans="1:9">
      <c r="A639" s="89" t="s">
        <v>2133</v>
      </c>
      <c r="B639" s="89" t="s">
        <v>2134</v>
      </c>
      <c r="C639" s="89" t="s">
        <v>2135</v>
      </c>
      <c r="D639" s="89" t="s">
        <v>79</v>
      </c>
      <c r="E639" s="89" t="s">
        <v>1466</v>
      </c>
      <c r="F639" s="89" t="s">
        <v>1513</v>
      </c>
      <c r="G639" s="89" t="s">
        <v>89</v>
      </c>
      <c r="H639" s="89" t="s">
        <v>90</v>
      </c>
      <c r="I639" s="90">
        <v>3.6099963900036093E-2</v>
      </c>
    </row>
    <row r="640" spans="1:9">
      <c r="A640" s="89" t="s">
        <v>2136</v>
      </c>
      <c r="B640" s="89" t="s">
        <v>2137</v>
      </c>
      <c r="C640" s="89" t="s">
        <v>2138</v>
      </c>
      <c r="D640" s="89" t="s">
        <v>97</v>
      </c>
      <c r="E640" s="89" t="s">
        <v>121</v>
      </c>
      <c r="F640" s="89" t="s">
        <v>122</v>
      </c>
      <c r="G640" s="89" t="s">
        <v>397</v>
      </c>
      <c r="H640" s="89" t="s">
        <v>222</v>
      </c>
      <c r="I640" s="90">
        <v>3.5999964000035994E-2</v>
      </c>
    </row>
    <row r="641" spans="1:9">
      <c r="A641" s="89" t="s">
        <v>2139</v>
      </c>
      <c r="B641" s="89" t="s">
        <v>2140</v>
      </c>
      <c r="C641" s="89" t="s">
        <v>2141</v>
      </c>
      <c r="D641" s="89" t="s">
        <v>67</v>
      </c>
      <c r="E641" s="89" t="s">
        <v>67</v>
      </c>
      <c r="F641" s="89" t="s">
        <v>68</v>
      </c>
      <c r="G641" s="89" t="s">
        <v>415</v>
      </c>
      <c r="H641" s="89" t="s">
        <v>237</v>
      </c>
      <c r="I641" s="90">
        <v>3.5999964000035994E-2</v>
      </c>
    </row>
    <row r="642" spans="1:9">
      <c r="A642" s="89" t="s">
        <v>2142</v>
      </c>
      <c r="B642" s="89" t="s">
        <v>2143</v>
      </c>
      <c r="C642" s="89" t="s">
        <v>2144</v>
      </c>
      <c r="D642" s="89" t="s">
        <v>91</v>
      </c>
      <c r="E642" s="89" t="s">
        <v>112</v>
      </c>
      <c r="F642" s="89" t="s">
        <v>113</v>
      </c>
      <c r="G642" s="89" t="s">
        <v>203</v>
      </c>
      <c r="H642" s="89" t="s">
        <v>156</v>
      </c>
      <c r="I642" s="90">
        <v>3.5899964100035896E-2</v>
      </c>
    </row>
    <row r="643" spans="1:9">
      <c r="A643" s="89" t="s">
        <v>2145</v>
      </c>
      <c r="B643" s="89" t="s">
        <v>2146</v>
      </c>
      <c r="C643" s="89" t="s">
        <v>2147</v>
      </c>
      <c r="D643" s="89" t="s">
        <v>67</v>
      </c>
      <c r="E643" s="89" t="s">
        <v>67</v>
      </c>
      <c r="F643" s="89" t="s">
        <v>68</v>
      </c>
      <c r="G643" s="89" t="s">
        <v>62</v>
      </c>
      <c r="H643" s="89" t="s">
        <v>63</v>
      </c>
      <c r="I643" s="90">
        <v>3.5899964100035896E-2</v>
      </c>
    </row>
    <row r="644" spans="1:9">
      <c r="A644" s="89" t="s">
        <v>2148</v>
      </c>
      <c r="B644" s="89" t="s">
        <v>2149</v>
      </c>
      <c r="C644" s="89" t="s">
        <v>2150</v>
      </c>
      <c r="D644" s="89" t="s">
        <v>97</v>
      </c>
      <c r="E644" s="89" t="s">
        <v>136</v>
      </c>
      <c r="F644" s="89" t="s">
        <v>137</v>
      </c>
      <c r="G644" s="89" t="s">
        <v>369</v>
      </c>
      <c r="H644" s="89" t="s">
        <v>197</v>
      </c>
      <c r="I644" s="90">
        <v>3.579996420003579E-2</v>
      </c>
    </row>
    <row r="645" spans="1:9">
      <c r="A645" s="89" t="s">
        <v>2151</v>
      </c>
      <c r="B645" s="89" t="s">
        <v>2152</v>
      </c>
      <c r="C645" s="89" t="s">
        <v>2153</v>
      </c>
      <c r="D645" s="89" t="s">
        <v>59</v>
      </c>
      <c r="E645" s="89" t="s">
        <v>72</v>
      </c>
      <c r="F645" s="89" t="s">
        <v>78</v>
      </c>
      <c r="G645" s="89" t="s">
        <v>62</v>
      </c>
      <c r="H645" s="89" t="s">
        <v>63</v>
      </c>
      <c r="I645" s="90">
        <v>3.579996420003579E-2</v>
      </c>
    </row>
    <row r="646" spans="1:9">
      <c r="A646" s="89" t="s">
        <v>2154</v>
      </c>
      <c r="B646" s="89" t="s">
        <v>2155</v>
      </c>
      <c r="C646" s="89" t="s">
        <v>2156</v>
      </c>
      <c r="D646" s="89" t="s">
        <v>108</v>
      </c>
      <c r="E646" s="89" t="s">
        <v>201</v>
      </c>
      <c r="F646" s="89" t="s">
        <v>202</v>
      </c>
      <c r="G646" s="89" t="s">
        <v>183</v>
      </c>
      <c r="H646" s="89" t="s">
        <v>146</v>
      </c>
      <c r="I646" s="90">
        <v>3.579996420003579E-2</v>
      </c>
    </row>
    <row r="647" spans="1:9">
      <c r="A647" s="89" t="s">
        <v>2157</v>
      </c>
      <c r="B647" s="89" t="s">
        <v>2158</v>
      </c>
      <c r="C647" s="89" t="s">
        <v>2159</v>
      </c>
      <c r="D647" s="89" t="s">
        <v>59</v>
      </c>
      <c r="E647" s="89" t="s">
        <v>60</v>
      </c>
      <c r="F647" s="89" t="s">
        <v>61</v>
      </c>
      <c r="G647" s="89" t="s">
        <v>203</v>
      </c>
      <c r="H647" s="89" t="s">
        <v>156</v>
      </c>
      <c r="I647" s="90">
        <v>3.5599964400035593E-2</v>
      </c>
    </row>
    <row r="648" spans="1:9">
      <c r="A648" s="89" t="s">
        <v>2160</v>
      </c>
      <c r="B648" s="89" t="s">
        <v>2161</v>
      </c>
      <c r="C648" s="89" t="s">
        <v>2162</v>
      </c>
      <c r="D648" s="89" t="s">
        <v>59</v>
      </c>
      <c r="E648" s="89" t="s">
        <v>60</v>
      </c>
      <c r="F648" s="89" t="s">
        <v>770</v>
      </c>
      <c r="G648" s="89" t="s">
        <v>203</v>
      </c>
      <c r="H648" s="89" t="s">
        <v>156</v>
      </c>
      <c r="I648" s="90">
        <v>3.5599964400035593E-2</v>
      </c>
    </row>
    <row r="649" spans="1:9">
      <c r="A649" s="89" t="s">
        <v>2163</v>
      </c>
      <c r="B649" s="89" t="s">
        <v>2164</v>
      </c>
      <c r="C649" s="89" t="s">
        <v>2165</v>
      </c>
      <c r="D649" s="89" t="s">
        <v>74</v>
      </c>
      <c r="E649" s="89" t="s">
        <v>87</v>
      </c>
      <c r="F649" s="89" t="s">
        <v>88</v>
      </c>
      <c r="G649" s="89" t="s">
        <v>62</v>
      </c>
      <c r="H649" s="89" t="s">
        <v>63</v>
      </c>
      <c r="I649" s="90">
        <v>3.5499964500035494E-2</v>
      </c>
    </row>
    <row r="650" spans="1:9">
      <c r="A650" s="89" t="s">
        <v>2166</v>
      </c>
      <c r="B650" s="89" t="s">
        <v>2167</v>
      </c>
      <c r="C650" s="89" t="s">
        <v>2168</v>
      </c>
      <c r="D650" s="89" t="s">
        <v>97</v>
      </c>
      <c r="E650" s="89" t="s">
        <v>136</v>
      </c>
      <c r="F650" s="89" t="s">
        <v>137</v>
      </c>
      <c r="G650" s="89" t="s">
        <v>62</v>
      </c>
      <c r="H650" s="89" t="s">
        <v>63</v>
      </c>
      <c r="I650" s="90">
        <v>3.5499964500035494E-2</v>
      </c>
    </row>
    <row r="651" spans="1:9">
      <c r="A651" s="89" t="s">
        <v>2169</v>
      </c>
      <c r="B651" s="89" t="s">
        <v>2170</v>
      </c>
      <c r="C651" s="89" t="s">
        <v>2171</v>
      </c>
      <c r="D651" s="89" t="s">
        <v>97</v>
      </c>
      <c r="E651" s="89" t="s">
        <v>136</v>
      </c>
      <c r="F651" s="89" t="s">
        <v>137</v>
      </c>
      <c r="G651" s="89" t="s">
        <v>203</v>
      </c>
      <c r="H651" s="89" t="s">
        <v>156</v>
      </c>
      <c r="I651" s="90">
        <v>3.5499964500035494E-2</v>
      </c>
    </row>
    <row r="652" spans="1:9">
      <c r="A652" s="89" t="s">
        <v>2172</v>
      </c>
      <c r="B652" s="89" t="s">
        <v>2173</v>
      </c>
      <c r="C652" s="89" t="s">
        <v>2174</v>
      </c>
      <c r="D652" s="89" t="s">
        <v>74</v>
      </c>
      <c r="E652" s="89" t="s">
        <v>212</v>
      </c>
      <c r="F652" s="89" t="s">
        <v>212</v>
      </c>
      <c r="G652" s="89" t="s">
        <v>123</v>
      </c>
      <c r="H652" s="89" t="s">
        <v>124</v>
      </c>
      <c r="I652" s="90">
        <v>3.5499964500035494E-2</v>
      </c>
    </row>
    <row r="653" spans="1:9">
      <c r="A653" s="89" t="s">
        <v>2175</v>
      </c>
      <c r="B653" s="89" t="s">
        <v>2176</v>
      </c>
      <c r="C653" s="89" t="s">
        <v>2177</v>
      </c>
      <c r="D653" s="89" t="s">
        <v>79</v>
      </c>
      <c r="E653" s="89" t="s">
        <v>95</v>
      </c>
      <c r="F653" s="89" t="s">
        <v>541</v>
      </c>
      <c r="G653" s="89" t="s">
        <v>62</v>
      </c>
      <c r="H653" s="89" t="s">
        <v>63</v>
      </c>
      <c r="I653" s="90">
        <v>3.5399964600035395E-2</v>
      </c>
    </row>
    <row r="654" spans="1:9">
      <c r="A654" s="89" t="s">
        <v>2178</v>
      </c>
      <c r="B654" s="89" t="s">
        <v>2179</v>
      </c>
      <c r="C654" s="89" t="s">
        <v>2180</v>
      </c>
      <c r="D654" s="89" t="s">
        <v>59</v>
      </c>
      <c r="E654" s="89" t="s">
        <v>60</v>
      </c>
      <c r="F654" s="89" t="s">
        <v>217</v>
      </c>
      <c r="G654" s="89" t="s">
        <v>62</v>
      </c>
      <c r="H654" s="89" t="s">
        <v>63</v>
      </c>
      <c r="I654" s="90">
        <v>3.5399964600035395E-2</v>
      </c>
    </row>
    <row r="655" spans="1:9">
      <c r="A655" s="89" t="s">
        <v>2181</v>
      </c>
      <c r="B655" s="89" t="s">
        <v>2182</v>
      </c>
      <c r="C655" s="89" t="s">
        <v>2183</v>
      </c>
      <c r="D655" s="89" t="s">
        <v>97</v>
      </c>
      <c r="E655" s="89" t="s">
        <v>136</v>
      </c>
      <c r="F655" s="89" t="s">
        <v>470</v>
      </c>
      <c r="G655" s="89" t="s">
        <v>174</v>
      </c>
      <c r="H655" s="89" t="s">
        <v>141</v>
      </c>
      <c r="I655" s="90">
        <v>3.529996470003529E-2</v>
      </c>
    </row>
    <row r="656" spans="1:9">
      <c r="A656" s="89" t="s">
        <v>2184</v>
      </c>
      <c r="B656" s="89" t="s">
        <v>2185</v>
      </c>
      <c r="C656" s="89" t="s">
        <v>2186</v>
      </c>
      <c r="D656" s="89" t="s">
        <v>91</v>
      </c>
      <c r="E656" s="89" t="s">
        <v>409</v>
      </c>
      <c r="F656" s="89" t="s">
        <v>410</v>
      </c>
      <c r="G656" s="89" t="s">
        <v>62</v>
      </c>
      <c r="H656" s="89" t="s">
        <v>63</v>
      </c>
      <c r="I656" s="90">
        <v>3.5199964800035198E-2</v>
      </c>
    </row>
    <row r="657" spans="1:9">
      <c r="A657" s="89" t="s">
        <v>2187</v>
      </c>
      <c r="B657" s="89" t="s">
        <v>2188</v>
      </c>
      <c r="C657" s="89" t="s">
        <v>2189</v>
      </c>
      <c r="D657" s="89" t="s">
        <v>108</v>
      </c>
      <c r="E657" s="89" t="s">
        <v>201</v>
      </c>
      <c r="F657" s="89" t="s">
        <v>202</v>
      </c>
      <c r="G657" s="89" t="s">
        <v>277</v>
      </c>
      <c r="H657" s="89" t="s">
        <v>146</v>
      </c>
      <c r="I657" s="90">
        <v>3.5099964900035092E-2</v>
      </c>
    </row>
    <row r="658" spans="1:9">
      <c r="A658" s="89" t="s">
        <v>2190</v>
      </c>
      <c r="B658" s="89" t="s">
        <v>2191</v>
      </c>
      <c r="C658" s="89" t="s">
        <v>2192</v>
      </c>
      <c r="D658" s="89" t="s">
        <v>91</v>
      </c>
      <c r="E658" s="89" t="s">
        <v>112</v>
      </c>
      <c r="F658" s="89" t="s">
        <v>113</v>
      </c>
      <c r="G658" s="89" t="s">
        <v>62</v>
      </c>
      <c r="H658" s="89" t="s">
        <v>63</v>
      </c>
      <c r="I658" s="90">
        <v>3.4999965000035001E-2</v>
      </c>
    </row>
    <row r="659" spans="1:9">
      <c r="A659" s="89" t="s">
        <v>2193</v>
      </c>
      <c r="B659" s="89" t="s">
        <v>2194</v>
      </c>
      <c r="C659" s="89" t="s">
        <v>2195</v>
      </c>
      <c r="D659" s="89" t="s">
        <v>79</v>
      </c>
      <c r="E659" s="89" t="s">
        <v>1466</v>
      </c>
      <c r="F659" s="89" t="s">
        <v>1467</v>
      </c>
      <c r="G659" s="89" t="s">
        <v>203</v>
      </c>
      <c r="H659" s="89" t="s">
        <v>156</v>
      </c>
      <c r="I659" s="90">
        <v>3.4999965000035001E-2</v>
      </c>
    </row>
    <row r="660" spans="1:9">
      <c r="A660" s="89" t="s">
        <v>2196</v>
      </c>
      <c r="B660" s="89" t="s">
        <v>2197</v>
      </c>
      <c r="C660" s="89" t="s">
        <v>2198</v>
      </c>
      <c r="D660" s="89" t="s">
        <v>103</v>
      </c>
      <c r="E660" s="89" t="s">
        <v>103</v>
      </c>
      <c r="F660" s="89" t="s">
        <v>173</v>
      </c>
      <c r="G660" s="89" t="s">
        <v>203</v>
      </c>
      <c r="H660" s="89" t="s">
        <v>156</v>
      </c>
      <c r="I660" s="90">
        <v>3.4899965100034895E-2</v>
      </c>
    </row>
    <row r="661" spans="1:9">
      <c r="A661" s="89" t="s">
        <v>2199</v>
      </c>
      <c r="B661" s="89" t="s">
        <v>2200</v>
      </c>
      <c r="C661" s="89" t="s">
        <v>2201</v>
      </c>
      <c r="D661" s="89" t="s">
        <v>108</v>
      </c>
      <c r="E661" s="89" t="s">
        <v>235</v>
      </c>
      <c r="F661" s="89" t="s">
        <v>236</v>
      </c>
      <c r="G661" s="89" t="s">
        <v>62</v>
      </c>
      <c r="H661" s="89" t="s">
        <v>63</v>
      </c>
      <c r="I661" s="90">
        <v>3.4899965100034895E-2</v>
      </c>
    </row>
    <row r="662" spans="1:9">
      <c r="A662" s="89" t="s">
        <v>2202</v>
      </c>
      <c r="B662" s="89" t="s">
        <v>2203</v>
      </c>
      <c r="C662" s="89" t="s">
        <v>2204</v>
      </c>
      <c r="D662" s="89" t="s">
        <v>67</v>
      </c>
      <c r="E662" s="89" t="s">
        <v>67</v>
      </c>
      <c r="F662" s="89" t="s">
        <v>68</v>
      </c>
      <c r="G662" s="89" t="s">
        <v>188</v>
      </c>
      <c r="H662" s="89" t="s">
        <v>151</v>
      </c>
      <c r="I662" s="90">
        <v>3.4899965100034895E-2</v>
      </c>
    </row>
    <row r="663" spans="1:9">
      <c r="A663" s="89" t="s">
        <v>2205</v>
      </c>
      <c r="B663" s="89" t="s">
        <v>2206</v>
      </c>
      <c r="C663" s="89" t="s">
        <v>2207</v>
      </c>
      <c r="D663" s="89" t="s">
        <v>79</v>
      </c>
      <c r="E663" s="89" t="s">
        <v>95</v>
      </c>
      <c r="F663" s="89" t="s">
        <v>309</v>
      </c>
      <c r="G663" s="89" t="s">
        <v>369</v>
      </c>
      <c r="H663" s="89" t="s">
        <v>197</v>
      </c>
      <c r="I663" s="90">
        <v>3.4899965100034895E-2</v>
      </c>
    </row>
    <row r="664" spans="1:9">
      <c r="A664" s="89" t="s">
        <v>2208</v>
      </c>
      <c r="B664" s="89" t="s">
        <v>2209</v>
      </c>
      <c r="C664" s="89" t="s">
        <v>2210</v>
      </c>
      <c r="D664" s="89" t="s">
        <v>74</v>
      </c>
      <c r="E664" s="89" t="s">
        <v>87</v>
      </c>
      <c r="F664" s="89" t="s">
        <v>88</v>
      </c>
      <c r="G664" s="89" t="s">
        <v>62</v>
      </c>
      <c r="H664" s="89" t="s">
        <v>63</v>
      </c>
      <c r="I664" s="90">
        <v>3.4799965200034789E-2</v>
      </c>
    </row>
    <row r="665" spans="1:9">
      <c r="A665" s="89" t="s">
        <v>2211</v>
      </c>
      <c r="B665" s="89" t="s">
        <v>2212</v>
      </c>
      <c r="C665" s="89" t="s">
        <v>2213</v>
      </c>
      <c r="D665" s="89" t="s">
        <v>108</v>
      </c>
      <c r="E665" s="89" t="s">
        <v>560</v>
      </c>
      <c r="F665" s="89" t="s">
        <v>561</v>
      </c>
      <c r="G665" s="89" t="s">
        <v>123</v>
      </c>
      <c r="H665" s="89" t="s">
        <v>124</v>
      </c>
      <c r="I665" s="90">
        <v>3.4699965300034698E-2</v>
      </c>
    </row>
    <row r="666" spans="1:9">
      <c r="A666" s="89" t="s">
        <v>2214</v>
      </c>
      <c r="B666" s="89" t="s">
        <v>2215</v>
      </c>
      <c r="C666" s="89" t="s">
        <v>2216</v>
      </c>
      <c r="D666" s="89" t="s">
        <v>79</v>
      </c>
      <c r="E666" s="89" t="s">
        <v>95</v>
      </c>
      <c r="F666" s="89" t="s">
        <v>541</v>
      </c>
      <c r="G666" s="89" t="s">
        <v>203</v>
      </c>
      <c r="H666" s="89" t="s">
        <v>156</v>
      </c>
      <c r="I666" s="90">
        <v>3.44999655000345E-2</v>
      </c>
    </row>
    <row r="667" spans="1:9">
      <c r="A667" s="89" t="s">
        <v>2217</v>
      </c>
      <c r="B667" s="89" t="s">
        <v>2218</v>
      </c>
      <c r="C667" s="89" t="s">
        <v>2219</v>
      </c>
      <c r="D667" s="89" t="s">
        <v>108</v>
      </c>
      <c r="E667" s="89" t="s">
        <v>300</v>
      </c>
      <c r="F667" s="89" t="s">
        <v>1717</v>
      </c>
      <c r="G667" s="89" t="s">
        <v>62</v>
      </c>
      <c r="H667" s="89" t="s">
        <v>63</v>
      </c>
      <c r="I667" s="90">
        <v>3.4399965600034395E-2</v>
      </c>
    </row>
    <row r="668" spans="1:9">
      <c r="A668" s="89" t="s">
        <v>2220</v>
      </c>
      <c r="B668" s="89" t="s">
        <v>2221</v>
      </c>
      <c r="C668" s="89" t="s">
        <v>2222</v>
      </c>
      <c r="D668" s="89" t="s">
        <v>97</v>
      </c>
      <c r="E668" s="89" t="s">
        <v>121</v>
      </c>
      <c r="F668" s="89" t="s">
        <v>122</v>
      </c>
      <c r="G668" s="89" t="s">
        <v>411</v>
      </c>
      <c r="H668" s="89" t="s">
        <v>231</v>
      </c>
      <c r="I668" s="90">
        <v>3.4399965600034395E-2</v>
      </c>
    </row>
    <row r="669" spans="1:9">
      <c r="A669" s="89" t="s">
        <v>2223</v>
      </c>
      <c r="B669" s="89" t="s">
        <v>2224</v>
      </c>
      <c r="C669" s="89" t="s">
        <v>2225</v>
      </c>
      <c r="D669" s="89" t="s">
        <v>59</v>
      </c>
      <c r="E669" s="89" t="s">
        <v>155</v>
      </c>
      <c r="F669" s="89" t="s">
        <v>155</v>
      </c>
      <c r="G669" s="89" t="s">
        <v>62</v>
      </c>
      <c r="H669" s="89" t="s">
        <v>63</v>
      </c>
      <c r="I669" s="90">
        <v>3.4299965700034289E-2</v>
      </c>
    </row>
    <row r="670" spans="1:9">
      <c r="A670" s="89" t="s">
        <v>2226</v>
      </c>
      <c r="B670" s="89" t="s">
        <v>2227</v>
      </c>
      <c r="C670" s="89" t="s">
        <v>2228</v>
      </c>
      <c r="D670" s="89" t="s">
        <v>108</v>
      </c>
      <c r="E670" s="89" t="s">
        <v>305</v>
      </c>
      <c r="F670" s="89" t="s">
        <v>305</v>
      </c>
      <c r="G670" s="89" t="s">
        <v>62</v>
      </c>
      <c r="H670" s="89" t="s">
        <v>63</v>
      </c>
      <c r="I670" s="90">
        <v>3.4199965800034197E-2</v>
      </c>
    </row>
    <row r="671" spans="1:9">
      <c r="A671" s="89" t="s">
        <v>2229</v>
      </c>
      <c r="B671" s="89" t="s">
        <v>2230</v>
      </c>
      <c r="C671" s="89" t="s">
        <v>2231</v>
      </c>
      <c r="D671" s="89" t="s">
        <v>67</v>
      </c>
      <c r="E671" s="89" t="s">
        <v>67</v>
      </c>
      <c r="F671" s="89" t="s">
        <v>68</v>
      </c>
      <c r="G671" s="89" t="s">
        <v>285</v>
      </c>
      <c r="H671" s="89" t="s">
        <v>161</v>
      </c>
      <c r="I671" s="90">
        <v>3.4099965900034092E-2</v>
      </c>
    </row>
    <row r="672" spans="1:9">
      <c r="A672" s="89" t="s">
        <v>2232</v>
      </c>
      <c r="B672" s="89" t="s">
        <v>2233</v>
      </c>
      <c r="C672" s="89" t="s">
        <v>2234</v>
      </c>
      <c r="D672" s="89" t="s">
        <v>74</v>
      </c>
      <c r="E672" s="89" t="s">
        <v>87</v>
      </c>
      <c r="F672" s="89" t="s">
        <v>150</v>
      </c>
      <c r="G672" s="89" t="s">
        <v>203</v>
      </c>
      <c r="H672" s="89" t="s">
        <v>156</v>
      </c>
      <c r="I672" s="90">
        <v>3.3999966000034E-2</v>
      </c>
    </row>
    <row r="673" spans="1:9">
      <c r="A673" s="89" t="s">
        <v>2235</v>
      </c>
      <c r="B673" s="89" t="s">
        <v>2236</v>
      </c>
      <c r="C673" s="89" t="s">
        <v>2237</v>
      </c>
      <c r="D673" s="89" t="s">
        <v>97</v>
      </c>
      <c r="E673" s="89" t="s">
        <v>136</v>
      </c>
      <c r="F673" s="89" t="s">
        <v>470</v>
      </c>
      <c r="G673" s="89" t="s">
        <v>62</v>
      </c>
      <c r="H673" s="89" t="s">
        <v>63</v>
      </c>
      <c r="I673" s="90">
        <v>3.3799966200033789E-2</v>
      </c>
    </row>
    <row r="674" spans="1:9">
      <c r="A674" s="89" t="s">
        <v>2238</v>
      </c>
      <c r="B674" s="89" t="s">
        <v>2239</v>
      </c>
      <c r="C674" s="89" t="s">
        <v>2240</v>
      </c>
      <c r="D674" s="89" t="s">
        <v>79</v>
      </c>
      <c r="E674" s="89" t="s">
        <v>95</v>
      </c>
      <c r="F674" s="89" t="s">
        <v>1206</v>
      </c>
      <c r="G674" s="89" t="s">
        <v>369</v>
      </c>
      <c r="H674" s="89" t="s">
        <v>197</v>
      </c>
      <c r="I674" s="90">
        <v>3.3699966300033697E-2</v>
      </c>
    </row>
    <row r="675" spans="1:9">
      <c r="A675" s="89" t="s">
        <v>2241</v>
      </c>
      <c r="B675" s="89" t="s">
        <v>2242</v>
      </c>
      <c r="C675" s="89" t="s">
        <v>2243</v>
      </c>
      <c r="D675" s="89" t="s">
        <v>108</v>
      </c>
      <c r="E675" s="89" t="s">
        <v>235</v>
      </c>
      <c r="F675" s="89" t="s">
        <v>236</v>
      </c>
      <c r="G675" s="89" t="s">
        <v>62</v>
      </c>
      <c r="H675" s="89" t="s">
        <v>63</v>
      </c>
      <c r="I675" s="90">
        <v>3.3699966300033697E-2</v>
      </c>
    </row>
    <row r="676" spans="1:9">
      <c r="A676" s="89" t="s">
        <v>2244</v>
      </c>
      <c r="B676" s="89" t="s">
        <v>2245</v>
      </c>
      <c r="C676" s="89" t="s">
        <v>2246</v>
      </c>
      <c r="D676" s="89" t="s">
        <v>59</v>
      </c>
      <c r="E676" s="89" t="s">
        <v>72</v>
      </c>
      <c r="F676" s="89" t="s">
        <v>73</v>
      </c>
      <c r="G676" s="89" t="s">
        <v>62</v>
      </c>
      <c r="H676" s="89" t="s">
        <v>63</v>
      </c>
      <c r="I676" s="90">
        <v>3.34999665000335E-2</v>
      </c>
    </row>
    <row r="677" spans="1:9">
      <c r="A677" s="89" t="s">
        <v>2247</v>
      </c>
      <c r="B677" s="89" t="s">
        <v>2248</v>
      </c>
      <c r="C677" s="89" t="s">
        <v>2249</v>
      </c>
      <c r="D677" s="89" t="s">
        <v>59</v>
      </c>
      <c r="E677" s="89" t="s">
        <v>155</v>
      </c>
      <c r="F677" s="89" t="s">
        <v>155</v>
      </c>
      <c r="G677" s="89" t="s">
        <v>203</v>
      </c>
      <c r="H677" s="89" t="s">
        <v>156</v>
      </c>
      <c r="I677" s="90">
        <v>3.34999665000335E-2</v>
      </c>
    </row>
    <row r="678" spans="1:9">
      <c r="A678" s="89" t="s">
        <v>2250</v>
      </c>
      <c r="B678" s="89" t="s">
        <v>2251</v>
      </c>
      <c r="C678" s="89" t="s">
        <v>2252</v>
      </c>
      <c r="D678" s="89" t="s">
        <v>91</v>
      </c>
      <c r="E678" s="89" t="s">
        <v>409</v>
      </c>
      <c r="F678" s="89" t="s">
        <v>605</v>
      </c>
      <c r="G678" s="89" t="s">
        <v>62</v>
      </c>
      <c r="H678" s="89" t="s">
        <v>63</v>
      </c>
      <c r="I678" s="90">
        <v>3.3399966600033394E-2</v>
      </c>
    </row>
    <row r="679" spans="1:9">
      <c r="A679" s="89" t="s">
        <v>2253</v>
      </c>
      <c r="B679" s="89" t="s">
        <v>2254</v>
      </c>
      <c r="C679" s="89" t="s">
        <v>2255</v>
      </c>
      <c r="D679" s="89" t="s">
        <v>74</v>
      </c>
      <c r="E679" s="89" t="s">
        <v>87</v>
      </c>
      <c r="F679" s="89" t="s">
        <v>145</v>
      </c>
      <c r="G679" s="89" t="s">
        <v>385</v>
      </c>
      <c r="H679" s="89" t="s">
        <v>213</v>
      </c>
      <c r="I679" s="90">
        <v>3.3399966600033394E-2</v>
      </c>
    </row>
    <row r="680" spans="1:9">
      <c r="A680" s="89" t="s">
        <v>2256</v>
      </c>
      <c r="B680" s="89" t="s">
        <v>2257</v>
      </c>
      <c r="C680" s="89" t="s">
        <v>2258</v>
      </c>
      <c r="D680" s="89" t="s">
        <v>59</v>
      </c>
      <c r="E680" s="89" t="s">
        <v>60</v>
      </c>
      <c r="F680" s="89" t="s">
        <v>770</v>
      </c>
      <c r="G680" s="89" t="s">
        <v>62</v>
      </c>
      <c r="H680" s="89" t="s">
        <v>63</v>
      </c>
      <c r="I680" s="90">
        <v>3.3299966700033296E-2</v>
      </c>
    </row>
    <row r="681" spans="1:9">
      <c r="A681" s="89" t="s">
        <v>2259</v>
      </c>
      <c r="B681" s="89" t="s">
        <v>2260</v>
      </c>
      <c r="C681" s="89" t="s">
        <v>2261</v>
      </c>
      <c r="D681" s="89" t="s">
        <v>97</v>
      </c>
      <c r="E681" s="89" t="s">
        <v>618</v>
      </c>
      <c r="F681" s="89" t="s">
        <v>1034</v>
      </c>
      <c r="G681" s="89" t="s">
        <v>377</v>
      </c>
      <c r="H681" s="89" t="s">
        <v>175</v>
      </c>
      <c r="I681" s="90">
        <v>3.3199966800033197E-2</v>
      </c>
    </row>
    <row r="682" spans="1:9">
      <c r="A682" s="89" t="s">
        <v>2262</v>
      </c>
      <c r="B682" s="89" t="s">
        <v>2263</v>
      </c>
      <c r="C682" s="89" t="s">
        <v>2264</v>
      </c>
      <c r="D682" s="89" t="s">
        <v>67</v>
      </c>
      <c r="E682" s="89" t="s">
        <v>67</v>
      </c>
      <c r="F682" s="89" t="s">
        <v>68</v>
      </c>
      <c r="G682" s="89" t="s">
        <v>62</v>
      </c>
      <c r="H682" s="89" t="s">
        <v>63</v>
      </c>
      <c r="I682" s="90">
        <v>3.3099966900033091E-2</v>
      </c>
    </row>
    <row r="683" spans="1:9">
      <c r="A683" s="89" t="s">
        <v>2265</v>
      </c>
      <c r="B683" s="89" t="s">
        <v>2266</v>
      </c>
      <c r="C683" s="89" t="s">
        <v>2267</v>
      </c>
      <c r="D683" s="89" t="s">
        <v>79</v>
      </c>
      <c r="E683" s="89" t="s">
        <v>1466</v>
      </c>
      <c r="F683" s="89" t="s">
        <v>1467</v>
      </c>
      <c r="G683" s="89" t="s">
        <v>123</v>
      </c>
      <c r="H683" s="89" t="s">
        <v>124</v>
      </c>
      <c r="I683" s="90">
        <v>3.2999967000032999E-2</v>
      </c>
    </row>
    <row r="684" spans="1:9">
      <c r="A684" s="89" t="s">
        <v>2268</v>
      </c>
      <c r="B684" s="89" t="s">
        <v>2269</v>
      </c>
      <c r="C684" s="89" t="s">
        <v>2270</v>
      </c>
      <c r="D684" s="89" t="s">
        <v>103</v>
      </c>
      <c r="E684" s="89" t="s">
        <v>103</v>
      </c>
      <c r="F684" s="89" t="s">
        <v>2271</v>
      </c>
      <c r="G684" s="89" t="s">
        <v>174</v>
      </c>
      <c r="H684" s="89" t="s">
        <v>141</v>
      </c>
      <c r="I684" s="90">
        <v>3.2999967000032999E-2</v>
      </c>
    </row>
    <row r="685" spans="1:9">
      <c r="A685" s="89" t="s">
        <v>2272</v>
      </c>
      <c r="B685" s="89" t="s">
        <v>2273</v>
      </c>
      <c r="C685" s="89" t="s">
        <v>2274</v>
      </c>
      <c r="D685" s="89" t="s">
        <v>103</v>
      </c>
      <c r="E685" s="89" t="s">
        <v>103</v>
      </c>
      <c r="F685" s="89" t="s">
        <v>173</v>
      </c>
      <c r="G685" s="89" t="s">
        <v>324</v>
      </c>
      <c r="H685" s="89" t="s">
        <v>165</v>
      </c>
      <c r="I685" s="90">
        <v>3.2999967000032999E-2</v>
      </c>
    </row>
    <row r="686" spans="1:9">
      <c r="A686" s="89" t="s">
        <v>2275</v>
      </c>
      <c r="B686" s="89" t="s">
        <v>2276</v>
      </c>
      <c r="C686" s="89" t="s">
        <v>2277</v>
      </c>
      <c r="D686" s="89" t="s">
        <v>83</v>
      </c>
      <c r="E686" s="89" t="s">
        <v>83</v>
      </c>
      <c r="F686" s="89" t="s">
        <v>160</v>
      </c>
      <c r="G686" s="89" t="s">
        <v>324</v>
      </c>
      <c r="H686" s="89" t="s">
        <v>63</v>
      </c>
      <c r="I686" s="90">
        <v>3.2999967000032999E-2</v>
      </c>
    </row>
    <row r="687" spans="1:9">
      <c r="A687" s="89" t="s">
        <v>2278</v>
      </c>
      <c r="B687" s="89" t="s">
        <v>2279</v>
      </c>
      <c r="C687" s="89" t="s">
        <v>2280</v>
      </c>
      <c r="D687" s="89" t="s">
        <v>67</v>
      </c>
      <c r="E687" s="89" t="s">
        <v>67</v>
      </c>
      <c r="F687" s="89" t="s">
        <v>68</v>
      </c>
      <c r="G687" s="89" t="s">
        <v>324</v>
      </c>
      <c r="H687" s="89" t="s">
        <v>165</v>
      </c>
      <c r="I687" s="90">
        <v>3.2999967000032999E-2</v>
      </c>
    </row>
    <row r="688" spans="1:9">
      <c r="A688" s="89" t="s">
        <v>2281</v>
      </c>
      <c r="B688" s="89" t="s">
        <v>2282</v>
      </c>
      <c r="C688" s="89" t="s">
        <v>2283</v>
      </c>
      <c r="D688" s="89" t="s">
        <v>59</v>
      </c>
      <c r="E688" s="89" t="s">
        <v>72</v>
      </c>
      <c r="F688" s="89" t="s">
        <v>78</v>
      </c>
      <c r="G688" s="89" t="s">
        <v>62</v>
      </c>
      <c r="H688" s="89" t="s">
        <v>63</v>
      </c>
      <c r="I688" s="90">
        <v>3.2899967100032894E-2</v>
      </c>
    </row>
    <row r="689" spans="1:9">
      <c r="A689" s="89" t="s">
        <v>2284</v>
      </c>
      <c r="B689" s="89" t="s">
        <v>2285</v>
      </c>
      <c r="C689" s="89" t="s">
        <v>2286</v>
      </c>
      <c r="D689" s="89" t="s">
        <v>103</v>
      </c>
      <c r="E689" s="89" t="s">
        <v>103</v>
      </c>
      <c r="F689" s="89" t="s">
        <v>1420</v>
      </c>
      <c r="G689" s="89" t="s">
        <v>183</v>
      </c>
      <c r="H689" s="89" t="s">
        <v>146</v>
      </c>
      <c r="I689" s="90">
        <v>3.2899967100032894E-2</v>
      </c>
    </row>
    <row r="690" spans="1:9">
      <c r="A690" s="89" t="s">
        <v>2287</v>
      </c>
      <c r="B690" s="89" t="s">
        <v>2288</v>
      </c>
      <c r="C690" s="89" t="s">
        <v>2289</v>
      </c>
      <c r="D690" s="89" t="s">
        <v>108</v>
      </c>
      <c r="E690" s="89" t="s">
        <v>300</v>
      </c>
      <c r="F690" s="89" t="s">
        <v>301</v>
      </c>
      <c r="G690" s="89" t="s">
        <v>62</v>
      </c>
      <c r="H690" s="89" t="s">
        <v>63</v>
      </c>
      <c r="I690" s="90">
        <v>3.2699967300032697E-2</v>
      </c>
    </row>
    <row r="691" spans="1:9">
      <c r="A691" s="89" t="s">
        <v>2290</v>
      </c>
      <c r="B691" s="89" t="s">
        <v>2291</v>
      </c>
      <c r="C691" s="89" t="s">
        <v>2292</v>
      </c>
      <c r="D691" s="89" t="s">
        <v>103</v>
      </c>
      <c r="E691" s="89" t="s">
        <v>103</v>
      </c>
      <c r="F691" s="89" t="s">
        <v>290</v>
      </c>
      <c r="G691" s="89" t="s">
        <v>62</v>
      </c>
      <c r="H691" s="89" t="s">
        <v>63</v>
      </c>
      <c r="I691" s="90">
        <v>3.2699967300032697E-2</v>
      </c>
    </row>
    <row r="692" spans="1:9">
      <c r="A692" s="89" t="s">
        <v>2293</v>
      </c>
      <c r="B692" s="89" t="s">
        <v>2294</v>
      </c>
      <c r="C692" s="89" t="s">
        <v>2295</v>
      </c>
      <c r="D692" s="89" t="s">
        <v>83</v>
      </c>
      <c r="E692" s="89" t="s">
        <v>83</v>
      </c>
      <c r="F692" s="89" t="s">
        <v>107</v>
      </c>
      <c r="G692" s="89" t="s">
        <v>89</v>
      </c>
      <c r="H692" s="89" t="s">
        <v>90</v>
      </c>
      <c r="I692" s="90">
        <v>3.2699967300032697E-2</v>
      </c>
    </row>
    <row r="693" spans="1:9">
      <c r="A693" s="89" t="s">
        <v>2296</v>
      </c>
      <c r="B693" s="89" t="s">
        <v>2297</v>
      </c>
      <c r="C693" s="89" t="s">
        <v>2298</v>
      </c>
      <c r="D693" s="89" t="s">
        <v>97</v>
      </c>
      <c r="E693" s="89" t="s">
        <v>618</v>
      </c>
      <c r="F693" s="89" t="s">
        <v>1034</v>
      </c>
      <c r="G693" s="89" t="s">
        <v>377</v>
      </c>
      <c r="H693" s="89" t="s">
        <v>175</v>
      </c>
      <c r="I693" s="90">
        <v>3.2599967400032591E-2</v>
      </c>
    </row>
    <row r="694" spans="1:9">
      <c r="A694" s="89" t="s">
        <v>2299</v>
      </c>
      <c r="B694" s="89" t="s">
        <v>2300</v>
      </c>
      <c r="C694" s="89" t="s">
        <v>2301</v>
      </c>
      <c r="D694" s="89" t="s">
        <v>103</v>
      </c>
      <c r="E694" s="89" t="s">
        <v>103</v>
      </c>
      <c r="F694" s="89" t="s">
        <v>173</v>
      </c>
      <c r="G694" s="89" t="s">
        <v>62</v>
      </c>
      <c r="H694" s="89" t="s">
        <v>63</v>
      </c>
      <c r="I694" s="90">
        <v>3.2499967500032499E-2</v>
      </c>
    </row>
    <row r="695" spans="1:9">
      <c r="A695" s="89" t="s">
        <v>2302</v>
      </c>
      <c r="B695" s="89" t="s">
        <v>2303</v>
      </c>
      <c r="C695" s="89" t="s">
        <v>2304</v>
      </c>
      <c r="D695" s="89" t="s">
        <v>79</v>
      </c>
      <c r="E695" s="89" t="s">
        <v>95</v>
      </c>
      <c r="F695" s="89" t="s">
        <v>309</v>
      </c>
      <c r="G695" s="89" t="s">
        <v>393</v>
      </c>
      <c r="H695" s="89" t="s">
        <v>146</v>
      </c>
      <c r="I695" s="90">
        <v>3.2499967500032499E-2</v>
      </c>
    </row>
    <row r="696" spans="1:9">
      <c r="A696" s="89" t="s">
        <v>2305</v>
      </c>
      <c r="B696" s="89" t="s">
        <v>2306</v>
      </c>
      <c r="C696" s="89" t="s">
        <v>2307</v>
      </c>
      <c r="D696" s="89" t="s">
        <v>108</v>
      </c>
      <c r="E696" s="89" t="s">
        <v>560</v>
      </c>
      <c r="F696" s="89" t="s">
        <v>1989</v>
      </c>
      <c r="G696" s="89" t="s">
        <v>203</v>
      </c>
      <c r="H696" s="89" t="s">
        <v>156</v>
      </c>
      <c r="I696" s="90">
        <v>3.2499967500032499E-2</v>
      </c>
    </row>
    <row r="697" spans="1:9">
      <c r="A697" s="89" t="s">
        <v>2308</v>
      </c>
      <c r="B697" s="89" t="s">
        <v>2309</v>
      </c>
      <c r="C697" s="89" t="s">
        <v>2310</v>
      </c>
      <c r="D697" s="89" t="s">
        <v>74</v>
      </c>
      <c r="E697" s="89" t="s">
        <v>212</v>
      </c>
      <c r="F697" s="89" t="s">
        <v>212</v>
      </c>
      <c r="G697" s="89" t="s">
        <v>285</v>
      </c>
      <c r="H697" s="89" t="s">
        <v>161</v>
      </c>
      <c r="I697" s="90">
        <v>3.2499967500032499E-2</v>
      </c>
    </row>
    <row r="698" spans="1:9">
      <c r="A698" s="89" t="s">
        <v>2311</v>
      </c>
      <c r="B698" s="89" t="s">
        <v>2312</v>
      </c>
      <c r="C698" s="89" t="s">
        <v>2313</v>
      </c>
      <c r="D698" s="89" t="s">
        <v>79</v>
      </c>
      <c r="E698" s="89" t="s">
        <v>444</v>
      </c>
      <c r="F698" s="89" t="s">
        <v>445</v>
      </c>
      <c r="G698" s="89" t="s">
        <v>62</v>
      </c>
      <c r="H698" s="89" t="s">
        <v>63</v>
      </c>
      <c r="I698" s="90">
        <v>3.2399967600032394E-2</v>
      </c>
    </row>
    <row r="699" spans="1:9">
      <c r="A699" s="89" t="s">
        <v>2314</v>
      </c>
      <c r="B699" s="89" t="s">
        <v>2315</v>
      </c>
      <c r="C699" s="89" t="s">
        <v>2316</v>
      </c>
      <c r="D699" s="89" t="s">
        <v>103</v>
      </c>
      <c r="E699" s="89" t="s">
        <v>103</v>
      </c>
      <c r="F699" s="89" t="s">
        <v>290</v>
      </c>
      <c r="G699" s="89" t="s">
        <v>373</v>
      </c>
      <c r="H699" s="89" t="s">
        <v>204</v>
      </c>
      <c r="I699" s="90">
        <v>3.2399967600032394E-2</v>
      </c>
    </row>
    <row r="700" spans="1:9">
      <c r="A700" s="89" t="s">
        <v>2317</v>
      </c>
      <c r="B700" s="89" t="s">
        <v>2318</v>
      </c>
      <c r="C700" s="89" t="s">
        <v>2319</v>
      </c>
      <c r="D700" s="89" t="s">
        <v>97</v>
      </c>
      <c r="E700" s="89" t="s">
        <v>121</v>
      </c>
      <c r="F700" s="89" t="s">
        <v>122</v>
      </c>
      <c r="G700" s="89" t="s">
        <v>344</v>
      </c>
      <c r="H700" s="89" t="s">
        <v>184</v>
      </c>
      <c r="I700" s="90">
        <v>3.2299967700032295E-2</v>
      </c>
    </row>
    <row r="701" spans="1:9">
      <c r="A701" s="89" t="s">
        <v>2320</v>
      </c>
      <c r="B701" s="89" t="s">
        <v>2321</v>
      </c>
      <c r="C701" s="89" t="s">
        <v>2322</v>
      </c>
      <c r="D701" s="89" t="s">
        <v>74</v>
      </c>
      <c r="E701" s="89" t="s">
        <v>87</v>
      </c>
      <c r="F701" s="89" t="s">
        <v>150</v>
      </c>
      <c r="G701" s="89" t="s">
        <v>62</v>
      </c>
      <c r="H701" s="89" t="s">
        <v>63</v>
      </c>
      <c r="I701" s="90">
        <v>3.2299967700032295E-2</v>
      </c>
    </row>
    <row r="702" spans="1:9">
      <c r="A702" s="89" t="s">
        <v>2323</v>
      </c>
      <c r="B702" s="89" t="s">
        <v>2324</v>
      </c>
      <c r="C702" s="89" t="s">
        <v>2325</v>
      </c>
      <c r="D702" s="89" t="s">
        <v>97</v>
      </c>
      <c r="E702" s="89" t="s">
        <v>121</v>
      </c>
      <c r="F702" s="89" t="s">
        <v>122</v>
      </c>
      <c r="G702" s="89" t="s">
        <v>62</v>
      </c>
      <c r="H702" s="89" t="s">
        <v>63</v>
      </c>
      <c r="I702" s="90">
        <v>3.2299967700032295E-2</v>
      </c>
    </row>
    <row r="703" spans="1:9">
      <c r="A703" s="89" t="s">
        <v>2326</v>
      </c>
      <c r="B703" s="89" t="s">
        <v>2327</v>
      </c>
      <c r="C703" s="89" t="s">
        <v>2328</v>
      </c>
      <c r="D703" s="89" t="s">
        <v>79</v>
      </c>
      <c r="E703" s="89" t="s">
        <v>95</v>
      </c>
      <c r="F703" s="89" t="s">
        <v>309</v>
      </c>
      <c r="G703" s="89" t="s">
        <v>203</v>
      </c>
      <c r="H703" s="89" t="s">
        <v>156</v>
      </c>
      <c r="I703" s="90">
        <v>3.2299967700032295E-2</v>
      </c>
    </row>
    <row r="704" spans="1:9">
      <c r="A704" s="89" t="s">
        <v>2329</v>
      </c>
      <c r="B704" s="89" t="s">
        <v>2330</v>
      </c>
      <c r="C704" s="89" t="s">
        <v>2331</v>
      </c>
      <c r="D704" s="89" t="s">
        <v>67</v>
      </c>
      <c r="E704" s="89" t="s">
        <v>67</v>
      </c>
      <c r="F704" s="89" t="s">
        <v>226</v>
      </c>
      <c r="G704" s="89" t="s">
        <v>348</v>
      </c>
      <c r="H704" s="89" t="s">
        <v>146</v>
      </c>
      <c r="I704" s="90">
        <v>3.2299967700032295E-2</v>
      </c>
    </row>
    <row r="705" spans="1:9">
      <c r="A705" s="89" t="s">
        <v>2332</v>
      </c>
      <c r="B705" s="89" t="s">
        <v>2333</v>
      </c>
      <c r="C705" s="89" t="s">
        <v>2334</v>
      </c>
      <c r="D705" s="89" t="s">
        <v>97</v>
      </c>
      <c r="E705" s="89" t="s">
        <v>121</v>
      </c>
      <c r="F705" s="89" t="s">
        <v>122</v>
      </c>
      <c r="G705" s="89" t="s">
        <v>336</v>
      </c>
      <c r="H705" s="89" t="s">
        <v>175</v>
      </c>
      <c r="I705" s="90">
        <v>3.2199967800032196E-2</v>
      </c>
    </row>
    <row r="706" spans="1:9">
      <c r="A706" s="89" t="s">
        <v>2335</v>
      </c>
      <c r="B706" s="89" t="s">
        <v>2336</v>
      </c>
      <c r="C706" s="89" t="s">
        <v>2337</v>
      </c>
      <c r="D706" s="89" t="s">
        <v>108</v>
      </c>
      <c r="E706" s="89" t="s">
        <v>300</v>
      </c>
      <c r="F706" s="89" t="s">
        <v>678</v>
      </c>
      <c r="G706" s="89" t="s">
        <v>123</v>
      </c>
      <c r="H706" s="89" t="s">
        <v>124</v>
      </c>
      <c r="I706" s="90">
        <v>3.2199967800032196E-2</v>
      </c>
    </row>
    <row r="707" spans="1:9">
      <c r="A707" s="89" t="s">
        <v>2338</v>
      </c>
      <c r="B707" s="89" t="s">
        <v>2339</v>
      </c>
      <c r="C707" s="89" t="s">
        <v>2340</v>
      </c>
      <c r="D707" s="89" t="s">
        <v>108</v>
      </c>
      <c r="E707" s="89" t="s">
        <v>300</v>
      </c>
      <c r="F707" s="89" t="s">
        <v>678</v>
      </c>
      <c r="G707" s="89" t="s">
        <v>62</v>
      </c>
      <c r="H707" s="89" t="s">
        <v>63</v>
      </c>
      <c r="I707" s="90">
        <v>3.2199967800032196E-2</v>
      </c>
    </row>
    <row r="708" spans="1:9">
      <c r="A708" s="89" t="s">
        <v>2341</v>
      </c>
      <c r="B708" s="89" t="s">
        <v>2342</v>
      </c>
      <c r="C708" s="89" t="s">
        <v>2343</v>
      </c>
      <c r="D708" s="89" t="s">
        <v>91</v>
      </c>
      <c r="E708" s="89" t="s">
        <v>409</v>
      </c>
      <c r="F708" s="89" t="s">
        <v>410</v>
      </c>
      <c r="G708" s="89" t="s">
        <v>62</v>
      </c>
      <c r="H708" s="89" t="s">
        <v>63</v>
      </c>
      <c r="I708" s="90">
        <v>3.2199967800032196E-2</v>
      </c>
    </row>
    <row r="709" spans="1:9">
      <c r="A709" s="89" t="s">
        <v>2344</v>
      </c>
      <c r="B709" s="89" t="s">
        <v>2345</v>
      </c>
      <c r="C709" s="89" t="s">
        <v>2346</v>
      </c>
      <c r="D709" s="89" t="s">
        <v>59</v>
      </c>
      <c r="E709" s="89" t="s">
        <v>155</v>
      </c>
      <c r="F709" s="89" t="s">
        <v>155</v>
      </c>
      <c r="G709" s="89" t="s">
        <v>62</v>
      </c>
      <c r="H709" s="89" t="s">
        <v>63</v>
      </c>
      <c r="I709" s="90">
        <v>3.2099967900032091E-2</v>
      </c>
    </row>
    <row r="710" spans="1:9">
      <c r="A710" s="89" t="s">
        <v>2347</v>
      </c>
      <c r="B710" s="89" t="s">
        <v>2348</v>
      </c>
      <c r="C710" s="89" t="s">
        <v>2349</v>
      </c>
      <c r="D710" s="89" t="s">
        <v>59</v>
      </c>
      <c r="E710" s="89" t="s">
        <v>60</v>
      </c>
      <c r="F710" s="89" t="s">
        <v>61</v>
      </c>
      <c r="G710" s="89" t="s">
        <v>62</v>
      </c>
      <c r="H710" s="89" t="s">
        <v>63</v>
      </c>
      <c r="I710" s="90">
        <v>3.2099967900032091E-2</v>
      </c>
    </row>
    <row r="711" spans="1:9">
      <c r="A711" s="89" t="s">
        <v>2350</v>
      </c>
      <c r="B711" s="89" t="s">
        <v>2351</v>
      </c>
      <c r="C711" s="89" t="s">
        <v>2352</v>
      </c>
      <c r="D711" s="89" t="s">
        <v>114</v>
      </c>
      <c r="E711" s="89" t="s">
        <v>114</v>
      </c>
      <c r="F711" s="89" t="s">
        <v>674</v>
      </c>
      <c r="G711" s="89" t="s">
        <v>62</v>
      </c>
      <c r="H711" s="89" t="s">
        <v>63</v>
      </c>
      <c r="I711" s="90">
        <v>3.1999968000031999E-2</v>
      </c>
    </row>
    <row r="712" spans="1:9">
      <c r="A712" s="89" t="s">
        <v>2353</v>
      </c>
      <c r="B712" s="89" t="s">
        <v>2354</v>
      </c>
      <c r="C712" s="89" t="s">
        <v>2355</v>
      </c>
      <c r="D712" s="89" t="s">
        <v>79</v>
      </c>
      <c r="E712" s="89" t="s">
        <v>95</v>
      </c>
      <c r="F712" s="89" t="s">
        <v>309</v>
      </c>
      <c r="G712" s="89" t="s">
        <v>62</v>
      </c>
      <c r="H712" s="89" t="s">
        <v>63</v>
      </c>
      <c r="I712" s="90">
        <v>3.1999968000031999E-2</v>
      </c>
    </row>
    <row r="713" spans="1:9">
      <c r="A713" s="89" t="s">
        <v>2356</v>
      </c>
      <c r="B713" s="89" t="s">
        <v>2357</v>
      </c>
      <c r="C713" s="89" t="s">
        <v>2358</v>
      </c>
      <c r="D713" s="89" t="s">
        <v>79</v>
      </c>
      <c r="E713" s="89" t="s">
        <v>95</v>
      </c>
      <c r="F713" s="89" t="s">
        <v>1206</v>
      </c>
      <c r="G713" s="89" t="s">
        <v>203</v>
      </c>
      <c r="H713" s="89" t="s">
        <v>156</v>
      </c>
      <c r="I713" s="90">
        <v>3.1899968100031893E-2</v>
      </c>
    </row>
    <row r="714" spans="1:9">
      <c r="A714" s="89" t="s">
        <v>2359</v>
      </c>
      <c r="B714" s="89" t="s">
        <v>2360</v>
      </c>
      <c r="C714" s="89" t="s">
        <v>2361</v>
      </c>
      <c r="D714" s="89" t="s">
        <v>79</v>
      </c>
      <c r="E714" s="89" t="s">
        <v>95</v>
      </c>
      <c r="F714" s="89" t="s">
        <v>309</v>
      </c>
      <c r="G714" s="89" t="s">
        <v>369</v>
      </c>
      <c r="H714" s="89" t="s">
        <v>197</v>
      </c>
      <c r="I714" s="90">
        <v>3.1899968100031893E-2</v>
      </c>
    </row>
    <row r="715" spans="1:9">
      <c r="A715" s="89" t="s">
        <v>2362</v>
      </c>
      <c r="B715" s="89" t="s">
        <v>2363</v>
      </c>
      <c r="C715" s="89" t="s">
        <v>2364</v>
      </c>
      <c r="D715" s="89" t="s">
        <v>91</v>
      </c>
      <c r="E715" s="89" t="s">
        <v>409</v>
      </c>
      <c r="F715" s="89" t="s">
        <v>410</v>
      </c>
      <c r="G715" s="89" t="s">
        <v>62</v>
      </c>
      <c r="H715" s="89" t="s">
        <v>63</v>
      </c>
      <c r="I715" s="90">
        <v>3.1899968100031893E-2</v>
      </c>
    </row>
    <row r="716" spans="1:9">
      <c r="A716" s="89" t="s">
        <v>2365</v>
      </c>
      <c r="B716" s="89" t="s">
        <v>2366</v>
      </c>
      <c r="C716" s="89" t="s">
        <v>2367</v>
      </c>
      <c r="D716" s="89" t="s">
        <v>79</v>
      </c>
      <c r="E716" s="89" t="s">
        <v>95</v>
      </c>
      <c r="F716" s="89" t="s">
        <v>316</v>
      </c>
      <c r="G716" s="89" t="s">
        <v>62</v>
      </c>
      <c r="H716" s="89" t="s">
        <v>63</v>
      </c>
      <c r="I716" s="90">
        <v>3.1899968100031893E-2</v>
      </c>
    </row>
    <row r="717" spans="1:9">
      <c r="A717" s="89" t="s">
        <v>2368</v>
      </c>
      <c r="B717" s="89" t="s">
        <v>2369</v>
      </c>
      <c r="C717" s="89" t="s">
        <v>2370</v>
      </c>
      <c r="D717" s="89" t="s">
        <v>108</v>
      </c>
      <c r="E717" s="89" t="s">
        <v>201</v>
      </c>
      <c r="F717" s="89" t="s">
        <v>1053</v>
      </c>
      <c r="G717" s="89" t="s">
        <v>62</v>
      </c>
      <c r="H717" s="89" t="s">
        <v>63</v>
      </c>
      <c r="I717" s="90">
        <v>3.1799968200031795E-2</v>
      </c>
    </row>
    <row r="718" spans="1:9">
      <c r="A718" s="89" t="s">
        <v>2371</v>
      </c>
      <c r="B718" s="89" t="s">
        <v>2372</v>
      </c>
      <c r="C718" s="89" t="s">
        <v>2373</v>
      </c>
      <c r="D718" s="89" t="s">
        <v>97</v>
      </c>
      <c r="E718" s="89" t="s">
        <v>121</v>
      </c>
      <c r="F718" s="89" t="s">
        <v>122</v>
      </c>
      <c r="G718" s="89" t="s">
        <v>203</v>
      </c>
      <c r="H718" s="89" t="s">
        <v>156</v>
      </c>
      <c r="I718" s="90">
        <v>3.1799968200031795E-2</v>
      </c>
    </row>
    <row r="719" spans="1:9">
      <c r="A719" s="89" t="s">
        <v>2374</v>
      </c>
      <c r="B719" s="89" t="s">
        <v>2375</v>
      </c>
      <c r="C719" s="89" t="s">
        <v>2376</v>
      </c>
      <c r="D719" s="89" t="s">
        <v>108</v>
      </c>
      <c r="E719" s="89" t="s">
        <v>235</v>
      </c>
      <c r="F719" s="89" t="s">
        <v>236</v>
      </c>
      <c r="G719" s="89" t="s">
        <v>377</v>
      </c>
      <c r="H719" s="89" t="s">
        <v>175</v>
      </c>
      <c r="I719" s="90">
        <v>3.1799968200031795E-2</v>
      </c>
    </row>
    <row r="720" spans="1:9">
      <c r="A720" s="89" t="s">
        <v>2377</v>
      </c>
      <c r="B720" s="89" t="s">
        <v>2378</v>
      </c>
      <c r="C720" s="89" t="s">
        <v>2379</v>
      </c>
      <c r="D720" s="89" t="s">
        <v>97</v>
      </c>
      <c r="E720" s="89" t="s">
        <v>320</v>
      </c>
      <c r="F720" s="89" t="s">
        <v>320</v>
      </c>
      <c r="G720" s="89" t="s">
        <v>353</v>
      </c>
      <c r="H720" s="89" t="s">
        <v>146</v>
      </c>
      <c r="I720" s="90">
        <v>3.1699968300031696E-2</v>
      </c>
    </row>
    <row r="721" spans="1:9">
      <c r="A721" s="89" t="s">
        <v>2380</v>
      </c>
      <c r="B721" s="89" t="s">
        <v>2381</v>
      </c>
      <c r="C721" s="89" t="s">
        <v>2382</v>
      </c>
      <c r="D721" s="89" t="s">
        <v>97</v>
      </c>
      <c r="E721" s="89" t="s">
        <v>136</v>
      </c>
      <c r="F721" s="89" t="s">
        <v>137</v>
      </c>
      <c r="G721" s="89" t="s">
        <v>381</v>
      </c>
      <c r="H721" s="89" t="s">
        <v>208</v>
      </c>
      <c r="I721" s="90">
        <v>3.1699968300031696E-2</v>
      </c>
    </row>
    <row r="722" spans="1:9">
      <c r="A722" s="89" t="s">
        <v>2383</v>
      </c>
      <c r="B722" s="89" t="s">
        <v>2384</v>
      </c>
      <c r="C722" s="89" t="s">
        <v>2385</v>
      </c>
      <c r="D722" s="89" t="s">
        <v>114</v>
      </c>
      <c r="E722" s="89" t="s">
        <v>114</v>
      </c>
      <c r="F722" s="89" t="s">
        <v>2386</v>
      </c>
      <c r="G722" s="89" t="s">
        <v>62</v>
      </c>
      <c r="H722" s="89" t="s">
        <v>63</v>
      </c>
      <c r="I722" s="90">
        <v>3.1599968400031597E-2</v>
      </c>
    </row>
    <row r="723" spans="1:9">
      <c r="A723" s="89" t="s">
        <v>2387</v>
      </c>
      <c r="B723" s="89" t="s">
        <v>2388</v>
      </c>
      <c r="C723" s="89" t="s">
        <v>2389</v>
      </c>
      <c r="D723" s="89" t="s">
        <v>97</v>
      </c>
      <c r="E723" s="89" t="s">
        <v>121</v>
      </c>
      <c r="F723" s="89" t="s">
        <v>122</v>
      </c>
      <c r="G723" s="89" t="s">
        <v>277</v>
      </c>
      <c r="H723" s="89" t="s">
        <v>146</v>
      </c>
      <c r="I723" s="90">
        <v>3.1599968400031597E-2</v>
      </c>
    </row>
    <row r="724" spans="1:9">
      <c r="A724" s="89" t="s">
        <v>2390</v>
      </c>
      <c r="B724" s="89" t="s">
        <v>2391</v>
      </c>
      <c r="C724" s="89" t="s">
        <v>2392</v>
      </c>
      <c r="D724" s="89" t="s">
        <v>67</v>
      </c>
      <c r="E724" s="89" t="s">
        <v>67</v>
      </c>
      <c r="F724" s="89" t="s">
        <v>68</v>
      </c>
      <c r="G724" s="89" t="s">
        <v>285</v>
      </c>
      <c r="H724" s="89" t="s">
        <v>161</v>
      </c>
      <c r="I724" s="90">
        <v>3.1599968400031597E-2</v>
      </c>
    </row>
    <row r="725" spans="1:9">
      <c r="A725" s="89" t="s">
        <v>2393</v>
      </c>
      <c r="B725" s="89" t="s">
        <v>2394</v>
      </c>
      <c r="C725" s="89" t="s">
        <v>2395</v>
      </c>
      <c r="D725" s="89" t="s">
        <v>97</v>
      </c>
      <c r="E725" s="89" t="s">
        <v>121</v>
      </c>
      <c r="F725" s="89" t="s">
        <v>122</v>
      </c>
      <c r="G725" s="89" t="s">
        <v>336</v>
      </c>
      <c r="H725" s="89" t="s">
        <v>175</v>
      </c>
      <c r="I725" s="90">
        <v>3.1499968500031499E-2</v>
      </c>
    </row>
    <row r="726" spans="1:9">
      <c r="A726" s="89" t="s">
        <v>2396</v>
      </c>
      <c r="B726" s="89" t="s">
        <v>2397</v>
      </c>
      <c r="C726" s="89" t="s">
        <v>2398</v>
      </c>
      <c r="D726" s="89" t="s">
        <v>108</v>
      </c>
      <c r="E726" s="89" t="s">
        <v>300</v>
      </c>
      <c r="F726" s="89" t="s">
        <v>301</v>
      </c>
      <c r="G726" s="89" t="s">
        <v>62</v>
      </c>
      <c r="H726" s="89" t="s">
        <v>63</v>
      </c>
      <c r="I726" s="90">
        <v>3.1499968500031499E-2</v>
      </c>
    </row>
    <row r="727" spans="1:9">
      <c r="A727" s="89" t="s">
        <v>2399</v>
      </c>
      <c r="B727" s="89" t="s">
        <v>2400</v>
      </c>
      <c r="C727" s="89" t="s">
        <v>2401</v>
      </c>
      <c r="D727" s="89" t="s">
        <v>103</v>
      </c>
      <c r="E727" s="89" t="s">
        <v>103</v>
      </c>
      <c r="F727" s="89" t="s">
        <v>173</v>
      </c>
      <c r="G727" s="89" t="s">
        <v>344</v>
      </c>
      <c r="H727" s="89" t="s">
        <v>184</v>
      </c>
      <c r="I727" s="90">
        <v>3.1499968500031499E-2</v>
      </c>
    </row>
    <row r="728" spans="1:9">
      <c r="A728" s="89" t="s">
        <v>2402</v>
      </c>
      <c r="B728" s="89" t="s">
        <v>2403</v>
      </c>
      <c r="C728" s="89" t="s">
        <v>2404</v>
      </c>
      <c r="D728" s="89" t="s">
        <v>79</v>
      </c>
      <c r="E728" s="89" t="s">
        <v>1466</v>
      </c>
      <c r="F728" s="89" t="s">
        <v>1467</v>
      </c>
      <c r="G728" s="89" t="s">
        <v>62</v>
      </c>
      <c r="H728" s="89" t="s">
        <v>63</v>
      </c>
      <c r="I728" s="90">
        <v>3.1499968500031499E-2</v>
      </c>
    </row>
    <row r="729" spans="1:9">
      <c r="A729" s="89" t="s">
        <v>2405</v>
      </c>
      <c r="B729" s="89" t="s">
        <v>2406</v>
      </c>
      <c r="C729" s="89" t="s">
        <v>2407</v>
      </c>
      <c r="D729" s="89" t="s">
        <v>79</v>
      </c>
      <c r="E729" s="89" t="s">
        <v>95</v>
      </c>
      <c r="F729" s="89" t="s">
        <v>541</v>
      </c>
      <c r="G729" s="89" t="s">
        <v>183</v>
      </c>
      <c r="H729" s="89" t="s">
        <v>146</v>
      </c>
      <c r="I729" s="90">
        <v>3.1299968700031294E-2</v>
      </c>
    </row>
    <row r="730" spans="1:9">
      <c r="A730" s="89" t="s">
        <v>2408</v>
      </c>
      <c r="B730" s="89" t="s">
        <v>2409</v>
      </c>
      <c r="C730" s="89" t="s">
        <v>2410</v>
      </c>
      <c r="D730" s="89" t="s">
        <v>91</v>
      </c>
      <c r="E730" s="89" t="s">
        <v>112</v>
      </c>
      <c r="F730" s="89" t="s">
        <v>113</v>
      </c>
      <c r="G730" s="89" t="s">
        <v>62</v>
      </c>
      <c r="H730" s="89" t="s">
        <v>63</v>
      </c>
      <c r="I730" s="90">
        <v>3.1299968700031294E-2</v>
      </c>
    </row>
    <row r="731" spans="1:9">
      <c r="A731" s="89" t="s">
        <v>2411</v>
      </c>
      <c r="B731" s="89" t="s">
        <v>2412</v>
      </c>
      <c r="C731" s="89" t="s">
        <v>2413</v>
      </c>
      <c r="D731" s="89" t="s">
        <v>74</v>
      </c>
      <c r="E731" s="89" t="s">
        <v>101</v>
      </c>
      <c r="F731" s="89" t="s">
        <v>102</v>
      </c>
      <c r="G731" s="89" t="s">
        <v>62</v>
      </c>
      <c r="H731" s="89" t="s">
        <v>63</v>
      </c>
      <c r="I731" s="90">
        <v>3.1199968800031196E-2</v>
      </c>
    </row>
    <row r="732" spans="1:9">
      <c r="A732" s="89" t="s">
        <v>2414</v>
      </c>
      <c r="B732" s="89" t="s">
        <v>2415</v>
      </c>
      <c r="C732" s="89" t="s">
        <v>2416</v>
      </c>
      <c r="D732" s="89" t="s">
        <v>103</v>
      </c>
      <c r="E732" s="89" t="s">
        <v>103</v>
      </c>
      <c r="F732" s="89" t="s">
        <v>290</v>
      </c>
      <c r="G732" s="89" t="s">
        <v>332</v>
      </c>
      <c r="H732" s="89" t="s">
        <v>169</v>
      </c>
      <c r="I732" s="90">
        <v>3.1199968800031196E-2</v>
      </c>
    </row>
    <row r="733" spans="1:9">
      <c r="A733" s="89" t="s">
        <v>2417</v>
      </c>
      <c r="B733" s="89" t="s">
        <v>2418</v>
      </c>
      <c r="C733" s="89" t="s">
        <v>2419</v>
      </c>
      <c r="D733" s="89" t="s">
        <v>108</v>
      </c>
      <c r="E733" s="89" t="s">
        <v>305</v>
      </c>
      <c r="F733" s="89" t="s">
        <v>305</v>
      </c>
      <c r="G733" s="89" t="s">
        <v>62</v>
      </c>
      <c r="H733" s="89" t="s">
        <v>63</v>
      </c>
      <c r="I733" s="90">
        <v>3.1199968800031196E-2</v>
      </c>
    </row>
    <row r="734" spans="1:9">
      <c r="A734" s="89" t="s">
        <v>2420</v>
      </c>
      <c r="B734" s="89" t="s">
        <v>2421</v>
      </c>
      <c r="C734" s="89" t="s">
        <v>2422</v>
      </c>
      <c r="D734" s="89" t="s">
        <v>83</v>
      </c>
      <c r="E734" s="89" t="s">
        <v>83</v>
      </c>
      <c r="F734" s="89" t="s">
        <v>107</v>
      </c>
      <c r="G734" s="89" t="s">
        <v>344</v>
      </c>
      <c r="H734" s="89" t="s">
        <v>184</v>
      </c>
      <c r="I734" s="90">
        <v>3.1199968800031196E-2</v>
      </c>
    </row>
    <row r="735" spans="1:9">
      <c r="A735" s="89" t="s">
        <v>2423</v>
      </c>
      <c r="B735" s="89" t="s">
        <v>2424</v>
      </c>
      <c r="C735" s="89" t="s">
        <v>2425</v>
      </c>
      <c r="D735" s="89" t="s">
        <v>97</v>
      </c>
      <c r="E735" s="89" t="s">
        <v>320</v>
      </c>
      <c r="F735" s="89" t="s">
        <v>320</v>
      </c>
      <c r="G735" s="89" t="s">
        <v>285</v>
      </c>
      <c r="H735" s="89" t="s">
        <v>161</v>
      </c>
      <c r="I735" s="90">
        <v>3.1099968900031093E-2</v>
      </c>
    </row>
    <row r="736" spans="1:9">
      <c r="A736" s="89" t="s">
        <v>2426</v>
      </c>
      <c r="B736" s="89" t="s">
        <v>2427</v>
      </c>
      <c r="C736" s="89" t="s">
        <v>2428</v>
      </c>
      <c r="D736" s="89" t="s">
        <v>114</v>
      </c>
      <c r="E736" s="89" t="s">
        <v>114</v>
      </c>
      <c r="F736" s="89" t="s">
        <v>574</v>
      </c>
      <c r="G736" s="89" t="s">
        <v>344</v>
      </c>
      <c r="H736" s="89" t="s">
        <v>184</v>
      </c>
      <c r="I736" s="90">
        <v>3.0899969100030896E-2</v>
      </c>
    </row>
    <row r="737" spans="1:9">
      <c r="A737" s="89" t="s">
        <v>2429</v>
      </c>
      <c r="B737" s="89" t="s">
        <v>2430</v>
      </c>
      <c r="C737" s="89" t="s">
        <v>2431</v>
      </c>
      <c r="D737" s="89" t="s">
        <v>91</v>
      </c>
      <c r="E737" s="89" t="s">
        <v>409</v>
      </c>
      <c r="F737" s="89" t="s">
        <v>605</v>
      </c>
      <c r="G737" s="89" t="s">
        <v>123</v>
      </c>
      <c r="H737" s="89" t="s">
        <v>124</v>
      </c>
      <c r="I737" s="90">
        <v>3.0899969100030896E-2</v>
      </c>
    </row>
    <row r="738" spans="1:9">
      <c r="A738" s="89" t="s">
        <v>2432</v>
      </c>
      <c r="B738" s="89" t="s">
        <v>2433</v>
      </c>
      <c r="C738" s="89" t="s">
        <v>2434</v>
      </c>
      <c r="D738" s="89" t="s">
        <v>59</v>
      </c>
      <c r="E738" s="89" t="s">
        <v>72</v>
      </c>
      <c r="F738" s="89" t="s">
        <v>78</v>
      </c>
      <c r="G738" s="89" t="s">
        <v>344</v>
      </c>
      <c r="H738" s="89" t="s">
        <v>184</v>
      </c>
      <c r="I738" s="90">
        <v>3.0799969200030797E-2</v>
      </c>
    </row>
    <row r="739" spans="1:9">
      <c r="A739" s="89" t="s">
        <v>2435</v>
      </c>
      <c r="B739" s="89" t="s">
        <v>2436</v>
      </c>
      <c r="C739" s="89" t="s">
        <v>2437</v>
      </c>
      <c r="D739" s="89" t="s">
        <v>97</v>
      </c>
      <c r="E739" s="89" t="s">
        <v>320</v>
      </c>
      <c r="F739" s="89" t="s">
        <v>320</v>
      </c>
      <c r="G739" s="89" t="s">
        <v>203</v>
      </c>
      <c r="H739" s="89" t="s">
        <v>156</v>
      </c>
      <c r="I739" s="90">
        <v>3.0799969200030797E-2</v>
      </c>
    </row>
    <row r="740" spans="1:9">
      <c r="A740" s="89" t="s">
        <v>2438</v>
      </c>
      <c r="B740" s="89" t="s">
        <v>2439</v>
      </c>
      <c r="C740" s="89" t="s">
        <v>2440</v>
      </c>
      <c r="D740" s="89" t="s">
        <v>79</v>
      </c>
      <c r="E740" s="89" t="s">
        <v>95</v>
      </c>
      <c r="F740" s="89" t="s">
        <v>541</v>
      </c>
      <c r="G740" s="89" t="s">
        <v>62</v>
      </c>
      <c r="H740" s="89" t="s">
        <v>63</v>
      </c>
      <c r="I740" s="90">
        <v>3.0799969200030797E-2</v>
      </c>
    </row>
    <row r="741" spans="1:9">
      <c r="A741" s="89" t="s">
        <v>2441</v>
      </c>
      <c r="B741" s="89" t="s">
        <v>2442</v>
      </c>
      <c r="C741" s="89" t="s">
        <v>2443</v>
      </c>
      <c r="D741" s="89" t="s">
        <v>97</v>
      </c>
      <c r="E741" s="89" t="s">
        <v>320</v>
      </c>
      <c r="F741" s="89" t="s">
        <v>320</v>
      </c>
      <c r="G741" s="89" t="s">
        <v>62</v>
      </c>
      <c r="H741" s="89" t="s">
        <v>63</v>
      </c>
      <c r="I741" s="90">
        <v>3.0699969300030699E-2</v>
      </c>
    </row>
    <row r="742" spans="1:9">
      <c r="A742" s="89" t="s">
        <v>2444</v>
      </c>
      <c r="B742" s="89" t="s">
        <v>2445</v>
      </c>
      <c r="C742" s="89" t="s">
        <v>2446</v>
      </c>
      <c r="D742" s="89" t="s">
        <v>103</v>
      </c>
      <c r="E742" s="89" t="s">
        <v>103</v>
      </c>
      <c r="F742" s="89" t="s">
        <v>290</v>
      </c>
      <c r="G742" s="89" t="s">
        <v>62</v>
      </c>
      <c r="H742" s="89" t="s">
        <v>63</v>
      </c>
      <c r="I742" s="90">
        <v>3.0699969300030699E-2</v>
      </c>
    </row>
    <row r="743" spans="1:9">
      <c r="A743" s="89" t="s">
        <v>2447</v>
      </c>
      <c r="B743" s="89" t="s">
        <v>2448</v>
      </c>
      <c r="C743" s="89" t="s">
        <v>2449</v>
      </c>
      <c r="D743" s="89" t="s">
        <v>79</v>
      </c>
      <c r="E743" s="89" t="s">
        <v>95</v>
      </c>
      <c r="F743" s="89" t="s">
        <v>96</v>
      </c>
      <c r="G743" s="89" t="s">
        <v>411</v>
      </c>
      <c r="H743" s="89" t="s">
        <v>231</v>
      </c>
      <c r="I743" s="90">
        <v>3.0699969300030699E-2</v>
      </c>
    </row>
    <row r="744" spans="1:9">
      <c r="A744" s="89" t="s">
        <v>2450</v>
      </c>
      <c r="B744" s="89" t="s">
        <v>2451</v>
      </c>
      <c r="C744" s="89" t="s">
        <v>2452</v>
      </c>
      <c r="D744" s="89" t="s">
        <v>83</v>
      </c>
      <c r="E744" s="89" t="s">
        <v>83</v>
      </c>
      <c r="F744" s="89" t="s">
        <v>107</v>
      </c>
      <c r="G744" s="89" t="s">
        <v>285</v>
      </c>
      <c r="H744" s="89" t="s">
        <v>161</v>
      </c>
      <c r="I744" s="90">
        <v>3.0699969300030699E-2</v>
      </c>
    </row>
    <row r="745" spans="1:9">
      <c r="A745" s="89" t="s">
        <v>2453</v>
      </c>
      <c r="B745" s="89" t="s">
        <v>2454</v>
      </c>
      <c r="C745" s="89" t="s">
        <v>2455</v>
      </c>
      <c r="D745" s="89" t="s">
        <v>108</v>
      </c>
      <c r="E745" s="89" t="s">
        <v>235</v>
      </c>
      <c r="F745" s="89" t="s">
        <v>236</v>
      </c>
      <c r="G745" s="89" t="s">
        <v>285</v>
      </c>
      <c r="H745" s="89" t="s">
        <v>161</v>
      </c>
      <c r="I745" s="90">
        <v>3.0499969500030494E-2</v>
      </c>
    </row>
    <row r="746" spans="1:9">
      <c r="A746" s="89" t="s">
        <v>2456</v>
      </c>
      <c r="B746" s="89" t="s">
        <v>2457</v>
      </c>
      <c r="C746" s="89" t="s">
        <v>2458</v>
      </c>
      <c r="D746" s="89" t="s">
        <v>59</v>
      </c>
      <c r="E746" s="89" t="s">
        <v>72</v>
      </c>
      <c r="F746" s="89" t="s">
        <v>73</v>
      </c>
      <c r="G746" s="89" t="s">
        <v>62</v>
      </c>
      <c r="H746" s="89" t="s">
        <v>63</v>
      </c>
      <c r="I746" s="90">
        <v>3.0399969600030396E-2</v>
      </c>
    </row>
    <row r="747" spans="1:9">
      <c r="A747" s="89" t="s">
        <v>2459</v>
      </c>
      <c r="B747" s="89" t="s">
        <v>2460</v>
      </c>
      <c r="C747" s="89" t="s">
        <v>2461</v>
      </c>
      <c r="D747" s="89" t="s">
        <v>97</v>
      </c>
      <c r="E747" s="89" t="s">
        <v>320</v>
      </c>
      <c r="F747" s="89" t="s">
        <v>320</v>
      </c>
      <c r="G747" s="89" t="s">
        <v>62</v>
      </c>
      <c r="H747" s="89" t="s">
        <v>63</v>
      </c>
      <c r="I747" s="90">
        <v>3.0399969600030396E-2</v>
      </c>
    </row>
    <row r="748" spans="1:9">
      <c r="A748" s="89" t="s">
        <v>2462</v>
      </c>
      <c r="B748" s="89" t="s">
        <v>2463</v>
      </c>
      <c r="C748" s="89" t="s">
        <v>2464</v>
      </c>
      <c r="D748" s="89" t="s">
        <v>103</v>
      </c>
      <c r="E748" s="89" t="s">
        <v>103</v>
      </c>
      <c r="F748" s="89" t="s">
        <v>290</v>
      </c>
      <c r="G748" s="89" t="s">
        <v>277</v>
      </c>
      <c r="H748" s="89" t="s">
        <v>146</v>
      </c>
      <c r="I748" s="90">
        <v>3.0299969700030297E-2</v>
      </c>
    </row>
    <row r="749" spans="1:9">
      <c r="A749" s="89" t="s">
        <v>2465</v>
      </c>
      <c r="B749" s="89" t="s">
        <v>2466</v>
      </c>
      <c r="C749" s="89" t="s">
        <v>2467</v>
      </c>
      <c r="D749" s="89" t="s">
        <v>97</v>
      </c>
      <c r="E749" s="89" t="s">
        <v>320</v>
      </c>
      <c r="F749" s="89" t="s">
        <v>320</v>
      </c>
      <c r="G749" s="89" t="s">
        <v>123</v>
      </c>
      <c r="H749" s="89" t="s">
        <v>124</v>
      </c>
      <c r="I749" s="90">
        <v>3.0299969700030297E-2</v>
      </c>
    </row>
    <row r="750" spans="1:9">
      <c r="A750" s="89" t="s">
        <v>2468</v>
      </c>
      <c r="B750" s="89" t="s">
        <v>2469</v>
      </c>
      <c r="C750" s="89" t="s">
        <v>2470</v>
      </c>
      <c r="D750" s="89" t="s">
        <v>74</v>
      </c>
      <c r="E750" s="89" t="s">
        <v>87</v>
      </c>
      <c r="F750" s="89" t="s">
        <v>88</v>
      </c>
      <c r="G750" s="89" t="s">
        <v>62</v>
      </c>
      <c r="H750" s="89" t="s">
        <v>63</v>
      </c>
      <c r="I750" s="90">
        <v>3.0199969800030198E-2</v>
      </c>
    </row>
    <row r="751" spans="1:9">
      <c r="A751" s="89" t="s">
        <v>2471</v>
      </c>
      <c r="B751" s="89" t="s">
        <v>2472</v>
      </c>
      <c r="C751" s="89" t="s">
        <v>2473</v>
      </c>
      <c r="D751" s="89" t="s">
        <v>103</v>
      </c>
      <c r="E751" s="89" t="s">
        <v>103</v>
      </c>
      <c r="F751" s="89" t="s">
        <v>290</v>
      </c>
      <c r="G751" s="89" t="s">
        <v>353</v>
      </c>
      <c r="H751" s="89" t="s">
        <v>146</v>
      </c>
      <c r="I751" s="90">
        <v>3.0199969800030198E-2</v>
      </c>
    </row>
    <row r="752" spans="1:9">
      <c r="A752" s="89" t="s">
        <v>2474</v>
      </c>
      <c r="B752" s="89" t="s">
        <v>2475</v>
      </c>
      <c r="C752" s="89" t="s">
        <v>2476</v>
      </c>
      <c r="D752" s="89" t="s">
        <v>83</v>
      </c>
      <c r="E752" s="89" t="s">
        <v>83</v>
      </c>
      <c r="F752" s="89" t="s">
        <v>160</v>
      </c>
      <c r="G752" s="89" t="s">
        <v>369</v>
      </c>
      <c r="H752" s="89" t="s">
        <v>197</v>
      </c>
      <c r="I752" s="90">
        <v>3.0199969800030198E-2</v>
      </c>
    </row>
    <row r="753" spans="1:9">
      <c r="A753" s="89" t="s">
        <v>2477</v>
      </c>
      <c r="B753" s="89" t="s">
        <v>2478</v>
      </c>
      <c r="C753" s="89" t="s">
        <v>2479</v>
      </c>
      <c r="D753" s="89" t="s">
        <v>74</v>
      </c>
      <c r="E753" s="89" t="s">
        <v>87</v>
      </c>
      <c r="F753" s="89" t="s">
        <v>150</v>
      </c>
      <c r="G753" s="89" t="s">
        <v>62</v>
      </c>
      <c r="H753" s="89" t="s">
        <v>63</v>
      </c>
      <c r="I753" s="90">
        <v>3.0199969800030198E-2</v>
      </c>
    </row>
    <row r="754" spans="1:9">
      <c r="A754" s="89" t="s">
        <v>2480</v>
      </c>
      <c r="B754" s="89" t="s">
        <v>2481</v>
      </c>
      <c r="C754" s="89" t="s">
        <v>2482</v>
      </c>
      <c r="D754" s="89" t="s">
        <v>91</v>
      </c>
      <c r="E754" s="89" t="s">
        <v>112</v>
      </c>
      <c r="F754" s="89" t="s">
        <v>113</v>
      </c>
      <c r="G754" s="89" t="s">
        <v>62</v>
      </c>
      <c r="H754" s="89" t="s">
        <v>63</v>
      </c>
      <c r="I754" s="90">
        <v>3.0199969800030198E-2</v>
      </c>
    </row>
    <row r="755" spans="1:9">
      <c r="A755" s="89" t="s">
        <v>2483</v>
      </c>
      <c r="B755" s="89" t="s">
        <v>2484</v>
      </c>
      <c r="C755" s="89" t="s">
        <v>2485</v>
      </c>
      <c r="D755" s="89" t="s">
        <v>79</v>
      </c>
      <c r="E755" s="89" t="s">
        <v>95</v>
      </c>
      <c r="F755" s="89" t="s">
        <v>709</v>
      </c>
      <c r="G755" s="89" t="s">
        <v>188</v>
      </c>
      <c r="H755" s="89" t="s">
        <v>151</v>
      </c>
      <c r="I755" s="90">
        <v>3.0099969900030093E-2</v>
      </c>
    </row>
    <row r="756" spans="1:9">
      <c r="A756" s="89" t="s">
        <v>2486</v>
      </c>
      <c r="B756" s="89" t="s">
        <v>2487</v>
      </c>
      <c r="C756" s="89" t="s">
        <v>2488</v>
      </c>
      <c r="D756" s="89" t="s">
        <v>97</v>
      </c>
      <c r="E756" s="89" t="s">
        <v>618</v>
      </c>
      <c r="F756" s="89" t="s">
        <v>1034</v>
      </c>
      <c r="G756" s="89" t="s">
        <v>336</v>
      </c>
      <c r="H756" s="89" t="s">
        <v>175</v>
      </c>
      <c r="I756" s="90">
        <v>2.9999970000029994E-2</v>
      </c>
    </row>
    <row r="757" spans="1:9">
      <c r="A757" s="89" t="s">
        <v>2489</v>
      </c>
      <c r="B757" s="89" t="s">
        <v>2490</v>
      </c>
      <c r="C757" s="89" t="s">
        <v>2491</v>
      </c>
      <c r="D757" s="89" t="s">
        <v>91</v>
      </c>
      <c r="E757" s="89" t="s">
        <v>112</v>
      </c>
      <c r="F757" s="89" t="s">
        <v>1078</v>
      </c>
      <c r="G757" s="89" t="s">
        <v>62</v>
      </c>
      <c r="H757" s="89" t="s">
        <v>63</v>
      </c>
      <c r="I757" s="90">
        <v>2.9899970100029895E-2</v>
      </c>
    </row>
    <row r="758" spans="1:9">
      <c r="A758" s="89" t="s">
        <v>2492</v>
      </c>
      <c r="B758" s="89" t="s">
        <v>2493</v>
      </c>
      <c r="C758" s="89" t="s">
        <v>2494</v>
      </c>
      <c r="D758" s="89" t="s">
        <v>59</v>
      </c>
      <c r="E758" s="89" t="s">
        <v>72</v>
      </c>
      <c r="F758" s="89" t="s">
        <v>129</v>
      </c>
      <c r="G758" s="89" t="s">
        <v>188</v>
      </c>
      <c r="H758" s="89" t="s">
        <v>151</v>
      </c>
      <c r="I758" s="90">
        <v>2.9899970100029895E-2</v>
      </c>
    </row>
    <row r="759" spans="1:9">
      <c r="A759" s="89" t="s">
        <v>2495</v>
      </c>
      <c r="B759" s="89" t="s">
        <v>2496</v>
      </c>
      <c r="C759" s="89" t="s">
        <v>2497</v>
      </c>
      <c r="D759" s="89" t="s">
        <v>108</v>
      </c>
      <c r="E759" s="89" t="s">
        <v>305</v>
      </c>
      <c r="F759" s="89" t="s">
        <v>305</v>
      </c>
      <c r="G759" s="89" t="s">
        <v>353</v>
      </c>
      <c r="H759" s="89" t="s">
        <v>146</v>
      </c>
      <c r="I759" s="90">
        <v>2.9899970100029895E-2</v>
      </c>
    </row>
    <row r="760" spans="1:9">
      <c r="A760" s="89" t="s">
        <v>2498</v>
      </c>
      <c r="B760" s="89" t="s">
        <v>2499</v>
      </c>
      <c r="C760" s="89" t="s">
        <v>2500</v>
      </c>
      <c r="D760" s="89" t="s">
        <v>74</v>
      </c>
      <c r="E760" s="89" t="s">
        <v>87</v>
      </c>
      <c r="F760" s="89" t="s">
        <v>150</v>
      </c>
      <c r="G760" s="89" t="s">
        <v>203</v>
      </c>
      <c r="H760" s="89" t="s">
        <v>156</v>
      </c>
      <c r="I760" s="90">
        <v>2.9799970200029797E-2</v>
      </c>
    </row>
    <row r="761" spans="1:9">
      <c r="A761" s="89" t="s">
        <v>2501</v>
      </c>
      <c r="B761" s="89" t="s">
        <v>2502</v>
      </c>
      <c r="C761" s="89" t="s">
        <v>2503</v>
      </c>
      <c r="D761" s="89" t="s">
        <v>108</v>
      </c>
      <c r="E761" s="89" t="s">
        <v>560</v>
      </c>
      <c r="F761" s="89" t="s">
        <v>561</v>
      </c>
      <c r="G761" s="89" t="s">
        <v>183</v>
      </c>
      <c r="H761" s="89" t="s">
        <v>146</v>
      </c>
      <c r="I761" s="90">
        <v>2.9799970200029797E-2</v>
      </c>
    </row>
    <row r="762" spans="1:9">
      <c r="A762" s="89" t="s">
        <v>2504</v>
      </c>
      <c r="B762" s="89" t="s">
        <v>2505</v>
      </c>
      <c r="C762" s="89" t="s">
        <v>2506</v>
      </c>
      <c r="D762" s="89" t="s">
        <v>83</v>
      </c>
      <c r="E762" s="89" t="s">
        <v>83</v>
      </c>
      <c r="F762" s="89" t="s">
        <v>107</v>
      </c>
      <c r="G762" s="89" t="s">
        <v>336</v>
      </c>
      <c r="H762" s="89" t="s">
        <v>175</v>
      </c>
      <c r="I762" s="90">
        <v>2.9699970300029698E-2</v>
      </c>
    </row>
    <row r="763" spans="1:9">
      <c r="A763" s="89" t="s">
        <v>2507</v>
      </c>
      <c r="B763" s="89" t="s">
        <v>2508</v>
      </c>
      <c r="C763" s="89" t="s">
        <v>2509</v>
      </c>
      <c r="D763" s="89" t="s">
        <v>108</v>
      </c>
      <c r="E763" s="89" t="s">
        <v>305</v>
      </c>
      <c r="F763" s="89" t="s">
        <v>305</v>
      </c>
      <c r="G763" s="89" t="s">
        <v>62</v>
      </c>
      <c r="H763" s="89" t="s">
        <v>63</v>
      </c>
      <c r="I763" s="90">
        <v>2.9699970300029698E-2</v>
      </c>
    </row>
    <row r="764" spans="1:9">
      <c r="A764" s="89" t="s">
        <v>2510</v>
      </c>
      <c r="B764" s="89" t="s">
        <v>2511</v>
      </c>
      <c r="C764" s="89" t="s">
        <v>2512</v>
      </c>
      <c r="D764" s="89" t="s">
        <v>59</v>
      </c>
      <c r="E764" s="89" t="s">
        <v>72</v>
      </c>
      <c r="F764" s="89" t="s">
        <v>73</v>
      </c>
      <c r="G764" s="89" t="s">
        <v>62</v>
      </c>
      <c r="H764" s="89" t="s">
        <v>63</v>
      </c>
      <c r="I764" s="90">
        <v>2.9699970300029698E-2</v>
      </c>
    </row>
    <row r="765" spans="1:9">
      <c r="A765" s="89" t="s">
        <v>2513</v>
      </c>
      <c r="B765" s="89" t="s">
        <v>2514</v>
      </c>
      <c r="C765" s="89" t="s">
        <v>2515</v>
      </c>
      <c r="D765" s="89" t="s">
        <v>74</v>
      </c>
      <c r="E765" s="89" t="s">
        <v>87</v>
      </c>
      <c r="F765" s="89" t="s">
        <v>150</v>
      </c>
      <c r="G765" s="89" t="s">
        <v>340</v>
      </c>
      <c r="H765" s="89" t="s">
        <v>179</v>
      </c>
      <c r="I765" s="90">
        <v>2.9599970400029596E-2</v>
      </c>
    </row>
    <row r="766" spans="1:9">
      <c r="A766" s="89" t="s">
        <v>2516</v>
      </c>
      <c r="B766" s="89" t="s">
        <v>2517</v>
      </c>
      <c r="C766" s="89" t="s">
        <v>2518</v>
      </c>
      <c r="D766" s="89" t="s">
        <v>79</v>
      </c>
      <c r="E766" s="89" t="s">
        <v>95</v>
      </c>
      <c r="F766" s="89" t="s">
        <v>1206</v>
      </c>
      <c r="G766" s="89" t="s">
        <v>89</v>
      </c>
      <c r="H766" s="89" t="s">
        <v>90</v>
      </c>
      <c r="I766" s="90">
        <v>2.9599970400029596E-2</v>
      </c>
    </row>
    <row r="767" spans="1:9">
      <c r="A767" s="89" t="s">
        <v>2519</v>
      </c>
      <c r="B767" s="89" t="s">
        <v>2520</v>
      </c>
      <c r="C767" s="89" t="s">
        <v>2521</v>
      </c>
      <c r="D767" s="89" t="s">
        <v>74</v>
      </c>
      <c r="E767" s="89" t="s">
        <v>87</v>
      </c>
      <c r="F767" s="89" t="s">
        <v>88</v>
      </c>
      <c r="G767" s="89" t="s">
        <v>62</v>
      </c>
      <c r="H767" s="89" t="s">
        <v>63</v>
      </c>
      <c r="I767" s="90">
        <v>2.9599970400029596E-2</v>
      </c>
    </row>
    <row r="768" spans="1:9">
      <c r="A768" s="89" t="s">
        <v>2522</v>
      </c>
      <c r="B768" s="89" t="s">
        <v>2523</v>
      </c>
      <c r="C768" s="89" t="s">
        <v>2524</v>
      </c>
      <c r="D768" s="89" t="s">
        <v>114</v>
      </c>
      <c r="E768" s="89" t="s">
        <v>114</v>
      </c>
      <c r="F768" s="89" t="s">
        <v>2386</v>
      </c>
      <c r="G768" s="89" t="s">
        <v>123</v>
      </c>
      <c r="H768" s="89" t="s">
        <v>124</v>
      </c>
      <c r="I768" s="90">
        <v>2.9599970400029596E-2</v>
      </c>
    </row>
    <row r="769" spans="1:9">
      <c r="A769" s="89" t="s">
        <v>2525</v>
      </c>
      <c r="B769" s="89" t="s">
        <v>2526</v>
      </c>
      <c r="C769" s="89" t="s">
        <v>2527</v>
      </c>
      <c r="D769" s="89" t="s">
        <v>97</v>
      </c>
      <c r="E769" s="89" t="s">
        <v>618</v>
      </c>
      <c r="F769" s="89" t="s">
        <v>619</v>
      </c>
      <c r="G769" s="89" t="s">
        <v>377</v>
      </c>
      <c r="H769" s="89" t="s">
        <v>175</v>
      </c>
      <c r="I769" s="90">
        <v>2.9599970400029596E-2</v>
      </c>
    </row>
    <row r="770" spans="1:9">
      <c r="A770" s="89" t="s">
        <v>2528</v>
      </c>
      <c r="B770" s="89" t="s">
        <v>2529</v>
      </c>
      <c r="C770" s="89" t="s">
        <v>2530</v>
      </c>
      <c r="D770" s="89" t="s">
        <v>97</v>
      </c>
      <c r="E770" s="89" t="s">
        <v>121</v>
      </c>
      <c r="F770" s="89" t="s">
        <v>122</v>
      </c>
      <c r="G770" s="89" t="s">
        <v>397</v>
      </c>
      <c r="H770" s="89" t="s">
        <v>222</v>
      </c>
      <c r="I770" s="90">
        <v>2.9499970500029494E-2</v>
      </c>
    </row>
    <row r="771" spans="1:9">
      <c r="A771" s="89" t="s">
        <v>2531</v>
      </c>
      <c r="B771" s="89" t="s">
        <v>2532</v>
      </c>
      <c r="C771" s="89" t="s">
        <v>2533</v>
      </c>
      <c r="D771" s="89" t="s">
        <v>91</v>
      </c>
      <c r="E771" s="89" t="s">
        <v>409</v>
      </c>
      <c r="F771" s="89" t="s">
        <v>605</v>
      </c>
      <c r="G771" s="89" t="s">
        <v>62</v>
      </c>
      <c r="H771" s="89" t="s">
        <v>63</v>
      </c>
      <c r="I771" s="90">
        <v>2.9499970500029494E-2</v>
      </c>
    </row>
    <row r="772" spans="1:9">
      <c r="A772" s="89" t="s">
        <v>2534</v>
      </c>
      <c r="B772" s="89" t="s">
        <v>2535</v>
      </c>
      <c r="C772" s="89" t="s">
        <v>2536</v>
      </c>
      <c r="D772" s="89" t="s">
        <v>103</v>
      </c>
      <c r="E772" s="89" t="s">
        <v>103</v>
      </c>
      <c r="F772" s="89" t="s">
        <v>173</v>
      </c>
      <c r="G772" s="89" t="s">
        <v>123</v>
      </c>
      <c r="H772" s="89" t="s">
        <v>124</v>
      </c>
      <c r="I772" s="90">
        <v>2.9399970600029395E-2</v>
      </c>
    </row>
    <row r="773" spans="1:9">
      <c r="A773" s="89" t="s">
        <v>2537</v>
      </c>
      <c r="B773" s="89" t="s">
        <v>2538</v>
      </c>
      <c r="C773" s="89" t="s">
        <v>2539</v>
      </c>
      <c r="D773" s="89" t="s">
        <v>97</v>
      </c>
      <c r="E773" s="89" t="s">
        <v>618</v>
      </c>
      <c r="F773" s="89" t="s">
        <v>619</v>
      </c>
      <c r="G773" s="89" t="s">
        <v>123</v>
      </c>
      <c r="H773" s="89" t="s">
        <v>124</v>
      </c>
      <c r="I773" s="90">
        <v>2.9299970700029297E-2</v>
      </c>
    </row>
    <row r="774" spans="1:9">
      <c r="A774" s="89" t="s">
        <v>2540</v>
      </c>
      <c r="B774" s="89" t="s">
        <v>2541</v>
      </c>
      <c r="C774" s="89" t="s">
        <v>2542</v>
      </c>
      <c r="D774" s="89" t="s">
        <v>97</v>
      </c>
      <c r="E774" s="89" t="s">
        <v>618</v>
      </c>
      <c r="F774" s="89" t="s">
        <v>1034</v>
      </c>
      <c r="G774" s="89" t="s">
        <v>203</v>
      </c>
      <c r="H774" s="89" t="s">
        <v>156</v>
      </c>
      <c r="I774" s="90">
        <v>2.9299970700029297E-2</v>
      </c>
    </row>
    <row r="775" spans="1:9">
      <c r="A775" s="89" t="s">
        <v>2543</v>
      </c>
      <c r="B775" s="89" t="s">
        <v>2544</v>
      </c>
      <c r="C775" s="89" t="s">
        <v>2545</v>
      </c>
      <c r="D775" s="89" t="s">
        <v>59</v>
      </c>
      <c r="E775" s="89" t="s">
        <v>155</v>
      </c>
      <c r="F775" s="89" t="s">
        <v>155</v>
      </c>
      <c r="G775" s="89" t="s">
        <v>62</v>
      </c>
      <c r="H775" s="89" t="s">
        <v>63</v>
      </c>
      <c r="I775" s="90">
        <v>2.9199970800029198E-2</v>
      </c>
    </row>
    <row r="776" spans="1:9">
      <c r="A776" s="89" t="s">
        <v>2546</v>
      </c>
      <c r="B776" s="89" t="s">
        <v>2547</v>
      </c>
      <c r="C776" s="89" t="s">
        <v>2548</v>
      </c>
      <c r="D776" s="89" t="s">
        <v>97</v>
      </c>
      <c r="E776" s="89" t="s">
        <v>121</v>
      </c>
      <c r="F776" s="89" t="s">
        <v>122</v>
      </c>
      <c r="G776" s="89" t="s">
        <v>419</v>
      </c>
      <c r="H776" s="89" t="s">
        <v>63</v>
      </c>
      <c r="I776" s="90">
        <v>2.9199970800029198E-2</v>
      </c>
    </row>
    <row r="777" spans="1:9">
      <c r="A777" s="89" t="s">
        <v>2549</v>
      </c>
      <c r="B777" s="89" t="s">
        <v>2550</v>
      </c>
      <c r="C777" s="89" t="s">
        <v>2551</v>
      </c>
      <c r="D777" s="89" t="s">
        <v>108</v>
      </c>
      <c r="E777" s="89" t="s">
        <v>201</v>
      </c>
      <c r="F777" s="89" t="s">
        <v>202</v>
      </c>
      <c r="G777" s="89" t="s">
        <v>385</v>
      </c>
      <c r="H777" s="89" t="s">
        <v>213</v>
      </c>
      <c r="I777" s="90">
        <v>2.9199970800029198E-2</v>
      </c>
    </row>
    <row r="778" spans="1:9">
      <c r="A778" s="89" t="s">
        <v>2552</v>
      </c>
      <c r="B778" s="89" t="s">
        <v>2553</v>
      </c>
      <c r="C778" s="89" t="s">
        <v>2554</v>
      </c>
      <c r="D778" s="89" t="s">
        <v>74</v>
      </c>
      <c r="E778" s="89" t="s">
        <v>87</v>
      </c>
      <c r="F778" s="89" t="s">
        <v>150</v>
      </c>
      <c r="G778" s="89" t="s">
        <v>62</v>
      </c>
      <c r="H778" s="89" t="s">
        <v>63</v>
      </c>
      <c r="I778" s="90">
        <v>2.8899971100028895E-2</v>
      </c>
    </row>
    <row r="779" spans="1:9">
      <c r="A779" s="89" t="s">
        <v>2555</v>
      </c>
      <c r="B779" s="89" t="s">
        <v>2556</v>
      </c>
      <c r="C779" s="89" t="s">
        <v>2557</v>
      </c>
      <c r="D779" s="89" t="s">
        <v>97</v>
      </c>
      <c r="E779" s="89" t="s">
        <v>320</v>
      </c>
      <c r="F779" s="89" t="s">
        <v>320</v>
      </c>
      <c r="G779" s="89" t="s">
        <v>285</v>
      </c>
      <c r="H779" s="89" t="s">
        <v>161</v>
      </c>
      <c r="I779" s="90">
        <v>2.8899971100028895E-2</v>
      </c>
    </row>
    <row r="780" spans="1:9">
      <c r="A780" s="89" t="s">
        <v>2558</v>
      </c>
      <c r="B780" s="89" t="s">
        <v>2559</v>
      </c>
      <c r="C780" s="89" t="s">
        <v>2560</v>
      </c>
      <c r="D780" s="89" t="s">
        <v>97</v>
      </c>
      <c r="E780" s="89" t="s">
        <v>618</v>
      </c>
      <c r="F780" s="89" t="s">
        <v>1034</v>
      </c>
      <c r="G780" s="89" t="s">
        <v>377</v>
      </c>
      <c r="H780" s="89" t="s">
        <v>175</v>
      </c>
      <c r="I780" s="90">
        <v>2.8899971100028895E-2</v>
      </c>
    </row>
    <row r="781" spans="1:9">
      <c r="A781" s="89" t="s">
        <v>2561</v>
      </c>
      <c r="B781" s="89" t="s">
        <v>2562</v>
      </c>
      <c r="C781" s="89" t="s">
        <v>2563</v>
      </c>
      <c r="D781" s="89" t="s">
        <v>59</v>
      </c>
      <c r="E781" s="89" t="s">
        <v>155</v>
      </c>
      <c r="F781" s="89" t="s">
        <v>155</v>
      </c>
      <c r="G781" s="89" t="s">
        <v>62</v>
      </c>
      <c r="H781" s="89" t="s">
        <v>63</v>
      </c>
      <c r="I781" s="90">
        <v>2.8799971200028796E-2</v>
      </c>
    </row>
    <row r="782" spans="1:9">
      <c r="A782" s="89" t="s">
        <v>2564</v>
      </c>
      <c r="B782" s="89" t="s">
        <v>2565</v>
      </c>
      <c r="C782" s="89" t="s">
        <v>2566</v>
      </c>
      <c r="D782" s="89" t="s">
        <v>79</v>
      </c>
      <c r="E782" s="89" t="s">
        <v>95</v>
      </c>
      <c r="F782" s="89" t="s">
        <v>309</v>
      </c>
      <c r="G782" s="89" t="s">
        <v>348</v>
      </c>
      <c r="H782" s="89" t="s">
        <v>146</v>
      </c>
      <c r="I782" s="90">
        <v>2.8699971300028694E-2</v>
      </c>
    </row>
    <row r="783" spans="1:9">
      <c r="A783" s="89" t="s">
        <v>2567</v>
      </c>
      <c r="B783" s="89" t="s">
        <v>2568</v>
      </c>
      <c r="C783" s="89" t="s">
        <v>2569</v>
      </c>
      <c r="D783" s="89" t="s">
        <v>74</v>
      </c>
      <c r="E783" s="89" t="s">
        <v>87</v>
      </c>
      <c r="F783" s="89" t="s">
        <v>145</v>
      </c>
      <c r="G783" s="89" t="s">
        <v>369</v>
      </c>
      <c r="H783" s="89" t="s">
        <v>197</v>
      </c>
      <c r="I783" s="90">
        <v>2.8699971300028694E-2</v>
      </c>
    </row>
    <row r="784" spans="1:9">
      <c r="A784" s="89" t="s">
        <v>2570</v>
      </c>
      <c r="B784" s="89" t="s">
        <v>2571</v>
      </c>
      <c r="C784" s="89" t="s">
        <v>2572</v>
      </c>
      <c r="D784" s="89" t="s">
        <v>91</v>
      </c>
      <c r="E784" s="89" t="s">
        <v>112</v>
      </c>
      <c r="F784" s="89" t="s">
        <v>1078</v>
      </c>
      <c r="G784" s="89" t="s">
        <v>62</v>
      </c>
      <c r="H784" s="89" t="s">
        <v>63</v>
      </c>
      <c r="I784" s="90">
        <v>2.8699971300028694E-2</v>
      </c>
    </row>
    <row r="785" spans="1:9">
      <c r="A785" s="89" t="s">
        <v>2573</v>
      </c>
      <c r="B785" s="89" t="s">
        <v>2574</v>
      </c>
      <c r="C785" s="89" t="s">
        <v>2575</v>
      </c>
      <c r="D785" s="89" t="s">
        <v>79</v>
      </c>
      <c r="E785" s="89" t="s">
        <v>95</v>
      </c>
      <c r="F785" s="89" t="s">
        <v>541</v>
      </c>
      <c r="G785" s="89" t="s">
        <v>183</v>
      </c>
      <c r="H785" s="89" t="s">
        <v>146</v>
      </c>
      <c r="I785" s="90">
        <v>2.8599971400028595E-2</v>
      </c>
    </row>
    <row r="786" spans="1:9">
      <c r="A786" s="89" t="s">
        <v>2576</v>
      </c>
      <c r="B786" s="89" t="s">
        <v>2577</v>
      </c>
      <c r="C786" s="89" t="s">
        <v>2578</v>
      </c>
      <c r="D786" s="89" t="s">
        <v>97</v>
      </c>
      <c r="E786" s="89" t="s">
        <v>618</v>
      </c>
      <c r="F786" s="89" t="s">
        <v>619</v>
      </c>
      <c r="G786" s="89" t="s">
        <v>174</v>
      </c>
      <c r="H786" s="89" t="s">
        <v>141</v>
      </c>
      <c r="I786" s="90">
        <v>2.8599971400028595E-2</v>
      </c>
    </row>
    <row r="787" spans="1:9">
      <c r="A787" s="89" t="s">
        <v>2579</v>
      </c>
      <c r="B787" s="89" t="s">
        <v>2580</v>
      </c>
      <c r="C787" s="89" t="s">
        <v>2581</v>
      </c>
      <c r="D787" s="89" t="s">
        <v>91</v>
      </c>
      <c r="E787" s="89" t="s">
        <v>409</v>
      </c>
      <c r="F787" s="89" t="s">
        <v>605</v>
      </c>
      <c r="G787" s="89" t="s">
        <v>203</v>
      </c>
      <c r="H787" s="89" t="s">
        <v>156</v>
      </c>
      <c r="I787" s="90">
        <v>2.8599971400028595E-2</v>
      </c>
    </row>
    <row r="788" spans="1:9">
      <c r="A788" s="89" t="s">
        <v>2582</v>
      </c>
      <c r="B788" s="89" t="s">
        <v>2583</v>
      </c>
      <c r="C788" s="89" t="s">
        <v>2584</v>
      </c>
      <c r="D788" s="89" t="s">
        <v>67</v>
      </c>
      <c r="E788" s="89" t="s">
        <v>67</v>
      </c>
      <c r="F788" s="89" t="s">
        <v>68</v>
      </c>
      <c r="G788" s="89" t="s">
        <v>62</v>
      </c>
      <c r="H788" s="89" t="s">
        <v>63</v>
      </c>
      <c r="I788" s="90">
        <v>2.8499971500028497E-2</v>
      </c>
    </row>
    <row r="789" spans="1:9">
      <c r="A789" s="89" t="s">
        <v>2585</v>
      </c>
      <c r="B789" s="89" t="s">
        <v>2586</v>
      </c>
      <c r="C789" s="89" t="s">
        <v>2587</v>
      </c>
      <c r="D789" s="89" t="s">
        <v>97</v>
      </c>
      <c r="E789" s="89" t="s">
        <v>136</v>
      </c>
      <c r="F789" s="89" t="s">
        <v>470</v>
      </c>
      <c r="G789" s="89" t="s">
        <v>89</v>
      </c>
      <c r="H789" s="89" t="s">
        <v>90</v>
      </c>
      <c r="I789" s="90">
        <v>2.8499971500028497E-2</v>
      </c>
    </row>
    <row r="790" spans="1:9">
      <c r="A790" s="89" t="s">
        <v>2588</v>
      </c>
      <c r="B790" s="89" t="s">
        <v>2589</v>
      </c>
      <c r="C790" s="89" t="s">
        <v>2590</v>
      </c>
      <c r="D790" s="89" t="s">
        <v>114</v>
      </c>
      <c r="E790" s="89" t="s">
        <v>114</v>
      </c>
      <c r="F790" s="89" t="s">
        <v>1856</v>
      </c>
      <c r="G790" s="89" t="s">
        <v>62</v>
      </c>
      <c r="H790" s="89" t="s">
        <v>63</v>
      </c>
      <c r="I790" s="90">
        <v>2.8499971500028497E-2</v>
      </c>
    </row>
    <row r="791" spans="1:9">
      <c r="A791" s="89" t="s">
        <v>2591</v>
      </c>
      <c r="B791" s="89" t="s">
        <v>2592</v>
      </c>
      <c r="C791" s="89" t="s">
        <v>2593</v>
      </c>
      <c r="D791" s="89" t="s">
        <v>91</v>
      </c>
      <c r="E791" s="89" t="s">
        <v>409</v>
      </c>
      <c r="F791" s="89" t="s">
        <v>605</v>
      </c>
      <c r="G791" s="89" t="s">
        <v>62</v>
      </c>
      <c r="H791" s="89" t="s">
        <v>63</v>
      </c>
      <c r="I791" s="90">
        <v>2.8399971600028398E-2</v>
      </c>
    </row>
    <row r="792" spans="1:9">
      <c r="A792" s="89" t="s">
        <v>2594</v>
      </c>
      <c r="B792" s="89" t="s">
        <v>2595</v>
      </c>
      <c r="C792" s="89" t="s">
        <v>2596</v>
      </c>
      <c r="D792" s="89" t="s">
        <v>97</v>
      </c>
      <c r="E792" s="89" t="s">
        <v>136</v>
      </c>
      <c r="F792" s="89" t="s">
        <v>439</v>
      </c>
      <c r="G792" s="89" t="s">
        <v>62</v>
      </c>
      <c r="H792" s="89" t="s">
        <v>63</v>
      </c>
      <c r="I792" s="90">
        <v>2.8399971600028398E-2</v>
      </c>
    </row>
    <row r="793" spans="1:9">
      <c r="A793" s="89" t="s">
        <v>2597</v>
      </c>
      <c r="B793" s="89" t="s">
        <v>2598</v>
      </c>
      <c r="C793" s="89" t="s">
        <v>2599</v>
      </c>
      <c r="D793" s="89" t="s">
        <v>91</v>
      </c>
      <c r="E793" s="89" t="s">
        <v>112</v>
      </c>
      <c r="F793" s="89" t="s">
        <v>487</v>
      </c>
      <c r="G793" s="89" t="s">
        <v>62</v>
      </c>
      <c r="H793" s="89" t="s">
        <v>63</v>
      </c>
      <c r="I793" s="90">
        <v>2.8399971600028398E-2</v>
      </c>
    </row>
    <row r="794" spans="1:9">
      <c r="A794" s="89" t="s">
        <v>2600</v>
      </c>
      <c r="B794" s="89" t="s">
        <v>2601</v>
      </c>
      <c r="C794" s="89" t="s">
        <v>2602</v>
      </c>
      <c r="D794" s="89" t="s">
        <v>91</v>
      </c>
      <c r="E794" s="89" t="s">
        <v>409</v>
      </c>
      <c r="F794" s="89" t="s">
        <v>410</v>
      </c>
      <c r="G794" s="89" t="s">
        <v>62</v>
      </c>
      <c r="H794" s="89" t="s">
        <v>63</v>
      </c>
      <c r="I794" s="90">
        <v>2.8299971700028296E-2</v>
      </c>
    </row>
    <row r="795" spans="1:9">
      <c r="A795" s="89" t="s">
        <v>2603</v>
      </c>
      <c r="B795" s="89" t="s">
        <v>2604</v>
      </c>
      <c r="C795" s="89" t="s">
        <v>2605</v>
      </c>
      <c r="D795" s="89" t="s">
        <v>59</v>
      </c>
      <c r="E795" s="89" t="s">
        <v>155</v>
      </c>
      <c r="F795" s="89" t="s">
        <v>155</v>
      </c>
      <c r="G795" s="89" t="s">
        <v>62</v>
      </c>
      <c r="H795" s="89" t="s">
        <v>63</v>
      </c>
      <c r="I795" s="90">
        <v>2.8299971700028296E-2</v>
      </c>
    </row>
    <row r="796" spans="1:9">
      <c r="A796" s="89" t="s">
        <v>2606</v>
      </c>
      <c r="B796" s="89" t="s">
        <v>2607</v>
      </c>
      <c r="C796" s="89" t="s">
        <v>2608</v>
      </c>
      <c r="D796" s="89" t="s">
        <v>74</v>
      </c>
      <c r="E796" s="89" t="s">
        <v>101</v>
      </c>
      <c r="F796" s="89" t="s">
        <v>885</v>
      </c>
      <c r="G796" s="89" t="s">
        <v>62</v>
      </c>
      <c r="H796" s="89" t="s">
        <v>63</v>
      </c>
      <c r="I796" s="90">
        <v>2.8199971800028194E-2</v>
      </c>
    </row>
    <row r="797" spans="1:9">
      <c r="A797" s="89" t="s">
        <v>2609</v>
      </c>
      <c r="B797" s="89" t="s">
        <v>2610</v>
      </c>
      <c r="C797" s="89" t="s">
        <v>2611</v>
      </c>
      <c r="D797" s="89" t="s">
        <v>103</v>
      </c>
      <c r="E797" s="89" t="s">
        <v>103</v>
      </c>
      <c r="F797" s="89" t="s">
        <v>290</v>
      </c>
      <c r="G797" s="89" t="s">
        <v>203</v>
      </c>
      <c r="H797" s="89" t="s">
        <v>156</v>
      </c>
      <c r="I797" s="90">
        <v>2.8099971900028095E-2</v>
      </c>
    </row>
    <row r="798" spans="1:9">
      <c r="A798" s="89" t="s">
        <v>2612</v>
      </c>
      <c r="B798" s="89" t="s">
        <v>2613</v>
      </c>
      <c r="C798" s="89" t="s">
        <v>2614</v>
      </c>
      <c r="D798" s="89" t="s">
        <v>67</v>
      </c>
      <c r="E798" s="89" t="s">
        <v>67</v>
      </c>
      <c r="F798" s="89" t="s">
        <v>68</v>
      </c>
      <c r="G798" s="89" t="s">
        <v>62</v>
      </c>
      <c r="H798" s="89" t="s">
        <v>63</v>
      </c>
      <c r="I798" s="90">
        <v>2.8099971900028095E-2</v>
      </c>
    </row>
    <row r="799" spans="1:9">
      <c r="A799" s="89" t="s">
        <v>2615</v>
      </c>
      <c r="B799" s="89" t="s">
        <v>2616</v>
      </c>
      <c r="C799" s="89" t="s">
        <v>2617</v>
      </c>
      <c r="D799" s="89" t="s">
        <v>108</v>
      </c>
      <c r="E799" s="89" t="s">
        <v>201</v>
      </c>
      <c r="F799" s="89" t="s">
        <v>202</v>
      </c>
      <c r="G799" s="89" t="s">
        <v>203</v>
      </c>
      <c r="H799" s="89" t="s">
        <v>156</v>
      </c>
      <c r="I799" s="90">
        <v>2.8099971900028095E-2</v>
      </c>
    </row>
    <row r="800" spans="1:9">
      <c r="A800" s="89" t="s">
        <v>2618</v>
      </c>
      <c r="B800" s="89" t="s">
        <v>2619</v>
      </c>
      <c r="C800" s="89" t="s">
        <v>2620</v>
      </c>
      <c r="D800" s="89" t="s">
        <v>97</v>
      </c>
      <c r="E800" s="89" t="s">
        <v>121</v>
      </c>
      <c r="F800" s="89" t="s">
        <v>122</v>
      </c>
      <c r="G800" s="89" t="s">
        <v>423</v>
      </c>
      <c r="H800" s="89" t="s">
        <v>241</v>
      </c>
      <c r="I800" s="90">
        <v>2.7999972000027996E-2</v>
      </c>
    </row>
    <row r="801" spans="1:9">
      <c r="A801" s="89" t="s">
        <v>2621</v>
      </c>
      <c r="B801" s="89" t="s">
        <v>2622</v>
      </c>
      <c r="C801" s="89" t="s">
        <v>2623</v>
      </c>
      <c r="D801" s="89" t="s">
        <v>79</v>
      </c>
      <c r="E801" s="89" t="s">
        <v>95</v>
      </c>
      <c r="F801" s="89" t="s">
        <v>309</v>
      </c>
      <c r="G801" s="89" t="s">
        <v>183</v>
      </c>
      <c r="H801" s="89" t="s">
        <v>146</v>
      </c>
      <c r="I801" s="90">
        <v>2.7999972000027996E-2</v>
      </c>
    </row>
    <row r="802" spans="1:9">
      <c r="A802" s="89" t="s">
        <v>2624</v>
      </c>
      <c r="B802" s="89" t="s">
        <v>2625</v>
      </c>
      <c r="C802" s="89" t="s">
        <v>2626</v>
      </c>
      <c r="D802" s="89" t="s">
        <v>97</v>
      </c>
      <c r="E802" s="89" t="s">
        <v>136</v>
      </c>
      <c r="F802" s="89" t="s">
        <v>137</v>
      </c>
      <c r="G802" s="89" t="s">
        <v>62</v>
      </c>
      <c r="H802" s="89" t="s">
        <v>63</v>
      </c>
      <c r="I802" s="90">
        <v>2.7899972100027898E-2</v>
      </c>
    </row>
    <row r="803" spans="1:9">
      <c r="A803" s="89" t="s">
        <v>2627</v>
      </c>
      <c r="B803" s="89" t="s">
        <v>2628</v>
      </c>
      <c r="C803" s="89" t="s">
        <v>2629</v>
      </c>
      <c r="D803" s="89" t="s">
        <v>114</v>
      </c>
      <c r="E803" s="89" t="s">
        <v>114</v>
      </c>
      <c r="F803" s="89" t="s">
        <v>674</v>
      </c>
      <c r="G803" s="89" t="s">
        <v>62</v>
      </c>
      <c r="H803" s="89" t="s">
        <v>63</v>
      </c>
      <c r="I803" s="90">
        <v>2.7899972100027898E-2</v>
      </c>
    </row>
    <row r="804" spans="1:9">
      <c r="A804" s="89" t="s">
        <v>2630</v>
      </c>
      <c r="B804" s="89" t="s">
        <v>2631</v>
      </c>
      <c r="C804" s="89" t="s">
        <v>2632</v>
      </c>
      <c r="D804" s="89" t="s">
        <v>97</v>
      </c>
      <c r="E804" s="89" t="s">
        <v>320</v>
      </c>
      <c r="F804" s="89" t="s">
        <v>320</v>
      </c>
      <c r="G804" s="89" t="s">
        <v>332</v>
      </c>
      <c r="H804" s="89" t="s">
        <v>169</v>
      </c>
      <c r="I804" s="90">
        <v>2.7799972200027796E-2</v>
      </c>
    </row>
    <row r="805" spans="1:9">
      <c r="A805" s="89" t="s">
        <v>2633</v>
      </c>
      <c r="B805" s="89" t="s">
        <v>2634</v>
      </c>
      <c r="C805" s="89" t="s">
        <v>2635</v>
      </c>
      <c r="D805" s="89" t="s">
        <v>97</v>
      </c>
      <c r="E805" s="89" t="s">
        <v>121</v>
      </c>
      <c r="F805" s="89" t="s">
        <v>122</v>
      </c>
      <c r="G805" s="89" t="s">
        <v>123</v>
      </c>
      <c r="H805" s="89" t="s">
        <v>124</v>
      </c>
      <c r="I805" s="90">
        <v>2.7799972200027796E-2</v>
      </c>
    </row>
    <row r="806" spans="1:9">
      <c r="A806" s="89" t="s">
        <v>2636</v>
      </c>
      <c r="B806" s="89" t="s">
        <v>2637</v>
      </c>
      <c r="C806" s="89" t="s">
        <v>2638</v>
      </c>
      <c r="D806" s="89" t="s">
        <v>108</v>
      </c>
      <c r="E806" s="89" t="s">
        <v>235</v>
      </c>
      <c r="F806" s="89" t="s">
        <v>236</v>
      </c>
      <c r="G806" s="89" t="s">
        <v>389</v>
      </c>
      <c r="H806" s="89" t="s">
        <v>218</v>
      </c>
      <c r="I806" s="90">
        <v>2.7699972300027693E-2</v>
      </c>
    </row>
    <row r="807" spans="1:9">
      <c r="A807" s="89" t="s">
        <v>2639</v>
      </c>
      <c r="B807" s="89" t="s">
        <v>2640</v>
      </c>
      <c r="C807" s="89" t="s">
        <v>2641</v>
      </c>
      <c r="D807" s="89" t="s">
        <v>97</v>
      </c>
      <c r="E807" s="89" t="s">
        <v>320</v>
      </c>
      <c r="F807" s="89" t="s">
        <v>320</v>
      </c>
      <c r="G807" s="89" t="s">
        <v>285</v>
      </c>
      <c r="H807" s="89" t="s">
        <v>161</v>
      </c>
      <c r="I807" s="90">
        <v>2.7699972300027693E-2</v>
      </c>
    </row>
    <row r="808" spans="1:9">
      <c r="A808" s="89" t="s">
        <v>2642</v>
      </c>
      <c r="B808" s="89" t="s">
        <v>2643</v>
      </c>
      <c r="C808" s="89" t="s">
        <v>2644</v>
      </c>
      <c r="D808" s="89" t="s">
        <v>103</v>
      </c>
      <c r="E808" s="89" t="s">
        <v>103</v>
      </c>
      <c r="F808" s="89" t="s">
        <v>290</v>
      </c>
      <c r="G808" s="89" t="s">
        <v>123</v>
      </c>
      <c r="H808" s="89" t="s">
        <v>124</v>
      </c>
      <c r="I808" s="90">
        <v>2.7699972300027693E-2</v>
      </c>
    </row>
    <row r="809" spans="1:9">
      <c r="A809" s="89" t="s">
        <v>2645</v>
      </c>
      <c r="B809" s="89" t="s">
        <v>2646</v>
      </c>
      <c r="C809" s="89" t="s">
        <v>2647</v>
      </c>
      <c r="D809" s="89" t="s">
        <v>108</v>
      </c>
      <c r="E809" s="89" t="s">
        <v>305</v>
      </c>
      <c r="F809" s="89" t="s">
        <v>305</v>
      </c>
      <c r="G809" s="89" t="s">
        <v>183</v>
      </c>
      <c r="H809" s="89" t="s">
        <v>146</v>
      </c>
      <c r="I809" s="90">
        <v>2.7699972300027693E-2</v>
      </c>
    </row>
    <row r="810" spans="1:9">
      <c r="A810" s="89" t="s">
        <v>2648</v>
      </c>
      <c r="B810" s="89" t="s">
        <v>2649</v>
      </c>
      <c r="C810" s="89" t="s">
        <v>2650</v>
      </c>
      <c r="D810" s="89" t="s">
        <v>79</v>
      </c>
      <c r="E810" s="89" t="s">
        <v>444</v>
      </c>
      <c r="F810" s="89" t="s">
        <v>2651</v>
      </c>
      <c r="G810" s="89" t="s">
        <v>174</v>
      </c>
      <c r="H810" s="89" t="s">
        <v>141</v>
      </c>
      <c r="I810" s="90">
        <v>2.7699972300027693E-2</v>
      </c>
    </row>
    <row r="811" spans="1:9">
      <c r="A811" s="89" t="s">
        <v>2652</v>
      </c>
      <c r="B811" s="89" t="s">
        <v>2653</v>
      </c>
      <c r="C811" s="89" t="s">
        <v>2654</v>
      </c>
      <c r="D811" s="89" t="s">
        <v>74</v>
      </c>
      <c r="E811" s="89" t="s">
        <v>87</v>
      </c>
      <c r="F811" s="89" t="s">
        <v>88</v>
      </c>
      <c r="G811" s="89" t="s">
        <v>203</v>
      </c>
      <c r="H811" s="89" t="s">
        <v>156</v>
      </c>
      <c r="I811" s="90">
        <v>2.7599972400027595E-2</v>
      </c>
    </row>
    <row r="812" spans="1:9">
      <c r="A812" s="89" t="s">
        <v>2655</v>
      </c>
      <c r="B812" s="89" t="s">
        <v>2656</v>
      </c>
      <c r="C812" s="89" t="s">
        <v>2657</v>
      </c>
      <c r="D812" s="89" t="s">
        <v>114</v>
      </c>
      <c r="E812" s="89" t="s">
        <v>114</v>
      </c>
      <c r="F812" s="89" t="s">
        <v>674</v>
      </c>
      <c r="G812" s="89" t="s">
        <v>62</v>
      </c>
      <c r="H812" s="89" t="s">
        <v>63</v>
      </c>
      <c r="I812" s="90">
        <v>2.7599972400027595E-2</v>
      </c>
    </row>
    <row r="813" spans="1:9">
      <c r="A813" s="89" t="s">
        <v>2658</v>
      </c>
      <c r="B813" s="89" t="s">
        <v>2659</v>
      </c>
      <c r="C813" s="89" t="s">
        <v>2660</v>
      </c>
      <c r="D813" s="89" t="s">
        <v>103</v>
      </c>
      <c r="E813" s="89" t="s">
        <v>103</v>
      </c>
      <c r="F813" s="89" t="s">
        <v>290</v>
      </c>
      <c r="G813" s="89" t="s">
        <v>89</v>
      </c>
      <c r="H813" s="89" t="s">
        <v>90</v>
      </c>
      <c r="I813" s="90">
        <v>2.7599972400027595E-2</v>
      </c>
    </row>
    <row r="814" spans="1:9">
      <c r="A814" s="89" t="s">
        <v>2661</v>
      </c>
      <c r="B814" s="89" t="s">
        <v>2662</v>
      </c>
      <c r="C814" s="89" t="s">
        <v>2663</v>
      </c>
      <c r="D814" s="89" t="s">
        <v>97</v>
      </c>
      <c r="E814" s="89" t="s">
        <v>121</v>
      </c>
      <c r="F814" s="89" t="s">
        <v>122</v>
      </c>
      <c r="G814" s="89" t="s">
        <v>385</v>
      </c>
      <c r="H814" s="89" t="s">
        <v>213</v>
      </c>
      <c r="I814" s="90">
        <v>2.7599972400027595E-2</v>
      </c>
    </row>
    <row r="815" spans="1:9">
      <c r="A815" s="89" t="s">
        <v>2664</v>
      </c>
      <c r="B815" s="89" t="s">
        <v>2665</v>
      </c>
      <c r="C815" s="89" t="s">
        <v>2666</v>
      </c>
      <c r="D815" s="89" t="s">
        <v>83</v>
      </c>
      <c r="E815" s="89" t="s">
        <v>83</v>
      </c>
      <c r="F815" s="89" t="s">
        <v>107</v>
      </c>
      <c r="G815" s="89" t="s">
        <v>397</v>
      </c>
      <c r="H815" s="89" t="s">
        <v>222</v>
      </c>
      <c r="I815" s="90">
        <v>2.7599972400027595E-2</v>
      </c>
    </row>
    <row r="816" spans="1:9">
      <c r="A816" s="89" t="s">
        <v>2667</v>
      </c>
      <c r="B816" s="89" t="s">
        <v>2668</v>
      </c>
      <c r="C816" s="89" t="s">
        <v>2669</v>
      </c>
      <c r="D816" s="89" t="s">
        <v>97</v>
      </c>
      <c r="E816" s="89" t="s">
        <v>618</v>
      </c>
      <c r="F816" s="89" t="s">
        <v>619</v>
      </c>
      <c r="G816" s="89" t="s">
        <v>174</v>
      </c>
      <c r="H816" s="89" t="s">
        <v>141</v>
      </c>
      <c r="I816" s="90">
        <v>2.7599972400027595E-2</v>
      </c>
    </row>
    <row r="817" spans="1:9">
      <c r="A817" s="89" t="s">
        <v>2670</v>
      </c>
      <c r="B817" s="89" t="s">
        <v>2671</v>
      </c>
      <c r="C817" s="89" t="s">
        <v>2672</v>
      </c>
      <c r="D817" s="89" t="s">
        <v>74</v>
      </c>
      <c r="E817" s="89" t="s">
        <v>87</v>
      </c>
      <c r="F817" s="89" t="s">
        <v>88</v>
      </c>
      <c r="G817" s="89" t="s">
        <v>389</v>
      </c>
      <c r="H817" s="89" t="s">
        <v>218</v>
      </c>
      <c r="I817" s="90">
        <v>2.7599972400027595E-2</v>
      </c>
    </row>
    <row r="818" spans="1:9">
      <c r="A818" s="89" t="s">
        <v>2673</v>
      </c>
      <c r="B818" s="89" t="s">
        <v>2674</v>
      </c>
      <c r="C818" s="89" t="s">
        <v>2675</v>
      </c>
      <c r="D818" s="89" t="s">
        <v>108</v>
      </c>
      <c r="E818" s="89" t="s">
        <v>300</v>
      </c>
      <c r="F818" s="89" t="s">
        <v>301</v>
      </c>
      <c r="G818" s="89" t="s">
        <v>62</v>
      </c>
      <c r="H818" s="89" t="s">
        <v>63</v>
      </c>
      <c r="I818" s="90">
        <v>2.7499972500027496E-2</v>
      </c>
    </row>
    <row r="819" spans="1:9">
      <c r="A819" s="89" t="s">
        <v>2676</v>
      </c>
      <c r="B819" s="89" t="s">
        <v>2677</v>
      </c>
      <c r="C819" s="89" t="s">
        <v>2678</v>
      </c>
      <c r="D819" s="89" t="s">
        <v>74</v>
      </c>
      <c r="E819" s="89" t="s">
        <v>101</v>
      </c>
      <c r="F819" s="89" t="s">
        <v>885</v>
      </c>
      <c r="G819" s="89" t="s">
        <v>62</v>
      </c>
      <c r="H819" s="89" t="s">
        <v>63</v>
      </c>
      <c r="I819" s="90">
        <v>2.7499972500027496E-2</v>
      </c>
    </row>
    <row r="820" spans="1:9">
      <c r="A820" s="89" t="s">
        <v>2679</v>
      </c>
      <c r="B820" s="89" t="s">
        <v>2680</v>
      </c>
      <c r="C820" s="89" t="s">
        <v>2681</v>
      </c>
      <c r="D820" s="89" t="s">
        <v>108</v>
      </c>
      <c r="E820" s="89" t="s">
        <v>560</v>
      </c>
      <c r="F820" s="89" t="s">
        <v>1085</v>
      </c>
      <c r="G820" s="89" t="s">
        <v>188</v>
      </c>
      <c r="H820" s="89" t="s">
        <v>151</v>
      </c>
      <c r="I820" s="90">
        <v>2.7499972500027496E-2</v>
      </c>
    </row>
    <row r="821" spans="1:9">
      <c r="A821" s="89" t="s">
        <v>2682</v>
      </c>
      <c r="B821" s="89" t="s">
        <v>2683</v>
      </c>
      <c r="C821" s="89" t="s">
        <v>2684</v>
      </c>
      <c r="D821" s="89" t="s">
        <v>103</v>
      </c>
      <c r="E821" s="89" t="s">
        <v>103</v>
      </c>
      <c r="F821" s="89" t="s">
        <v>290</v>
      </c>
      <c r="G821" s="89" t="s">
        <v>203</v>
      </c>
      <c r="H821" s="89" t="s">
        <v>156</v>
      </c>
      <c r="I821" s="90">
        <v>2.7499972500027496E-2</v>
      </c>
    </row>
    <row r="822" spans="1:9">
      <c r="A822" s="89" t="s">
        <v>2685</v>
      </c>
      <c r="B822" s="89" t="s">
        <v>2686</v>
      </c>
      <c r="C822" s="89" t="s">
        <v>2687</v>
      </c>
      <c r="D822" s="89" t="s">
        <v>108</v>
      </c>
      <c r="E822" s="89" t="s">
        <v>300</v>
      </c>
      <c r="F822" s="89" t="s">
        <v>301</v>
      </c>
      <c r="G822" s="89" t="s">
        <v>62</v>
      </c>
      <c r="H822" s="89" t="s">
        <v>63</v>
      </c>
      <c r="I822" s="90">
        <v>2.7499972500027496E-2</v>
      </c>
    </row>
    <row r="823" spans="1:9">
      <c r="A823" s="89" t="s">
        <v>2688</v>
      </c>
      <c r="B823" s="89" t="s">
        <v>2689</v>
      </c>
      <c r="C823" s="89" t="s">
        <v>2690</v>
      </c>
      <c r="D823" s="89" t="s">
        <v>103</v>
      </c>
      <c r="E823" s="89" t="s">
        <v>103</v>
      </c>
      <c r="F823" s="89" t="s">
        <v>1420</v>
      </c>
      <c r="G823" s="89" t="s">
        <v>361</v>
      </c>
      <c r="H823" s="89" t="s">
        <v>189</v>
      </c>
      <c r="I823" s="90">
        <v>2.7399972600027397E-2</v>
      </c>
    </row>
    <row r="824" spans="1:9">
      <c r="A824" s="89" t="s">
        <v>2691</v>
      </c>
      <c r="B824" s="89" t="s">
        <v>2692</v>
      </c>
      <c r="C824" s="89" t="s">
        <v>2693</v>
      </c>
      <c r="D824" s="89" t="s">
        <v>79</v>
      </c>
      <c r="E824" s="89" t="s">
        <v>95</v>
      </c>
      <c r="F824" s="89" t="s">
        <v>96</v>
      </c>
      <c r="G824" s="89" t="s">
        <v>427</v>
      </c>
      <c r="H824" s="89" t="s">
        <v>245</v>
      </c>
      <c r="I824" s="90">
        <v>2.7399972600027397E-2</v>
      </c>
    </row>
    <row r="825" spans="1:9">
      <c r="A825" s="89" t="s">
        <v>2694</v>
      </c>
      <c r="B825" s="89" t="s">
        <v>2695</v>
      </c>
      <c r="C825" s="89" t="s">
        <v>2696</v>
      </c>
      <c r="D825" s="89" t="s">
        <v>114</v>
      </c>
      <c r="E825" s="89" t="s">
        <v>114</v>
      </c>
      <c r="F825" s="89" t="s">
        <v>1856</v>
      </c>
      <c r="G825" s="89" t="s">
        <v>348</v>
      </c>
      <c r="H825" s="89" t="s">
        <v>146</v>
      </c>
      <c r="I825" s="90">
        <v>2.7399972600027397E-2</v>
      </c>
    </row>
    <row r="826" spans="1:9">
      <c r="A826" s="89" t="s">
        <v>2697</v>
      </c>
      <c r="B826" s="89" t="s">
        <v>2698</v>
      </c>
      <c r="C826" s="89" t="s">
        <v>2699</v>
      </c>
      <c r="D826" s="89" t="s">
        <v>91</v>
      </c>
      <c r="E826" s="89" t="s">
        <v>112</v>
      </c>
      <c r="F826" s="89" t="s">
        <v>113</v>
      </c>
      <c r="G826" s="89" t="s">
        <v>62</v>
      </c>
      <c r="H826" s="89" t="s">
        <v>63</v>
      </c>
      <c r="I826" s="90">
        <v>2.7399972600027397E-2</v>
      </c>
    </row>
    <row r="827" spans="1:9">
      <c r="A827" s="89" t="s">
        <v>2700</v>
      </c>
      <c r="B827" s="89" t="s">
        <v>2701</v>
      </c>
      <c r="C827" s="89" t="s">
        <v>2702</v>
      </c>
      <c r="D827" s="89" t="s">
        <v>59</v>
      </c>
      <c r="E827" s="89" t="s">
        <v>155</v>
      </c>
      <c r="F827" s="89" t="s">
        <v>155</v>
      </c>
      <c r="G827" s="89" t="s">
        <v>62</v>
      </c>
      <c r="H827" s="89" t="s">
        <v>63</v>
      </c>
      <c r="I827" s="90">
        <v>2.7299972700027299E-2</v>
      </c>
    </row>
    <row r="828" spans="1:9">
      <c r="A828" s="89" t="s">
        <v>2703</v>
      </c>
      <c r="B828" s="89" t="s">
        <v>2704</v>
      </c>
      <c r="C828" s="89" t="s">
        <v>2705</v>
      </c>
      <c r="D828" s="89" t="s">
        <v>97</v>
      </c>
      <c r="E828" s="89" t="s">
        <v>136</v>
      </c>
      <c r="F828" s="89" t="s">
        <v>137</v>
      </c>
      <c r="G828" s="89" t="s">
        <v>62</v>
      </c>
      <c r="H828" s="89" t="s">
        <v>63</v>
      </c>
      <c r="I828" s="90">
        <v>2.7299972700027299E-2</v>
      </c>
    </row>
    <row r="829" spans="1:9">
      <c r="A829" s="89" t="s">
        <v>2706</v>
      </c>
      <c r="B829" s="89" t="s">
        <v>2707</v>
      </c>
      <c r="C829" s="89" t="s">
        <v>2708</v>
      </c>
      <c r="D829" s="89" t="s">
        <v>103</v>
      </c>
      <c r="E829" s="89" t="s">
        <v>103</v>
      </c>
      <c r="F829" s="89" t="s">
        <v>173</v>
      </c>
      <c r="G829" s="89" t="s">
        <v>203</v>
      </c>
      <c r="H829" s="89" t="s">
        <v>156</v>
      </c>
      <c r="I829" s="90">
        <v>2.7299972700027299E-2</v>
      </c>
    </row>
    <row r="830" spans="1:9">
      <c r="A830" s="89" t="s">
        <v>2709</v>
      </c>
      <c r="B830" s="89" t="s">
        <v>2710</v>
      </c>
      <c r="C830" s="89" t="s">
        <v>2711</v>
      </c>
      <c r="D830" s="89" t="s">
        <v>114</v>
      </c>
      <c r="E830" s="89" t="s">
        <v>114</v>
      </c>
      <c r="F830" s="89" t="s">
        <v>674</v>
      </c>
      <c r="G830" s="89" t="s">
        <v>62</v>
      </c>
      <c r="H830" s="89" t="s">
        <v>63</v>
      </c>
      <c r="I830" s="90">
        <v>2.7199972800027193E-2</v>
      </c>
    </row>
    <row r="831" spans="1:9">
      <c r="A831" s="89" t="s">
        <v>2712</v>
      </c>
      <c r="B831" s="89" t="s">
        <v>2713</v>
      </c>
      <c r="C831" s="89" t="s">
        <v>2714</v>
      </c>
      <c r="D831" s="89" t="s">
        <v>97</v>
      </c>
      <c r="E831" s="89" t="s">
        <v>121</v>
      </c>
      <c r="F831" s="89" t="s">
        <v>122</v>
      </c>
      <c r="G831" s="89" t="s">
        <v>62</v>
      </c>
      <c r="H831" s="89" t="s">
        <v>63</v>
      </c>
      <c r="I831" s="90">
        <v>2.7199972800027193E-2</v>
      </c>
    </row>
    <row r="832" spans="1:9">
      <c r="A832" s="89" t="s">
        <v>2715</v>
      </c>
      <c r="B832" s="89" t="s">
        <v>2716</v>
      </c>
      <c r="C832" s="89" t="s">
        <v>2717</v>
      </c>
      <c r="D832" s="89" t="s">
        <v>59</v>
      </c>
      <c r="E832" s="89" t="s">
        <v>72</v>
      </c>
      <c r="F832" s="89" t="s">
        <v>78</v>
      </c>
      <c r="G832" s="89" t="s">
        <v>62</v>
      </c>
      <c r="H832" s="89" t="s">
        <v>63</v>
      </c>
      <c r="I832" s="90">
        <v>2.7199972800027193E-2</v>
      </c>
    </row>
    <row r="833" spans="1:9">
      <c r="A833" s="89" t="s">
        <v>2718</v>
      </c>
      <c r="B833" s="89" t="s">
        <v>2719</v>
      </c>
      <c r="C833" s="89" t="s">
        <v>2720</v>
      </c>
      <c r="D833" s="89" t="s">
        <v>59</v>
      </c>
      <c r="E833" s="89" t="s">
        <v>155</v>
      </c>
      <c r="F833" s="89" t="s">
        <v>155</v>
      </c>
      <c r="G833" s="89" t="s">
        <v>62</v>
      </c>
      <c r="H833" s="89" t="s">
        <v>63</v>
      </c>
      <c r="I833" s="90">
        <v>2.7099972900027094E-2</v>
      </c>
    </row>
    <row r="834" spans="1:9">
      <c r="A834" s="89" t="s">
        <v>2721</v>
      </c>
      <c r="B834" s="89" t="s">
        <v>2722</v>
      </c>
      <c r="C834" s="89" t="s">
        <v>2723</v>
      </c>
      <c r="D834" s="89" t="s">
        <v>97</v>
      </c>
      <c r="E834" s="89" t="s">
        <v>136</v>
      </c>
      <c r="F834" s="89" t="s">
        <v>137</v>
      </c>
      <c r="G834" s="89" t="s">
        <v>381</v>
      </c>
      <c r="H834" s="89" t="s">
        <v>208</v>
      </c>
      <c r="I834" s="90">
        <v>2.7099972900027094E-2</v>
      </c>
    </row>
    <row r="835" spans="1:9">
      <c r="A835" s="89" t="s">
        <v>2724</v>
      </c>
      <c r="B835" s="89" t="s">
        <v>2725</v>
      </c>
      <c r="C835" s="89" t="s">
        <v>2726</v>
      </c>
      <c r="D835" s="89" t="s">
        <v>97</v>
      </c>
      <c r="E835" s="89" t="s">
        <v>121</v>
      </c>
      <c r="F835" s="89" t="s">
        <v>122</v>
      </c>
      <c r="G835" s="89" t="s">
        <v>188</v>
      </c>
      <c r="H835" s="89" t="s">
        <v>151</v>
      </c>
      <c r="I835" s="90">
        <v>2.6999973000026996E-2</v>
      </c>
    </row>
    <row r="836" spans="1:9">
      <c r="A836" s="89" t="s">
        <v>2727</v>
      </c>
      <c r="B836" s="89" t="s">
        <v>2728</v>
      </c>
      <c r="C836" s="89" t="s">
        <v>2729</v>
      </c>
      <c r="D836" s="89" t="s">
        <v>97</v>
      </c>
      <c r="E836" s="89" t="s">
        <v>121</v>
      </c>
      <c r="F836" s="89" t="s">
        <v>122</v>
      </c>
      <c r="G836" s="89" t="s">
        <v>62</v>
      </c>
      <c r="H836" s="89" t="s">
        <v>63</v>
      </c>
      <c r="I836" s="90">
        <v>2.6999973000026996E-2</v>
      </c>
    </row>
    <row r="837" spans="1:9">
      <c r="A837" s="89" t="s">
        <v>2730</v>
      </c>
      <c r="B837" s="89" t="s">
        <v>2731</v>
      </c>
      <c r="C837" s="89" t="s">
        <v>2732</v>
      </c>
      <c r="D837" s="89" t="s">
        <v>79</v>
      </c>
      <c r="E837" s="89" t="s">
        <v>95</v>
      </c>
      <c r="F837" s="89" t="s">
        <v>541</v>
      </c>
      <c r="G837" s="89" t="s">
        <v>62</v>
      </c>
      <c r="H837" s="89" t="s">
        <v>63</v>
      </c>
      <c r="I837" s="90">
        <v>2.6899973100026897E-2</v>
      </c>
    </row>
    <row r="838" spans="1:9">
      <c r="A838" s="89" t="s">
        <v>2733</v>
      </c>
      <c r="B838" s="89" t="s">
        <v>2734</v>
      </c>
      <c r="C838" s="89" t="s">
        <v>2735</v>
      </c>
      <c r="D838" s="89" t="s">
        <v>108</v>
      </c>
      <c r="E838" s="89" t="s">
        <v>300</v>
      </c>
      <c r="F838" s="89" t="s">
        <v>301</v>
      </c>
      <c r="G838" s="89" t="s">
        <v>336</v>
      </c>
      <c r="H838" s="89" t="s">
        <v>175</v>
      </c>
      <c r="I838" s="90">
        <v>2.6899973100026897E-2</v>
      </c>
    </row>
    <row r="839" spans="1:9">
      <c r="A839" s="89" t="s">
        <v>2736</v>
      </c>
      <c r="B839" s="89" t="s">
        <v>2737</v>
      </c>
      <c r="C839" s="89" t="s">
        <v>2738</v>
      </c>
      <c r="D839" s="89" t="s">
        <v>108</v>
      </c>
      <c r="E839" s="89" t="s">
        <v>305</v>
      </c>
      <c r="F839" s="89" t="s">
        <v>305</v>
      </c>
      <c r="G839" s="89" t="s">
        <v>285</v>
      </c>
      <c r="H839" s="89" t="s">
        <v>161</v>
      </c>
      <c r="I839" s="90">
        <v>2.6899973100026897E-2</v>
      </c>
    </row>
    <row r="840" spans="1:9">
      <c r="A840" s="89" t="s">
        <v>2739</v>
      </c>
      <c r="B840" s="89" t="s">
        <v>2740</v>
      </c>
      <c r="C840" s="89" t="s">
        <v>2741</v>
      </c>
      <c r="D840" s="89" t="s">
        <v>74</v>
      </c>
      <c r="E840" s="89" t="s">
        <v>212</v>
      </c>
      <c r="F840" s="89" t="s">
        <v>212</v>
      </c>
      <c r="G840" s="89" t="s">
        <v>203</v>
      </c>
      <c r="H840" s="89" t="s">
        <v>156</v>
      </c>
      <c r="I840" s="90">
        <v>2.6799973200026798E-2</v>
      </c>
    </row>
    <row r="841" spans="1:9">
      <c r="A841" s="89" t="s">
        <v>2742</v>
      </c>
      <c r="B841" s="89" t="s">
        <v>2743</v>
      </c>
      <c r="C841" s="89" t="s">
        <v>2744</v>
      </c>
      <c r="D841" s="89" t="s">
        <v>74</v>
      </c>
      <c r="E841" s="89" t="s">
        <v>87</v>
      </c>
      <c r="F841" s="89" t="s">
        <v>150</v>
      </c>
      <c r="G841" s="89" t="s">
        <v>62</v>
      </c>
      <c r="H841" s="89" t="s">
        <v>63</v>
      </c>
      <c r="I841" s="90">
        <v>2.6799973200026798E-2</v>
      </c>
    </row>
    <row r="842" spans="1:9">
      <c r="A842" s="89" t="s">
        <v>2745</v>
      </c>
      <c r="B842" s="89" t="s">
        <v>2746</v>
      </c>
      <c r="C842" s="89" t="s">
        <v>2747</v>
      </c>
      <c r="D842" s="89" t="s">
        <v>103</v>
      </c>
      <c r="E842" s="89" t="s">
        <v>103</v>
      </c>
      <c r="F842" s="89" t="s">
        <v>173</v>
      </c>
      <c r="G842" s="89" t="s">
        <v>419</v>
      </c>
      <c r="H842" s="89" t="s">
        <v>63</v>
      </c>
      <c r="I842" s="90">
        <v>2.6799973200026798E-2</v>
      </c>
    </row>
    <row r="843" spans="1:9">
      <c r="A843" s="89" t="s">
        <v>2748</v>
      </c>
      <c r="B843" s="89" t="s">
        <v>2749</v>
      </c>
      <c r="C843" s="89" t="s">
        <v>2750</v>
      </c>
      <c r="D843" s="89" t="s">
        <v>79</v>
      </c>
      <c r="E843" s="89" t="s">
        <v>444</v>
      </c>
      <c r="F843" s="89" t="s">
        <v>491</v>
      </c>
      <c r="G843" s="89" t="s">
        <v>62</v>
      </c>
      <c r="H843" s="89" t="s">
        <v>63</v>
      </c>
      <c r="I843" s="90">
        <v>2.6799973200026798E-2</v>
      </c>
    </row>
    <row r="844" spans="1:9">
      <c r="A844" s="89" t="s">
        <v>2751</v>
      </c>
      <c r="B844" s="89" t="s">
        <v>2752</v>
      </c>
      <c r="C844" s="89" t="s">
        <v>2753</v>
      </c>
      <c r="D844" s="89" t="s">
        <v>97</v>
      </c>
      <c r="E844" s="89" t="s">
        <v>320</v>
      </c>
      <c r="F844" s="89" t="s">
        <v>320</v>
      </c>
      <c r="G844" s="89" t="s">
        <v>62</v>
      </c>
      <c r="H844" s="89" t="s">
        <v>63</v>
      </c>
      <c r="I844" s="90">
        <v>2.6799973200026798E-2</v>
      </c>
    </row>
    <row r="845" spans="1:9">
      <c r="A845" s="89" t="s">
        <v>2754</v>
      </c>
      <c r="B845" s="89" t="s">
        <v>2755</v>
      </c>
      <c r="C845" s="89" t="s">
        <v>2756</v>
      </c>
      <c r="D845" s="89" t="s">
        <v>108</v>
      </c>
      <c r="E845" s="89" t="s">
        <v>300</v>
      </c>
      <c r="F845" s="89" t="s">
        <v>678</v>
      </c>
      <c r="G845" s="89" t="s">
        <v>123</v>
      </c>
      <c r="H845" s="89" t="s">
        <v>124</v>
      </c>
      <c r="I845" s="90">
        <v>2.6799973200026798E-2</v>
      </c>
    </row>
    <row r="846" spans="1:9">
      <c r="A846" s="89" t="s">
        <v>2757</v>
      </c>
      <c r="B846" s="89" t="s">
        <v>2758</v>
      </c>
      <c r="C846" s="89" t="s">
        <v>2759</v>
      </c>
      <c r="D846" s="89" t="s">
        <v>91</v>
      </c>
      <c r="E846" s="89" t="s">
        <v>409</v>
      </c>
      <c r="F846" s="89" t="s">
        <v>605</v>
      </c>
      <c r="G846" s="89" t="s">
        <v>62</v>
      </c>
      <c r="H846" s="89" t="s">
        <v>63</v>
      </c>
      <c r="I846" s="90">
        <v>2.6799973200026798E-2</v>
      </c>
    </row>
    <row r="847" spans="1:9">
      <c r="A847" s="89" t="s">
        <v>2760</v>
      </c>
      <c r="B847" s="89" t="s">
        <v>2761</v>
      </c>
      <c r="C847" s="89" t="s">
        <v>2762</v>
      </c>
      <c r="D847" s="89" t="s">
        <v>59</v>
      </c>
      <c r="E847" s="89" t="s">
        <v>155</v>
      </c>
      <c r="F847" s="89" t="s">
        <v>155</v>
      </c>
      <c r="G847" s="89" t="s">
        <v>62</v>
      </c>
      <c r="H847" s="89" t="s">
        <v>63</v>
      </c>
      <c r="I847" s="90">
        <v>2.6699973300026696E-2</v>
      </c>
    </row>
    <row r="848" spans="1:9">
      <c r="A848" s="89" t="s">
        <v>2763</v>
      </c>
      <c r="B848" s="89" t="s">
        <v>2764</v>
      </c>
      <c r="C848" s="89" t="s">
        <v>2765</v>
      </c>
      <c r="D848" s="89" t="s">
        <v>79</v>
      </c>
      <c r="E848" s="89" t="s">
        <v>95</v>
      </c>
      <c r="F848" s="89" t="s">
        <v>316</v>
      </c>
      <c r="G848" s="89" t="s">
        <v>62</v>
      </c>
      <c r="H848" s="89" t="s">
        <v>63</v>
      </c>
      <c r="I848" s="90">
        <v>2.6699973300026696E-2</v>
      </c>
    </row>
    <row r="849" spans="1:9">
      <c r="A849" s="89" t="s">
        <v>2766</v>
      </c>
      <c r="B849" s="89" t="s">
        <v>2767</v>
      </c>
      <c r="C849" s="89" t="s">
        <v>2768</v>
      </c>
      <c r="D849" s="89" t="s">
        <v>103</v>
      </c>
      <c r="E849" s="89" t="s">
        <v>103</v>
      </c>
      <c r="F849" s="89" t="s">
        <v>290</v>
      </c>
      <c r="G849" s="89" t="s">
        <v>62</v>
      </c>
      <c r="H849" s="89" t="s">
        <v>63</v>
      </c>
      <c r="I849" s="90">
        <v>2.6599973400026594E-2</v>
      </c>
    </row>
    <row r="850" spans="1:9">
      <c r="A850" s="89" t="s">
        <v>2769</v>
      </c>
      <c r="B850" s="89" t="s">
        <v>2770</v>
      </c>
      <c r="C850" s="89" t="s">
        <v>2771</v>
      </c>
      <c r="D850" s="89" t="s">
        <v>103</v>
      </c>
      <c r="E850" s="89" t="s">
        <v>103</v>
      </c>
      <c r="F850" s="89" t="s">
        <v>1420</v>
      </c>
      <c r="G850" s="89" t="s">
        <v>277</v>
      </c>
      <c r="H850" s="89" t="s">
        <v>146</v>
      </c>
      <c r="I850" s="90">
        <v>2.6599973400026594E-2</v>
      </c>
    </row>
    <row r="851" spans="1:9">
      <c r="A851" s="89" t="s">
        <v>2772</v>
      </c>
      <c r="B851" s="89" t="s">
        <v>2773</v>
      </c>
      <c r="C851" s="89" t="s">
        <v>2774</v>
      </c>
      <c r="D851" s="89" t="s">
        <v>103</v>
      </c>
      <c r="E851" s="89" t="s">
        <v>103</v>
      </c>
      <c r="F851" s="89" t="s">
        <v>173</v>
      </c>
      <c r="G851" s="89" t="s">
        <v>174</v>
      </c>
      <c r="H851" s="89" t="s">
        <v>141</v>
      </c>
      <c r="I851" s="90">
        <v>2.6499973500026495E-2</v>
      </c>
    </row>
    <row r="852" spans="1:9">
      <c r="A852" s="89" t="s">
        <v>2775</v>
      </c>
      <c r="B852" s="89" t="s">
        <v>2776</v>
      </c>
      <c r="C852" s="89" t="s">
        <v>2777</v>
      </c>
      <c r="D852" s="89" t="s">
        <v>67</v>
      </c>
      <c r="E852" s="89" t="s">
        <v>67</v>
      </c>
      <c r="F852" s="89" t="s">
        <v>68</v>
      </c>
      <c r="G852" s="89" t="s">
        <v>62</v>
      </c>
      <c r="H852" s="89" t="s">
        <v>63</v>
      </c>
      <c r="I852" s="90">
        <v>2.6399973600026397E-2</v>
      </c>
    </row>
    <row r="853" spans="1:9">
      <c r="A853" s="89" t="s">
        <v>2778</v>
      </c>
      <c r="B853" s="89" t="s">
        <v>2779</v>
      </c>
      <c r="C853" s="89" t="s">
        <v>2780</v>
      </c>
      <c r="D853" s="89" t="s">
        <v>67</v>
      </c>
      <c r="E853" s="89" t="s">
        <v>67</v>
      </c>
      <c r="F853" s="89" t="s">
        <v>68</v>
      </c>
      <c r="G853" s="89" t="s">
        <v>285</v>
      </c>
      <c r="H853" s="89" t="s">
        <v>161</v>
      </c>
      <c r="I853" s="90">
        <v>2.6399973600026397E-2</v>
      </c>
    </row>
    <row r="854" spans="1:9">
      <c r="A854" s="89" t="s">
        <v>2781</v>
      </c>
      <c r="B854" s="89" t="s">
        <v>2782</v>
      </c>
      <c r="C854" s="89" t="s">
        <v>2783</v>
      </c>
      <c r="D854" s="89" t="s">
        <v>108</v>
      </c>
      <c r="E854" s="89" t="s">
        <v>305</v>
      </c>
      <c r="F854" s="89" t="s">
        <v>305</v>
      </c>
      <c r="G854" s="89" t="s">
        <v>62</v>
      </c>
      <c r="H854" s="89" t="s">
        <v>63</v>
      </c>
      <c r="I854" s="90">
        <v>2.6399973600026397E-2</v>
      </c>
    </row>
    <row r="855" spans="1:9">
      <c r="A855" s="89" t="s">
        <v>2784</v>
      </c>
      <c r="B855" s="89" t="s">
        <v>2785</v>
      </c>
      <c r="C855" s="89" t="s">
        <v>2786</v>
      </c>
      <c r="D855" s="89" t="s">
        <v>79</v>
      </c>
      <c r="E855" s="89" t="s">
        <v>1466</v>
      </c>
      <c r="F855" s="89" t="s">
        <v>1513</v>
      </c>
      <c r="G855" s="89" t="s">
        <v>123</v>
      </c>
      <c r="H855" s="89" t="s">
        <v>124</v>
      </c>
      <c r="I855" s="90">
        <v>2.6299973700026298E-2</v>
      </c>
    </row>
    <row r="856" spans="1:9">
      <c r="A856" s="89" t="s">
        <v>2787</v>
      </c>
      <c r="B856" s="89" t="s">
        <v>2788</v>
      </c>
      <c r="C856" s="89" t="s">
        <v>2789</v>
      </c>
      <c r="D856" s="89" t="s">
        <v>103</v>
      </c>
      <c r="E856" s="89" t="s">
        <v>103</v>
      </c>
      <c r="F856" s="89" t="s">
        <v>173</v>
      </c>
      <c r="G856" s="89" t="s">
        <v>174</v>
      </c>
      <c r="H856" s="89" t="s">
        <v>141</v>
      </c>
      <c r="I856" s="90">
        <v>2.6299973700026298E-2</v>
      </c>
    </row>
    <row r="857" spans="1:9">
      <c r="A857" s="89" t="s">
        <v>2790</v>
      </c>
      <c r="B857" s="89" t="s">
        <v>2791</v>
      </c>
      <c r="C857" s="89" t="s">
        <v>2792</v>
      </c>
      <c r="D857" s="89" t="s">
        <v>74</v>
      </c>
      <c r="E857" s="89" t="s">
        <v>212</v>
      </c>
      <c r="F857" s="89" t="s">
        <v>212</v>
      </c>
      <c r="G857" s="89" t="s">
        <v>62</v>
      </c>
      <c r="H857" s="89" t="s">
        <v>63</v>
      </c>
      <c r="I857" s="90">
        <v>2.6299973700026298E-2</v>
      </c>
    </row>
    <row r="858" spans="1:9">
      <c r="A858" s="89" t="s">
        <v>2793</v>
      </c>
      <c r="B858" s="89" t="s">
        <v>2794</v>
      </c>
      <c r="C858" s="89" t="s">
        <v>2795</v>
      </c>
      <c r="D858" s="89" t="s">
        <v>97</v>
      </c>
      <c r="E858" s="89" t="s">
        <v>618</v>
      </c>
      <c r="F858" s="89" t="s">
        <v>619</v>
      </c>
      <c r="G858" s="89" t="s">
        <v>62</v>
      </c>
      <c r="H858" s="89" t="s">
        <v>63</v>
      </c>
      <c r="I858" s="90">
        <v>2.6199973800026196E-2</v>
      </c>
    </row>
    <row r="859" spans="1:9">
      <c r="A859" s="89" t="s">
        <v>2796</v>
      </c>
      <c r="B859" s="89" t="s">
        <v>2797</v>
      </c>
      <c r="C859" s="89" t="s">
        <v>2798</v>
      </c>
      <c r="D859" s="89" t="s">
        <v>67</v>
      </c>
      <c r="E859" s="89" t="s">
        <v>67</v>
      </c>
      <c r="F859" s="89" t="s">
        <v>68</v>
      </c>
      <c r="G859" s="89" t="s">
        <v>285</v>
      </c>
      <c r="H859" s="89" t="s">
        <v>161</v>
      </c>
      <c r="I859" s="90">
        <v>2.6099973900026097E-2</v>
      </c>
    </row>
    <row r="860" spans="1:9">
      <c r="A860" s="89" t="s">
        <v>2799</v>
      </c>
      <c r="B860" s="89" t="s">
        <v>2800</v>
      </c>
      <c r="C860" s="89" t="s">
        <v>2801</v>
      </c>
      <c r="D860" s="89" t="s">
        <v>103</v>
      </c>
      <c r="E860" s="89" t="s">
        <v>103</v>
      </c>
      <c r="F860" s="89" t="s">
        <v>290</v>
      </c>
      <c r="G860" s="89" t="s">
        <v>62</v>
      </c>
      <c r="H860" s="89" t="s">
        <v>63</v>
      </c>
      <c r="I860" s="90">
        <v>2.6099973900026097E-2</v>
      </c>
    </row>
    <row r="861" spans="1:9">
      <c r="A861" s="89" t="s">
        <v>2802</v>
      </c>
      <c r="B861" s="89" t="s">
        <v>2803</v>
      </c>
      <c r="C861" s="89" t="s">
        <v>2804</v>
      </c>
      <c r="D861" s="89" t="s">
        <v>103</v>
      </c>
      <c r="E861" s="89" t="s">
        <v>103</v>
      </c>
      <c r="F861" s="89" t="s">
        <v>173</v>
      </c>
      <c r="G861" s="89" t="s">
        <v>344</v>
      </c>
      <c r="H861" s="89" t="s">
        <v>184</v>
      </c>
      <c r="I861" s="90">
        <v>2.6099973900026097E-2</v>
      </c>
    </row>
    <row r="862" spans="1:9">
      <c r="A862" s="89" t="s">
        <v>2805</v>
      </c>
      <c r="B862" s="89" t="s">
        <v>2806</v>
      </c>
      <c r="C862" s="89" t="s">
        <v>2807</v>
      </c>
      <c r="D862" s="89" t="s">
        <v>97</v>
      </c>
      <c r="E862" s="89" t="s">
        <v>320</v>
      </c>
      <c r="F862" s="89" t="s">
        <v>320</v>
      </c>
      <c r="G862" s="89" t="s">
        <v>174</v>
      </c>
      <c r="H862" s="89" t="s">
        <v>141</v>
      </c>
      <c r="I862" s="90">
        <v>2.6099973900026097E-2</v>
      </c>
    </row>
    <row r="863" spans="1:9">
      <c r="A863" s="89" t="s">
        <v>2808</v>
      </c>
      <c r="B863" s="89" t="s">
        <v>2809</v>
      </c>
      <c r="C863" s="89" t="s">
        <v>2810</v>
      </c>
      <c r="D863" s="89" t="s">
        <v>74</v>
      </c>
      <c r="E863" s="89" t="s">
        <v>212</v>
      </c>
      <c r="F863" s="89" t="s">
        <v>212</v>
      </c>
      <c r="G863" s="89" t="s">
        <v>381</v>
      </c>
      <c r="H863" s="89" t="s">
        <v>208</v>
      </c>
      <c r="I863" s="90">
        <v>2.6099973900026097E-2</v>
      </c>
    </row>
    <row r="864" spans="1:9">
      <c r="A864" s="89" t="s">
        <v>2811</v>
      </c>
      <c r="B864" s="89" t="s">
        <v>2812</v>
      </c>
      <c r="C864" s="89" t="s">
        <v>2813</v>
      </c>
      <c r="D864" s="89" t="s">
        <v>67</v>
      </c>
      <c r="E864" s="89" t="s">
        <v>67</v>
      </c>
      <c r="F864" s="89" t="s">
        <v>68</v>
      </c>
      <c r="G864" s="89" t="s">
        <v>324</v>
      </c>
      <c r="H864" s="89" t="s">
        <v>165</v>
      </c>
      <c r="I864" s="90">
        <v>2.5999974000025995E-2</v>
      </c>
    </row>
    <row r="865" spans="1:9">
      <c r="A865" s="89" t="s">
        <v>2814</v>
      </c>
      <c r="B865" s="89" t="s">
        <v>2815</v>
      </c>
      <c r="C865" s="89" t="s">
        <v>2816</v>
      </c>
      <c r="D865" s="89" t="s">
        <v>67</v>
      </c>
      <c r="E865" s="89" t="s">
        <v>67</v>
      </c>
      <c r="F865" s="89" t="s">
        <v>68</v>
      </c>
      <c r="G865" s="89" t="s">
        <v>344</v>
      </c>
      <c r="H865" s="89" t="s">
        <v>184</v>
      </c>
      <c r="I865" s="90">
        <v>2.5999974000025995E-2</v>
      </c>
    </row>
    <row r="866" spans="1:9">
      <c r="A866" s="89" t="s">
        <v>2817</v>
      </c>
      <c r="B866" s="89" t="s">
        <v>2818</v>
      </c>
      <c r="C866" s="89" t="s">
        <v>2819</v>
      </c>
      <c r="D866" s="89" t="s">
        <v>79</v>
      </c>
      <c r="E866" s="89" t="s">
        <v>95</v>
      </c>
      <c r="F866" s="89" t="s">
        <v>316</v>
      </c>
      <c r="G866" s="89" t="s">
        <v>62</v>
      </c>
      <c r="H866" s="89" t="s">
        <v>63</v>
      </c>
      <c r="I866" s="90">
        <v>2.5899974100025897E-2</v>
      </c>
    </row>
    <row r="867" spans="1:9">
      <c r="A867" s="89" t="s">
        <v>2820</v>
      </c>
      <c r="B867" s="89" t="s">
        <v>2821</v>
      </c>
      <c r="C867" s="89" t="s">
        <v>2822</v>
      </c>
      <c r="D867" s="89" t="s">
        <v>79</v>
      </c>
      <c r="E867" s="89" t="s">
        <v>95</v>
      </c>
      <c r="F867" s="89" t="s">
        <v>309</v>
      </c>
      <c r="G867" s="89" t="s">
        <v>62</v>
      </c>
      <c r="H867" s="89" t="s">
        <v>63</v>
      </c>
      <c r="I867" s="90">
        <v>2.5899974100025897E-2</v>
      </c>
    </row>
    <row r="868" spans="1:9">
      <c r="A868" s="89" t="s">
        <v>2823</v>
      </c>
      <c r="B868" s="89" t="s">
        <v>2824</v>
      </c>
      <c r="C868" s="89" t="s">
        <v>2825</v>
      </c>
      <c r="D868" s="89" t="s">
        <v>97</v>
      </c>
      <c r="E868" s="89" t="s">
        <v>320</v>
      </c>
      <c r="F868" s="89" t="s">
        <v>320</v>
      </c>
      <c r="G868" s="89" t="s">
        <v>381</v>
      </c>
      <c r="H868" s="89" t="s">
        <v>208</v>
      </c>
      <c r="I868" s="90">
        <v>2.5899974100025897E-2</v>
      </c>
    </row>
    <row r="869" spans="1:9">
      <c r="A869" s="89" t="s">
        <v>2826</v>
      </c>
      <c r="B869" s="89" t="s">
        <v>2827</v>
      </c>
      <c r="C869" s="89" t="s">
        <v>2828</v>
      </c>
      <c r="D869" s="89" t="s">
        <v>83</v>
      </c>
      <c r="E869" s="89" t="s">
        <v>83</v>
      </c>
      <c r="F869" s="89" t="s">
        <v>160</v>
      </c>
      <c r="G869" s="89" t="s">
        <v>62</v>
      </c>
      <c r="H869" s="89" t="s">
        <v>63</v>
      </c>
      <c r="I869" s="90">
        <v>2.5899974100025897E-2</v>
      </c>
    </row>
    <row r="870" spans="1:9">
      <c r="A870" s="89" t="s">
        <v>2829</v>
      </c>
      <c r="B870" s="89" t="s">
        <v>2830</v>
      </c>
      <c r="C870" s="89" t="s">
        <v>2831</v>
      </c>
      <c r="D870" s="89" t="s">
        <v>74</v>
      </c>
      <c r="E870" s="89" t="s">
        <v>87</v>
      </c>
      <c r="F870" s="89" t="s">
        <v>150</v>
      </c>
      <c r="G870" s="89" t="s">
        <v>174</v>
      </c>
      <c r="H870" s="89" t="s">
        <v>141</v>
      </c>
      <c r="I870" s="90">
        <v>2.5799974200025798E-2</v>
      </c>
    </row>
    <row r="871" spans="1:9">
      <c r="A871" s="89" t="s">
        <v>2832</v>
      </c>
      <c r="B871" s="89" t="s">
        <v>2833</v>
      </c>
      <c r="C871" s="89" t="s">
        <v>2834</v>
      </c>
      <c r="D871" s="89" t="s">
        <v>79</v>
      </c>
      <c r="E871" s="89" t="s">
        <v>95</v>
      </c>
      <c r="F871" s="89" t="s">
        <v>96</v>
      </c>
      <c r="G871" s="89" t="s">
        <v>381</v>
      </c>
      <c r="H871" s="89" t="s">
        <v>208</v>
      </c>
      <c r="I871" s="90">
        <v>2.5699974300025696E-2</v>
      </c>
    </row>
    <row r="872" spans="1:9">
      <c r="A872" s="89" t="s">
        <v>2835</v>
      </c>
      <c r="B872" s="89" t="s">
        <v>2836</v>
      </c>
      <c r="C872" s="89" t="s">
        <v>2837</v>
      </c>
      <c r="D872" s="89" t="s">
        <v>79</v>
      </c>
      <c r="E872" s="89" t="s">
        <v>95</v>
      </c>
      <c r="F872" s="89" t="s">
        <v>309</v>
      </c>
      <c r="G872" s="89" t="s">
        <v>277</v>
      </c>
      <c r="H872" s="89" t="s">
        <v>146</v>
      </c>
      <c r="I872" s="90">
        <v>2.5699974300025696E-2</v>
      </c>
    </row>
    <row r="873" spans="1:9">
      <c r="A873" s="89" t="s">
        <v>2838</v>
      </c>
      <c r="B873" s="89" t="s">
        <v>2839</v>
      </c>
      <c r="C873" s="89" t="s">
        <v>2840</v>
      </c>
      <c r="D873" s="89" t="s">
        <v>79</v>
      </c>
      <c r="E873" s="89" t="s">
        <v>95</v>
      </c>
      <c r="F873" s="89" t="s">
        <v>1012</v>
      </c>
      <c r="G873" s="89" t="s">
        <v>369</v>
      </c>
      <c r="H873" s="89" t="s">
        <v>197</v>
      </c>
      <c r="I873" s="90">
        <v>2.5699974300025696E-2</v>
      </c>
    </row>
    <row r="874" spans="1:9">
      <c r="A874" s="89" t="s">
        <v>2841</v>
      </c>
      <c r="B874" s="89" t="s">
        <v>2842</v>
      </c>
      <c r="C874" s="89" t="s">
        <v>2843</v>
      </c>
      <c r="D874" s="89" t="s">
        <v>103</v>
      </c>
      <c r="E874" s="89" t="s">
        <v>103</v>
      </c>
      <c r="F874" s="89" t="s">
        <v>290</v>
      </c>
      <c r="G874" s="89" t="s">
        <v>357</v>
      </c>
      <c r="H874" s="89" t="s">
        <v>146</v>
      </c>
      <c r="I874" s="90">
        <v>2.5699974300025696E-2</v>
      </c>
    </row>
    <row r="875" spans="1:9">
      <c r="A875" s="89" t="s">
        <v>2844</v>
      </c>
      <c r="B875" s="89" t="s">
        <v>2845</v>
      </c>
      <c r="C875" s="89" t="s">
        <v>2846</v>
      </c>
      <c r="D875" s="89" t="s">
        <v>108</v>
      </c>
      <c r="E875" s="89" t="s">
        <v>201</v>
      </c>
      <c r="F875" s="89" t="s">
        <v>1053</v>
      </c>
      <c r="G875" s="89" t="s">
        <v>277</v>
      </c>
      <c r="H875" s="89" t="s">
        <v>146</v>
      </c>
      <c r="I875" s="90">
        <v>2.5599974400025597E-2</v>
      </c>
    </row>
    <row r="876" spans="1:9">
      <c r="A876" s="89" t="s">
        <v>2847</v>
      </c>
      <c r="B876" s="89" t="s">
        <v>2848</v>
      </c>
      <c r="C876" s="89" t="s">
        <v>2849</v>
      </c>
      <c r="D876" s="89" t="s">
        <v>67</v>
      </c>
      <c r="E876" s="89" t="s">
        <v>67</v>
      </c>
      <c r="F876" s="89" t="s">
        <v>68</v>
      </c>
      <c r="G876" s="89" t="s">
        <v>62</v>
      </c>
      <c r="H876" s="89" t="s">
        <v>63</v>
      </c>
      <c r="I876" s="90">
        <v>2.5499974500025495E-2</v>
      </c>
    </row>
    <row r="877" spans="1:9">
      <c r="A877" s="89" t="s">
        <v>2850</v>
      </c>
      <c r="B877" s="89" t="s">
        <v>2851</v>
      </c>
      <c r="C877" s="89" t="s">
        <v>2852</v>
      </c>
      <c r="D877" s="89" t="s">
        <v>108</v>
      </c>
      <c r="E877" s="89" t="s">
        <v>235</v>
      </c>
      <c r="F877" s="89" t="s">
        <v>236</v>
      </c>
      <c r="G877" s="89" t="s">
        <v>183</v>
      </c>
      <c r="H877" s="89" t="s">
        <v>146</v>
      </c>
      <c r="I877" s="90">
        <v>2.5499974500025495E-2</v>
      </c>
    </row>
    <row r="878" spans="1:9">
      <c r="A878" s="89" t="s">
        <v>2853</v>
      </c>
      <c r="B878" s="89" t="s">
        <v>2854</v>
      </c>
      <c r="C878" s="89" t="s">
        <v>2855</v>
      </c>
      <c r="D878" s="89" t="s">
        <v>103</v>
      </c>
      <c r="E878" s="89" t="s">
        <v>103</v>
      </c>
      <c r="F878" s="89" t="s">
        <v>1572</v>
      </c>
      <c r="G878" s="89" t="s">
        <v>393</v>
      </c>
      <c r="H878" s="89" t="s">
        <v>146</v>
      </c>
      <c r="I878" s="90">
        <v>2.5499974500025495E-2</v>
      </c>
    </row>
    <row r="879" spans="1:9">
      <c r="A879" s="89" t="s">
        <v>2856</v>
      </c>
      <c r="B879" s="89" t="s">
        <v>2857</v>
      </c>
      <c r="C879" s="89" t="s">
        <v>2858</v>
      </c>
      <c r="D879" s="89" t="s">
        <v>108</v>
      </c>
      <c r="E879" s="89" t="s">
        <v>300</v>
      </c>
      <c r="F879" s="89" t="s">
        <v>352</v>
      </c>
      <c r="G879" s="89" t="s">
        <v>203</v>
      </c>
      <c r="H879" s="89" t="s">
        <v>156</v>
      </c>
      <c r="I879" s="90">
        <v>2.5399974600025396E-2</v>
      </c>
    </row>
    <row r="880" spans="1:9">
      <c r="A880" s="89" t="s">
        <v>2859</v>
      </c>
      <c r="B880" s="89" t="s">
        <v>2860</v>
      </c>
      <c r="C880" s="89" t="s">
        <v>2861</v>
      </c>
      <c r="D880" s="89" t="s">
        <v>97</v>
      </c>
      <c r="E880" s="89" t="s">
        <v>121</v>
      </c>
      <c r="F880" s="89" t="s">
        <v>122</v>
      </c>
      <c r="G880" s="89" t="s">
        <v>62</v>
      </c>
      <c r="H880" s="89" t="s">
        <v>63</v>
      </c>
      <c r="I880" s="90">
        <v>2.5399974600025396E-2</v>
      </c>
    </row>
    <row r="881" spans="1:9">
      <c r="A881" s="89" t="s">
        <v>2862</v>
      </c>
      <c r="B881" s="89" t="s">
        <v>2863</v>
      </c>
      <c r="C881" s="89" t="s">
        <v>2864</v>
      </c>
      <c r="D881" s="89" t="s">
        <v>108</v>
      </c>
      <c r="E881" s="89" t="s">
        <v>305</v>
      </c>
      <c r="F881" s="89" t="s">
        <v>305</v>
      </c>
      <c r="G881" s="89" t="s">
        <v>183</v>
      </c>
      <c r="H881" s="89" t="s">
        <v>146</v>
      </c>
      <c r="I881" s="90">
        <v>2.5399974600025396E-2</v>
      </c>
    </row>
    <row r="882" spans="1:9">
      <c r="A882" s="89" t="s">
        <v>2865</v>
      </c>
      <c r="B882" s="89" t="s">
        <v>2866</v>
      </c>
      <c r="C882" s="89" t="s">
        <v>2867</v>
      </c>
      <c r="D882" s="89" t="s">
        <v>108</v>
      </c>
      <c r="E882" s="89" t="s">
        <v>235</v>
      </c>
      <c r="F882" s="89" t="s">
        <v>236</v>
      </c>
      <c r="G882" s="89" t="s">
        <v>411</v>
      </c>
      <c r="H882" s="89" t="s">
        <v>231</v>
      </c>
      <c r="I882" s="90">
        <v>2.5299974700025298E-2</v>
      </c>
    </row>
    <row r="883" spans="1:9">
      <c r="A883" s="89" t="s">
        <v>2868</v>
      </c>
      <c r="B883" s="89" t="s">
        <v>2869</v>
      </c>
      <c r="C883" s="89" t="s">
        <v>2870</v>
      </c>
      <c r="D883" s="89" t="s">
        <v>114</v>
      </c>
      <c r="E883" s="89" t="s">
        <v>114</v>
      </c>
      <c r="F883" s="89" t="s">
        <v>1856</v>
      </c>
      <c r="G883" s="89" t="s">
        <v>203</v>
      </c>
      <c r="H883" s="89" t="s">
        <v>156</v>
      </c>
      <c r="I883" s="90">
        <v>2.5299974700025298E-2</v>
      </c>
    </row>
    <row r="884" spans="1:9">
      <c r="A884" s="89" t="s">
        <v>2871</v>
      </c>
      <c r="B884" s="89" t="s">
        <v>2872</v>
      </c>
      <c r="C884" s="89" t="s">
        <v>2873</v>
      </c>
      <c r="D884" s="89" t="s">
        <v>79</v>
      </c>
      <c r="E884" s="89" t="s">
        <v>444</v>
      </c>
      <c r="F884" s="89" t="s">
        <v>491</v>
      </c>
      <c r="G884" s="89" t="s">
        <v>174</v>
      </c>
      <c r="H884" s="89" t="s">
        <v>141</v>
      </c>
      <c r="I884" s="90">
        <v>2.5299974700025298E-2</v>
      </c>
    </row>
    <row r="885" spans="1:9">
      <c r="A885" s="89" t="s">
        <v>2874</v>
      </c>
      <c r="B885" s="89" t="s">
        <v>2875</v>
      </c>
      <c r="C885" s="89" t="s">
        <v>2876</v>
      </c>
      <c r="D885" s="89" t="s">
        <v>97</v>
      </c>
      <c r="E885" s="89" t="s">
        <v>618</v>
      </c>
      <c r="F885" s="89" t="s">
        <v>619</v>
      </c>
      <c r="G885" s="89" t="s">
        <v>62</v>
      </c>
      <c r="H885" s="89" t="s">
        <v>63</v>
      </c>
      <c r="I885" s="90">
        <v>2.5199974800025195E-2</v>
      </c>
    </row>
    <row r="886" spans="1:9">
      <c r="A886" s="89" t="s">
        <v>2877</v>
      </c>
      <c r="B886" s="89" t="s">
        <v>2878</v>
      </c>
      <c r="C886" s="89" t="s">
        <v>2879</v>
      </c>
      <c r="D886" s="89" t="s">
        <v>74</v>
      </c>
      <c r="E886" s="89" t="s">
        <v>87</v>
      </c>
      <c r="F886" s="89" t="s">
        <v>145</v>
      </c>
      <c r="G886" s="89" t="s">
        <v>188</v>
      </c>
      <c r="H886" s="89" t="s">
        <v>151</v>
      </c>
      <c r="I886" s="90">
        <v>2.5199974800025195E-2</v>
      </c>
    </row>
    <row r="887" spans="1:9">
      <c r="A887" s="89" t="s">
        <v>2880</v>
      </c>
      <c r="B887" s="89" t="s">
        <v>2881</v>
      </c>
      <c r="C887" s="89" t="s">
        <v>2882</v>
      </c>
      <c r="D887" s="89" t="s">
        <v>108</v>
      </c>
      <c r="E887" s="89" t="s">
        <v>305</v>
      </c>
      <c r="F887" s="89" t="s">
        <v>305</v>
      </c>
      <c r="G887" s="89" t="s">
        <v>62</v>
      </c>
      <c r="H887" s="89" t="s">
        <v>63</v>
      </c>
      <c r="I887" s="90">
        <v>2.5199974800025195E-2</v>
      </c>
    </row>
    <row r="888" spans="1:9">
      <c r="A888" s="89" t="s">
        <v>2883</v>
      </c>
      <c r="B888" s="89" t="s">
        <v>2884</v>
      </c>
      <c r="C888" s="89" t="s">
        <v>2885</v>
      </c>
      <c r="D888" s="89" t="s">
        <v>74</v>
      </c>
      <c r="E888" s="89" t="s">
        <v>87</v>
      </c>
      <c r="F888" s="89" t="s">
        <v>150</v>
      </c>
      <c r="G888" s="89" t="s">
        <v>62</v>
      </c>
      <c r="H888" s="89" t="s">
        <v>63</v>
      </c>
      <c r="I888" s="90">
        <v>2.5199974800025195E-2</v>
      </c>
    </row>
    <row r="889" spans="1:9">
      <c r="A889" s="89" t="s">
        <v>2886</v>
      </c>
      <c r="B889" s="89" t="s">
        <v>2887</v>
      </c>
      <c r="C889" s="89" t="s">
        <v>2888</v>
      </c>
      <c r="D889" s="89" t="s">
        <v>79</v>
      </c>
      <c r="E889" s="89" t="s">
        <v>444</v>
      </c>
      <c r="F889" s="89" t="s">
        <v>2068</v>
      </c>
      <c r="G889" s="89" t="s">
        <v>89</v>
      </c>
      <c r="H889" s="89" t="s">
        <v>90</v>
      </c>
      <c r="I889" s="90">
        <v>2.4999975000024998E-2</v>
      </c>
    </row>
    <row r="890" spans="1:9">
      <c r="A890" s="89" t="s">
        <v>2889</v>
      </c>
      <c r="B890" s="89" t="s">
        <v>2890</v>
      </c>
      <c r="C890" s="89" t="s">
        <v>2891</v>
      </c>
      <c r="D890" s="89" t="s">
        <v>97</v>
      </c>
      <c r="E890" s="89" t="s">
        <v>618</v>
      </c>
      <c r="F890" s="89" t="s">
        <v>619</v>
      </c>
      <c r="G890" s="89" t="s">
        <v>62</v>
      </c>
      <c r="H890" s="89" t="s">
        <v>63</v>
      </c>
      <c r="I890" s="90">
        <v>2.4999975000024998E-2</v>
      </c>
    </row>
    <row r="891" spans="1:9">
      <c r="A891" s="89" t="s">
        <v>2892</v>
      </c>
      <c r="B891" s="89" t="s">
        <v>2893</v>
      </c>
      <c r="C891" s="89" t="s">
        <v>2894</v>
      </c>
      <c r="D891" s="89" t="s">
        <v>108</v>
      </c>
      <c r="E891" s="89" t="s">
        <v>300</v>
      </c>
      <c r="F891" s="89" t="s">
        <v>678</v>
      </c>
      <c r="G891" s="89" t="s">
        <v>62</v>
      </c>
      <c r="H891" s="89" t="s">
        <v>63</v>
      </c>
      <c r="I891" s="90">
        <v>2.4899975100024896E-2</v>
      </c>
    </row>
    <row r="892" spans="1:9">
      <c r="A892" s="89" t="s">
        <v>2895</v>
      </c>
      <c r="B892" s="89" t="s">
        <v>2896</v>
      </c>
      <c r="C892" s="89" t="s">
        <v>2897</v>
      </c>
      <c r="D892" s="89" t="s">
        <v>103</v>
      </c>
      <c r="E892" s="89" t="s">
        <v>103</v>
      </c>
      <c r="F892" s="89" t="s">
        <v>290</v>
      </c>
      <c r="G892" s="89" t="s">
        <v>62</v>
      </c>
      <c r="H892" s="89" t="s">
        <v>63</v>
      </c>
      <c r="I892" s="90">
        <v>2.4899975100024896E-2</v>
      </c>
    </row>
    <row r="893" spans="1:9">
      <c r="A893" s="89" t="s">
        <v>2898</v>
      </c>
      <c r="B893" s="89" t="s">
        <v>2899</v>
      </c>
      <c r="C893" s="89" t="s">
        <v>2900</v>
      </c>
      <c r="D893" s="89" t="s">
        <v>74</v>
      </c>
      <c r="E893" s="89" t="s">
        <v>101</v>
      </c>
      <c r="F893" s="89" t="s">
        <v>102</v>
      </c>
      <c r="G893" s="89" t="s">
        <v>277</v>
      </c>
      <c r="H893" s="89" t="s">
        <v>146</v>
      </c>
      <c r="I893" s="90">
        <v>2.4899975100024896E-2</v>
      </c>
    </row>
    <row r="894" spans="1:9">
      <c r="A894" s="89" t="s">
        <v>2901</v>
      </c>
      <c r="B894" s="89" t="s">
        <v>2902</v>
      </c>
      <c r="C894" s="89" t="s">
        <v>2903</v>
      </c>
      <c r="D894" s="89" t="s">
        <v>79</v>
      </c>
      <c r="E894" s="89" t="s">
        <v>1466</v>
      </c>
      <c r="F894" s="89" t="s">
        <v>1467</v>
      </c>
      <c r="G894" s="89" t="s">
        <v>62</v>
      </c>
      <c r="H894" s="89" t="s">
        <v>63</v>
      </c>
      <c r="I894" s="90">
        <v>2.4899975100024896E-2</v>
      </c>
    </row>
    <row r="895" spans="1:9">
      <c r="A895" s="89" t="s">
        <v>2904</v>
      </c>
      <c r="B895" s="89" t="s">
        <v>2905</v>
      </c>
      <c r="C895" s="89" t="s">
        <v>2906</v>
      </c>
      <c r="D895" s="89" t="s">
        <v>79</v>
      </c>
      <c r="E895" s="89" t="s">
        <v>95</v>
      </c>
      <c r="F895" s="89" t="s">
        <v>309</v>
      </c>
      <c r="G895" s="89" t="s">
        <v>123</v>
      </c>
      <c r="H895" s="89" t="s">
        <v>124</v>
      </c>
      <c r="I895" s="90">
        <v>2.4899975100024896E-2</v>
      </c>
    </row>
    <row r="896" spans="1:9">
      <c r="A896" s="89" t="s">
        <v>2907</v>
      </c>
      <c r="B896" s="89" t="s">
        <v>2908</v>
      </c>
      <c r="C896" s="89" t="s">
        <v>2909</v>
      </c>
      <c r="D896" s="89" t="s">
        <v>97</v>
      </c>
      <c r="E896" s="89" t="s">
        <v>618</v>
      </c>
      <c r="F896" s="89" t="s">
        <v>619</v>
      </c>
      <c r="G896" s="89" t="s">
        <v>62</v>
      </c>
      <c r="H896" s="89" t="s">
        <v>63</v>
      </c>
      <c r="I896" s="90">
        <v>2.4799975200024797E-2</v>
      </c>
    </row>
    <row r="897" spans="1:9">
      <c r="A897" s="89" t="s">
        <v>2910</v>
      </c>
      <c r="B897" s="89" t="s">
        <v>2911</v>
      </c>
      <c r="C897" s="89" t="s">
        <v>2912</v>
      </c>
      <c r="D897" s="89" t="s">
        <v>67</v>
      </c>
      <c r="E897" s="89" t="s">
        <v>67</v>
      </c>
      <c r="F897" s="89" t="s">
        <v>68</v>
      </c>
      <c r="G897" s="89" t="s">
        <v>62</v>
      </c>
      <c r="H897" s="89" t="s">
        <v>63</v>
      </c>
      <c r="I897" s="90">
        <v>2.4799975200024797E-2</v>
      </c>
    </row>
    <row r="898" spans="1:9">
      <c r="A898" s="89" t="s">
        <v>2913</v>
      </c>
      <c r="B898" s="89" t="s">
        <v>2914</v>
      </c>
      <c r="C898" s="89" t="s">
        <v>2915</v>
      </c>
      <c r="D898" s="89" t="s">
        <v>91</v>
      </c>
      <c r="E898" s="89" t="s">
        <v>112</v>
      </c>
      <c r="F898" s="89" t="s">
        <v>113</v>
      </c>
      <c r="G898" s="89" t="s">
        <v>203</v>
      </c>
      <c r="H898" s="89" t="s">
        <v>156</v>
      </c>
      <c r="I898" s="90">
        <v>2.4799975200024797E-2</v>
      </c>
    </row>
    <row r="899" spans="1:9">
      <c r="A899" s="89" t="s">
        <v>2916</v>
      </c>
      <c r="B899" s="89" t="s">
        <v>2917</v>
      </c>
      <c r="C899" s="89" t="s">
        <v>2918</v>
      </c>
      <c r="D899" s="89" t="s">
        <v>67</v>
      </c>
      <c r="E899" s="89" t="s">
        <v>67</v>
      </c>
      <c r="F899" s="89" t="s">
        <v>68</v>
      </c>
      <c r="G899" s="89" t="s">
        <v>415</v>
      </c>
      <c r="H899" s="89" t="s">
        <v>237</v>
      </c>
      <c r="I899" s="90">
        <v>2.4799975200024797E-2</v>
      </c>
    </row>
    <row r="900" spans="1:9">
      <c r="A900" s="89" t="s">
        <v>2919</v>
      </c>
      <c r="B900" s="89" t="s">
        <v>2920</v>
      </c>
      <c r="C900" s="89" t="s">
        <v>2921</v>
      </c>
      <c r="D900" s="89" t="s">
        <v>108</v>
      </c>
      <c r="E900" s="89" t="s">
        <v>560</v>
      </c>
      <c r="F900" s="89" t="s">
        <v>1085</v>
      </c>
      <c r="G900" s="89" t="s">
        <v>203</v>
      </c>
      <c r="H900" s="89" t="s">
        <v>156</v>
      </c>
      <c r="I900" s="90">
        <v>2.4799975200024797E-2</v>
      </c>
    </row>
    <row r="901" spans="1:9">
      <c r="A901" s="89" t="s">
        <v>2922</v>
      </c>
      <c r="B901" s="89" t="s">
        <v>2923</v>
      </c>
      <c r="C901" s="89" t="s">
        <v>2924</v>
      </c>
      <c r="D901" s="89" t="s">
        <v>79</v>
      </c>
      <c r="E901" s="89" t="s">
        <v>444</v>
      </c>
      <c r="F901" s="89" t="s">
        <v>2651</v>
      </c>
      <c r="G901" s="89" t="s">
        <v>344</v>
      </c>
      <c r="H901" s="89" t="s">
        <v>184</v>
      </c>
      <c r="I901" s="90">
        <v>2.4699975300024695E-2</v>
      </c>
    </row>
    <row r="902" spans="1:9">
      <c r="A902" s="89" t="s">
        <v>2925</v>
      </c>
      <c r="B902" s="89" t="s">
        <v>2926</v>
      </c>
      <c r="C902" s="89" t="s">
        <v>2927</v>
      </c>
      <c r="D902" s="89" t="s">
        <v>83</v>
      </c>
      <c r="E902" s="89" t="s">
        <v>83</v>
      </c>
      <c r="F902" s="89" t="s">
        <v>107</v>
      </c>
      <c r="G902" s="89" t="s">
        <v>62</v>
      </c>
      <c r="H902" s="89" t="s">
        <v>63</v>
      </c>
      <c r="I902" s="90">
        <v>2.4699975300024695E-2</v>
      </c>
    </row>
    <row r="903" spans="1:9">
      <c r="A903" s="89" t="s">
        <v>2928</v>
      </c>
      <c r="B903" s="89" t="s">
        <v>2929</v>
      </c>
      <c r="C903" s="89" t="s">
        <v>2930</v>
      </c>
      <c r="D903" s="89" t="s">
        <v>103</v>
      </c>
      <c r="E903" s="89" t="s">
        <v>103</v>
      </c>
      <c r="F903" s="89" t="s">
        <v>173</v>
      </c>
      <c r="G903" s="89" t="s">
        <v>203</v>
      </c>
      <c r="H903" s="89" t="s">
        <v>156</v>
      </c>
      <c r="I903" s="90">
        <v>2.4599975400024596E-2</v>
      </c>
    </row>
    <row r="904" spans="1:9">
      <c r="A904" s="89" t="s">
        <v>2931</v>
      </c>
      <c r="B904" s="89" t="s">
        <v>2932</v>
      </c>
      <c r="C904" s="89" t="s">
        <v>2933</v>
      </c>
      <c r="D904" s="89" t="s">
        <v>79</v>
      </c>
      <c r="E904" s="89" t="s">
        <v>95</v>
      </c>
      <c r="F904" s="89" t="s">
        <v>309</v>
      </c>
      <c r="G904" s="89" t="s">
        <v>369</v>
      </c>
      <c r="H904" s="89" t="s">
        <v>197</v>
      </c>
      <c r="I904" s="90">
        <v>2.4499975500024498E-2</v>
      </c>
    </row>
    <row r="905" spans="1:9">
      <c r="A905" s="89" t="s">
        <v>2934</v>
      </c>
      <c r="B905" s="89" t="s">
        <v>2935</v>
      </c>
      <c r="C905" s="89" t="s">
        <v>2936</v>
      </c>
      <c r="D905" s="89" t="s">
        <v>97</v>
      </c>
      <c r="E905" s="89" t="s">
        <v>121</v>
      </c>
      <c r="F905" s="89" t="s">
        <v>122</v>
      </c>
      <c r="G905" s="89" t="s">
        <v>344</v>
      </c>
      <c r="H905" s="89" t="s">
        <v>184</v>
      </c>
      <c r="I905" s="90">
        <v>2.4499975500024498E-2</v>
      </c>
    </row>
    <row r="906" spans="1:9">
      <c r="A906" s="89" t="s">
        <v>2937</v>
      </c>
      <c r="B906" s="89" t="s">
        <v>2938</v>
      </c>
      <c r="C906" s="89" t="s">
        <v>2939</v>
      </c>
      <c r="D906" s="89" t="s">
        <v>114</v>
      </c>
      <c r="E906" s="89" t="s">
        <v>114</v>
      </c>
      <c r="F906" s="89" t="s">
        <v>574</v>
      </c>
      <c r="G906" s="89" t="s">
        <v>431</v>
      </c>
      <c r="H906" s="89" t="s">
        <v>249</v>
      </c>
      <c r="I906" s="90">
        <v>2.4499975500024498E-2</v>
      </c>
    </row>
    <row r="907" spans="1:9">
      <c r="A907" s="89" t="s">
        <v>2940</v>
      </c>
      <c r="B907" s="89" t="s">
        <v>2941</v>
      </c>
      <c r="C907" s="89" t="s">
        <v>2942</v>
      </c>
      <c r="D907" s="89" t="s">
        <v>79</v>
      </c>
      <c r="E907" s="89" t="s">
        <v>95</v>
      </c>
      <c r="F907" s="89" t="s">
        <v>1206</v>
      </c>
      <c r="G907" s="89" t="s">
        <v>203</v>
      </c>
      <c r="H907" s="89" t="s">
        <v>156</v>
      </c>
      <c r="I907" s="90">
        <v>2.4499975500024498E-2</v>
      </c>
    </row>
    <row r="908" spans="1:9">
      <c r="A908" s="89" t="s">
        <v>2943</v>
      </c>
      <c r="B908" s="89" t="s">
        <v>2944</v>
      </c>
      <c r="C908" s="89" t="s">
        <v>2945</v>
      </c>
      <c r="D908" s="89" t="s">
        <v>59</v>
      </c>
      <c r="E908" s="89" t="s">
        <v>72</v>
      </c>
      <c r="F908" s="89" t="s">
        <v>78</v>
      </c>
      <c r="G908" s="89" t="s">
        <v>344</v>
      </c>
      <c r="H908" s="89" t="s">
        <v>184</v>
      </c>
      <c r="I908" s="90">
        <v>2.4499975500024498E-2</v>
      </c>
    </row>
    <row r="909" spans="1:9">
      <c r="A909" s="89" t="s">
        <v>2946</v>
      </c>
      <c r="B909" s="89" t="s">
        <v>2947</v>
      </c>
      <c r="C909" s="89" t="s">
        <v>2948</v>
      </c>
      <c r="D909" s="89" t="s">
        <v>97</v>
      </c>
      <c r="E909" s="89" t="s">
        <v>320</v>
      </c>
      <c r="F909" s="89" t="s">
        <v>320</v>
      </c>
      <c r="G909" s="89" t="s">
        <v>62</v>
      </c>
      <c r="H909" s="89" t="s">
        <v>63</v>
      </c>
      <c r="I909" s="90">
        <v>2.4499975500024498E-2</v>
      </c>
    </row>
    <row r="910" spans="1:9">
      <c r="A910" s="89" t="s">
        <v>2949</v>
      </c>
      <c r="B910" s="89" t="s">
        <v>2950</v>
      </c>
      <c r="C910" s="89" t="s">
        <v>2951</v>
      </c>
      <c r="D910" s="89" t="s">
        <v>114</v>
      </c>
      <c r="E910" s="89" t="s">
        <v>114</v>
      </c>
      <c r="F910" s="89" t="s">
        <v>674</v>
      </c>
      <c r="G910" s="89" t="s">
        <v>174</v>
      </c>
      <c r="H910" s="89" t="s">
        <v>141</v>
      </c>
      <c r="I910" s="90">
        <v>2.4399975600024399E-2</v>
      </c>
    </row>
    <row r="911" spans="1:9">
      <c r="A911" s="89" t="s">
        <v>2952</v>
      </c>
      <c r="B911" s="89" t="s">
        <v>2953</v>
      </c>
      <c r="C911" s="89" t="s">
        <v>2954</v>
      </c>
      <c r="D911" s="89" t="s">
        <v>79</v>
      </c>
      <c r="E911" s="89" t="s">
        <v>444</v>
      </c>
      <c r="F911" s="89" t="s">
        <v>491</v>
      </c>
      <c r="G911" s="89" t="s">
        <v>203</v>
      </c>
      <c r="H911" s="89" t="s">
        <v>156</v>
      </c>
      <c r="I911" s="90">
        <v>2.4399975600024399E-2</v>
      </c>
    </row>
    <row r="912" spans="1:9">
      <c r="A912" s="89" t="s">
        <v>2955</v>
      </c>
      <c r="B912" s="89" t="s">
        <v>2956</v>
      </c>
      <c r="C912" s="89" t="s">
        <v>2957</v>
      </c>
      <c r="D912" s="89" t="s">
        <v>79</v>
      </c>
      <c r="E912" s="89" t="s">
        <v>95</v>
      </c>
      <c r="F912" s="89" t="s">
        <v>316</v>
      </c>
      <c r="G912" s="89" t="s">
        <v>285</v>
      </c>
      <c r="H912" s="89" t="s">
        <v>161</v>
      </c>
      <c r="I912" s="90">
        <v>2.4299975700024297E-2</v>
      </c>
    </row>
    <row r="913" spans="1:9">
      <c r="A913" s="89" t="s">
        <v>2958</v>
      </c>
      <c r="B913" s="89" t="s">
        <v>2959</v>
      </c>
      <c r="C913" s="89" t="s">
        <v>2960</v>
      </c>
      <c r="D913" s="89" t="s">
        <v>108</v>
      </c>
      <c r="E913" s="89" t="s">
        <v>300</v>
      </c>
      <c r="F913" s="89" t="s">
        <v>301</v>
      </c>
      <c r="G913" s="89" t="s">
        <v>62</v>
      </c>
      <c r="H913" s="89" t="s">
        <v>63</v>
      </c>
      <c r="I913" s="90">
        <v>2.4299975700024297E-2</v>
      </c>
    </row>
    <row r="914" spans="1:9">
      <c r="A914" s="89" t="s">
        <v>2961</v>
      </c>
      <c r="B914" s="89" t="s">
        <v>2962</v>
      </c>
      <c r="C914" s="89" t="s">
        <v>2963</v>
      </c>
      <c r="D914" s="89" t="s">
        <v>114</v>
      </c>
      <c r="E914" s="89" t="s">
        <v>114</v>
      </c>
      <c r="F914" s="89" t="s">
        <v>2386</v>
      </c>
      <c r="G914" s="89" t="s">
        <v>62</v>
      </c>
      <c r="H914" s="89" t="s">
        <v>63</v>
      </c>
      <c r="I914" s="90">
        <v>2.4299975700024297E-2</v>
      </c>
    </row>
    <row r="915" spans="1:9">
      <c r="A915" s="89" t="s">
        <v>2964</v>
      </c>
      <c r="B915" s="89" t="s">
        <v>2965</v>
      </c>
      <c r="C915" s="89" t="s">
        <v>2966</v>
      </c>
      <c r="D915" s="89" t="s">
        <v>103</v>
      </c>
      <c r="E915" s="89" t="s">
        <v>103</v>
      </c>
      <c r="F915" s="89" t="s">
        <v>173</v>
      </c>
      <c r="G915" s="89" t="s">
        <v>361</v>
      </c>
      <c r="H915" s="89" t="s">
        <v>189</v>
      </c>
      <c r="I915" s="90">
        <v>2.4299975700024297E-2</v>
      </c>
    </row>
    <row r="916" spans="1:9">
      <c r="A916" s="89" t="s">
        <v>2967</v>
      </c>
      <c r="B916" s="89" t="s">
        <v>2968</v>
      </c>
      <c r="C916" s="89" t="s">
        <v>2969</v>
      </c>
      <c r="D916" s="89" t="s">
        <v>67</v>
      </c>
      <c r="E916" s="89" t="s">
        <v>67</v>
      </c>
      <c r="F916" s="89" t="s">
        <v>68</v>
      </c>
      <c r="G916" s="89" t="s">
        <v>62</v>
      </c>
      <c r="H916" s="89" t="s">
        <v>63</v>
      </c>
      <c r="I916" s="90">
        <v>2.4199975800024195E-2</v>
      </c>
    </row>
    <row r="917" spans="1:9">
      <c r="A917" s="89" t="s">
        <v>2970</v>
      </c>
      <c r="B917" s="89" t="s">
        <v>2971</v>
      </c>
      <c r="C917" s="89" t="s">
        <v>2972</v>
      </c>
      <c r="D917" s="89" t="s">
        <v>97</v>
      </c>
      <c r="E917" s="89" t="s">
        <v>136</v>
      </c>
      <c r="F917" s="89" t="s">
        <v>470</v>
      </c>
      <c r="G917" s="89" t="s">
        <v>203</v>
      </c>
      <c r="H917" s="89" t="s">
        <v>156</v>
      </c>
      <c r="I917" s="90">
        <v>2.4199975800024195E-2</v>
      </c>
    </row>
    <row r="918" spans="1:9">
      <c r="A918" s="89" t="s">
        <v>2973</v>
      </c>
      <c r="B918" s="89" t="s">
        <v>2974</v>
      </c>
      <c r="C918" s="89" t="s">
        <v>2975</v>
      </c>
      <c r="D918" s="89" t="s">
        <v>97</v>
      </c>
      <c r="E918" s="89" t="s">
        <v>121</v>
      </c>
      <c r="F918" s="89" t="s">
        <v>122</v>
      </c>
      <c r="G918" s="89" t="s">
        <v>435</v>
      </c>
      <c r="H918" s="89" t="s">
        <v>253</v>
      </c>
      <c r="I918" s="90">
        <v>2.4199975800024195E-2</v>
      </c>
    </row>
    <row r="919" spans="1:9">
      <c r="A919" s="89" t="s">
        <v>2976</v>
      </c>
      <c r="B919" s="89" t="s">
        <v>2977</v>
      </c>
      <c r="C919" s="89" t="s">
        <v>2978</v>
      </c>
      <c r="D919" s="89" t="s">
        <v>97</v>
      </c>
      <c r="E919" s="89" t="s">
        <v>320</v>
      </c>
      <c r="F919" s="89" t="s">
        <v>320</v>
      </c>
      <c r="G919" s="89" t="s">
        <v>285</v>
      </c>
      <c r="H919" s="89" t="s">
        <v>161</v>
      </c>
      <c r="I919" s="90">
        <v>2.4199975800024195E-2</v>
      </c>
    </row>
    <row r="920" spans="1:9">
      <c r="A920" s="89" t="s">
        <v>2979</v>
      </c>
      <c r="B920" s="89" t="s">
        <v>2980</v>
      </c>
      <c r="C920" s="89" t="s">
        <v>2981</v>
      </c>
      <c r="D920" s="89" t="s">
        <v>97</v>
      </c>
      <c r="E920" s="89" t="s">
        <v>121</v>
      </c>
      <c r="F920" s="89" t="s">
        <v>122</v>
      </c>
      <c r="G920" s="89" t="s">
        <v>332</v>
      </c>
      <c r="H920" s="89" t="s">
        <v>169</v>
      </c>
      <c r="I920" s="90">
        <v>2.4099975900024096E-2</v>
      </c>
    </row>
    <row r="921" spans="1:9">
      <c r="A921" s="89" t="s">
        <v>2982</v>
      </c>
      <c r="B921" s="89" t="s">
        <v>2983</v>
      </c>
      <c r="C921" s="89" t="s">
        <v>2984</v>
      </c>
      <c r="D921" s="89" t="s">
        <v>74</v>
      </c>
      <c r="E921" s="89" t="s">
        <v>101</v>
      </c>
      <c r="F921" s="89" t="s">
        <v>102</v>
      </c>
      <c r="G921" s="89" t="s">
        <v>385</v>
      </c>
      <c r="H921" s="89" t="s">
        <v>213</v>
      </c>
      <c r="I921" s="90">
        <v>2.4099975900024096E-2</v>
      </c>
    </row>
    <row r="922" spans="1:9">
      <c r="A922" s="89" t="s">
        <v>2985</v>
      </c>
      <c r="B922" s="89" t="s">
        <v>2986</v>
      </c>
      <c r="C922" s="89" t="s">
        <v>2987</v>
      </c>
      <c r="D922" s="89" t="s">
        <v>59</v>
      </c>
      <c r="E922" s="89" t="s">
        <v>155</v>
      </c>
      <c r="F922" s="89" t="s">
        <v>155</v>
      </c>
      <c r="G922" s="89" t="s">
        <v>62</v>
      </c>
      <c r="H922" s="89" t="s">
        <v>63</v>
      </c>
      <c r="I922" s="90">
        <v>2.4099975900024096E-2</v>
      </c>
    </row>
    <row r="923" spans="1:9">
      <c r="A923" s="89" t="s">
        <v>2988</v>
      </c>
      <c r="B923" s="89" t="s">
        <v>2989</v>
      </c>
      <c r="C923" s="89" t="s">
        <v>2990</v>
      </c>
      <c r="D923" s="89" t="s">
        <v>103</v>
      </c>
      <c r="E923" s="89" t="s">
        <v>103</v>
      </c>
      <c r="F923" s="89" t="s">
        <v>290</v>
      </c>
      <c r="G923" s="89" t="s">
        <v>340</v>
      </c>
      <c r="H923" s="89" t="s">
        <v>179</v>
      </c>
      <c r="I923" s="90">
        <v>2.4099975900024096E-2</v>
      </c>
    </row>
    <row r="924" spans="1:9">
      <c r="A924" s="89" t="s">
        <v>2991</v>
      </c>
      <c r="B924" s="89" t="s">
        <v>2992</v>
      </c>
      <c r="C924" s="89" t="s">
        <v>2993</v>
      </c>
      <c r="D924" s="89" t="s">
        <v>67</v>
      </c>
      <c r="E924" s="89" t="s">
        <v>67</v>
      </c>
      <c r="F924" s="89" t="s">
        <v>68</v>
      </c>
      <c r="G924" s="89" t="s">
        <v>62</v>
      </c>
      <c r="H924" s="89" t="s">
        <v>63</v>
      </c>
      <c r="I924" s="90">
        <v>2.4099975900024096E-2</v>
      </c>
    </row>
    <row r="925" spans="1:9">
      <c r="A925" s="89" t="s">
        <v>2994</v>
      </c>
      <c r="B925" s="89" t="s">
        <v>2995</v>
      </c>
      <c r="C925" s="89" t="s">
        <v>2996</v>
      </c>
      <c r="D925" s="89" t="s">
        <v>74</v>
      </c>
      <c r="E925" s="89" t="s">
        <v>87</v>
      </c>
      <c r="F925" s="89" t="s">
        <v>150</v>
      </c>
      <c r="G925" s="89" t="s">
        <v>62</v>
      </c>
      <c r="H925" s="89" t="s">
        <v>63</v>
      </c>
      <c r="I925" s="90">
        <v>2.3999976000023997E-2</v>
      </c>
    </row>
    <row r="926" spans="1:9">
      <c r="A926" s="89" t="s">
        <v>2997</v>
      </c>
      <c r="B926" s="89" t="s">
        <v>2998</v>
      </c>
      <c r="C926" s="89" t="s">
        <v>2999</v>
      </c>
      <c r="D926" s="89" t="s">
        <v>74</v>
      </c>
      <c r="E926" s="89" t="s">
        <v>101</v>
      </c>
      <c r="F926" s="89" t="s">
        <v>102</v>
      </c>
      <c r="G926" s="89" t="s">
        <v>62</v>
      </c>
      <c r="H926" s="89" t="s">
        <v>63</v>
      </c>
      <c r="I926" s="90">
        <v>2.3999976000023997E-2</v>
      </c>
    </row>
    <row r="927" spans="1:9">
      <c r="A927" s="89" t="s">
        <v>3000</v>
      </c>
      <c r="B927" s="89" t="s">
        <v>3001</v>
      </c>
      <c r="C927" s="89" t="s">
        <v>3002</v>
      </c>
      <c r="D927" s="89" t="s">
        <v>108</v>
      </c>
      <c r="E927" s="89" t="s">
        <v>235</v>
      </c>
      <c r="F927" s="89" t="s">
        <v>236</v>
      </c>
      <c r="G927" s="89" t="s">
        <v>62</v>
      </c>
      <c r="H927" s="89" t="s">
        <v>63</v>
      </c>
      <c r="I927" s="90">
        <v>2.3999976000023997E-2</v>
      </c>
    </row>
    <row r="928" spans="1:9">
      <c r="A928" s="89" t="s">
        <v>3003</v>
      </c>
      <c r="B928" s="89" t="s">
        <v>3004</v>
      </c>
      <c r="C928" s="89" t="s">
        <v>3005</v>
      </c>
      <c r="D928" s="89" t="s">
        <v>91</v>
      </c>
      <c r="E928" s="89" t="s">
        <v>409</v>
      </c>
      <c r="F928" s="89" t="s">
        <v>410</v>
      </c>
      <c r="G928" s="89" t="s">
        <v>62</v>
      </c>
      <c r="H928" s="89" t="s">
        <v>63</v>
      </c>
      <c r="I928" s="90">
        <v>2.3999976000023997E-2</v>
      </c>
    </row>
    <row r="929" spans="1:9">
      <c r="A929" s="89" t="s">
        <v>3006</v>
      </c>
      <c r="B929" s="89" t="s">
        <v>3007</v>
      </c>
      <c r="C929" s="89" t="s">
        <v>3008</v>
      </c>
      <c r="D929" s="89" t="s">
        <v>103</v>
      </c>
      <c r="E929" s="89" t="s">
        <v>103</v>
      </c>
      <c r="F929" s="89" t="s">
        <v>290</v>
      </c>
      <c r="G929" s="89" t="s">
        <v>203</v>
      </c>
      <c r="H929" s="89" t="s">
        <v>156</v>
      </c>
      <c r="I929" s="90">
        <v>2.3999976000023997E-2</v>
      </c>
    </row>
    <row r="930" spans="1:9">
      <c r="A930" s="89" t="s">
        <v>3009</v>
      </c>
      <c r="B930" s="89" t="s">
        <v>3010</v>
      </c>
      <c r="C930" s="89" t="s">
        <v>3011</v>
      </c>
      <c r="D930" s="89" t="s">
        <v>74</v>
      </c>
      <c r="E930" s="89" t="s">
        <v>87</v>
      </c>
      <c r="F930" s="89" t="s">
        <v>88</v>
      </c>
      <c r="G930" s="89" t="s">
        <v>123</v>
      </c>
      <c r="H930" s="89" t="s">
        <v>124</v>
      </c>
      <c r="I930" s="90">
        <v>2.3899976100023899E-2</v>
      </c>
    </row>
    <row r="931" spans="1:9">
      <c r="A931" s="89" t="s">
        <v>3012</v>
      </c>
      <c r="B931" s="89" t="s">
        <v>3013</v>
      </c>
      <c r="C931" s="89" t="s">
        <v>3014</v>
      </c>
      <c r="D931" s="89" t="s">
        <v>67</v>
      </c>
      <c r="E931" s="89" t="s">
        <v>67</v>
      </c>
      <c r="F931" s="89" t="s">
        <v>68</v>
      </c>
      <c r="G931" s="89" t="s">
        <v>62</v>
      </c>
      <c r="H931" s="89" t="s">
        <v>63</v>
      </c>
      <c r="I931" s="90">
        <v>2.3899976100023899E-2</v>
      </c>
    </row>
    <row r="932" spans="1:9">
      <c r="A932" s="89" t="s">
        <v>3015</v>
      </c>
      <c r="B932" s="89" t="s">
        <v>3016</v>
      </c>
      <c r="C932" s="89" t="s">
        <v>3017</v>
      </c>
      <c r="D932" s="89" t="s">
        <v>103</v>
      </c>
      <c r="E932" s="89" t="s">
        <v>103</v>
      </c>
      <c r="F932" s="89" t="s">
        <v>290</v>
      </c>
      <c r="G932" s="89" t="s">
        <v>203</v>
      </c>
      <c r="H932" s="89" t="s">
        <v>156</v>
      </c>
      <c r="I932" s="90">
        <v>2.3899976100023899E-2</v>
      </c>
    </row>
    <row r="933" spans="1:9">
      <c r="A933" s="89" t="s">
        <v>3018</v>
      </c>
      <c r="B933" s="89" t="s">
        <v>3019</v>
      </c>
      <c r="C933" s="89" t="s">
        <v>3020</v>
      </c>
      <c r="D933" s="89" t="s">
        <v>79</v>
      </c>
      <c r="E933" s="89" t="s">
        <v>95</v>
      </c>
      <c r="F933" s="89" t="s">
        <v>96</v>
      </c>
      <c r="G933" s="89" t="s">
        <v>123</v>
      </c>
      <c r="H933" s="89" t="s">
        <v>124</v>
      </c>
      <c r="I933" s="90">
        <v>2.3899976100023899E-2</v>
      </c>
    </row>
    <row r="934" spans="1:9">
      <c r="A934" s="89" t="s">
        <v>3021</v>
      </c>
      <c r="B934" s="89" t="s">
        <v>3022</v>
      </c>
      <c r="C934" s="89" t="s">
        <v>3023</v>
      </c>
      <c r="D934" s="89" t="s">
        <v>67</v>
      </c>
      <c r="E934" s="89" t="s">
        <v>67</v>
      </c>
      <c r="F934" s="89" t="s">
        <v>226</v>
      </c>
      <c r="G934" s="89" t="s">
        <v>373</v>
      </c>
      <c r="H934" s="89" t="s">
        <v>204</v>
      </c>
      <c r="I934" s="90">
        <v>2.37999762000238E-2</v>
      </c>
    </row>
    <row r="935" spans="1:9">
      <c r="A935" s="89" t="s">
        <v>3024</v>
      </c>
      <c r="B935" s="89" t="s">
        <v>3025</v>
      </c>
      <c r="C935" s="89" t="s">
        <v>3026</v>
      </c>
      <c r="D935" s="89" t="s">
        <v>97</v>
      </c>
      <c r="E935" s="89" t="s">
        <v>320</v>
      </c>
      <c r="F935" s="89" t="s">
        <v>320</v>
      </c>
      <c r="G935" s="89" t="s">
        <v>203</v>
      </c>
      <c r="H935" s="89" t="s">
        <v>156</v>
      </c>
      <c r="I935" s="90">
        <v>2.37999762000238E-2</v>
      </c>
    </row>
    <row r="936" spans="1:9">
      <c r="A936" s="89" t="s">
        <v>3027</v>
      </c>
      <c r="B936" s="89" t="s">
        <v>3028</v>
      </c>
      <c r="C936" s="89" t="s">
        <v>3029</v>
      </c>
      <c r="D936" s="89" t="s">
        <v>108</v>
      </c>
      <c r="E936" s="89" t="s">
        <v>201</v>
      </c>
      <c r="F936" s="89" t="s">
        <v>1053</v>
      </c>
      <c r="G936" s="89" t="s">
        <v>203</v>
      </c>
      <c r="H936" s="89" t="s">
        <v>156</v>
      </c>
      <c r="I936" s="90">
        <v>2.3699976300023694E-2</v>
      </c>
    </row>
    <row r="937" spans="1:9">
      <c r="A937" s="89" t="s">
        <v>3030</v>
      </c>
      <c r="B937" s="89" t="s">
        <v>3031</v>
      </c>
      <c r="C937" s="89" t="s">
        <v>3032</v>
      </c>
      <c r="D937" s="89" t="s">
        <v>67</v>
      </c>
      <c r="E937" s="89" t="s">
        <v>67</v>
      </c>
      <c r="F937" s="89" t="s">
        <v>68</v>
      </c>
      <c r="G937" s="89" t="s">
        <v>285</v>
      </c>
      <c r="H937" s="89" t="s">
        <v>161</v>
      </c>
      <c r="I937" s="90">
        <v>2.3699976300023694E-2</v>
      </c>
    </row>
    <row r="938" spans="1:9">
      <c r="A938" s="89" t="s">
        <v>3033</v>
      </c>
      <c r="B938" s="89" t="s">
        <v>3034</v>
      </c>
      <c r="C938" s="89" t="s">
        <v>3035</v>
      </c>
      <c r="D938" s="89" t="s">
        <v>108</v>
      </c>
      <c r="E938" s="89" t="s">
        <v>201</v>
      </c>
      <c r="F938" s="89" t="s">
        <v>202</v>
      </c>
      <c r="G938" s="89" t="s">
        <v>203</v>
      </c>
      <c r="H938" s="89" t="s">
        <v>156</v>
      </c>
      <c r="I938" s="90">
        <v>2.3599976400023596E-2</v>
      </c>
    </row>
    <row r="939" spans="1:9">
      <c r="A939" s="89" t="s">
        <v>3036</v>
      </c>
      <c r="B939" s="89" t="s">
        <v>3037</v>
      </c>
      <c r="C939" s="89" t="s">
        <v>3038</v>
      </c>
      <c r="D939" s="89" t="s">
        <v>108</v>
      </c>
      <c r="E939" s="89" t="s">
        <v>560</v>
      </c>
      <c r="F939" s="89" t="s">
        <v>561</v>
      </c>
      <c r="G939" s="89" t="s">
        <v>62</v>
      </c>
      <c r="H939" s="89" t="s">
        <v>63</v>
      </c>
      <c r="I939" s="90">
        <v>2.3599976400023596E-2</v>
      </c>
    </row>
    <row r="940" spans="1:9">
      <c r="A940" s="89" t="s">
        <v>3039</v>
      </c>
      <c r="B940" s="89" t="s">
        <v>3040</v>
      </c>
      <c r="C940" s="89" t="s">
        <v>3041</v>
      </c>
      <c r="D940" s="89" t="s">
        <v>114</v>
      </c>
      <c r="E940" s="89" t="s">
        <v>114</v>
      </c>
      <c r="F940" s="89" t="s">
        <v>674</v>
      </c>
      <c r="G940" s="89" t="s">
        <v>62</v>
      </c>
      <c r="H940" s="89" t="s">
        <v>63</v>
      </c>
      <c r="I940" s="90">
        <v>2.3599976400023596E-2</v>
      </c>
    </row>
    <row r="941" spans="1:9">
      <c r="A941" s="89" t="s">
        <v>3042</v>
      </c>
      <c r="B941" s="89" t="s">
        <v>3043</v>
      </c>
      <c r="C941" s="89" t="s">
        <v>3044</v>
      </c>
      <c r="D941" s="89" t="s">
        <v>74</v>
      </c>
      <c r="E941" s="89" t="s">
        <v>101</v>
      </c>
      <c r="F941" s="89" t="s">
        <v>885</v>
      </c>
      <c r="G941" s="89" t="s">
        <v>336</v>
      </c>
      <c r="H941" s="89" t="s">
        <v>175</v>
      </c>
      <c r="I941" s="90">
        <v>2.3499976500023497E-2</v>
      </c>
    </row>
    <row r="942" spans="1:9">
      <c r="A942" s="89" t="s">
        <v>3045</v>
      </c>
      <c r="B942" s="89" t="s">
        <v>3046</v>
      </c>
      <c r="C942" s="89" t="s">
        <v>3047</v>
      </c>
      <c r="D942" s="89" t="s">
        <v>103</v>
      </c>
      <c r="E942" s="89" t="s">
        <v>103</v>
      </c>
      <c r="F942" s="89" t="s">
        <v>173</v>
      </c>
      <c r="G942" s="89" t="s">
        <v>435</v>
      </c>
      <c r="H942" s="89" t="s">
        <v>253</v>
      </c>
      <c r="I942" s="90">
        <v>2.3499976500023497E-2</v>
      </c>
    </row>
    <row r="943" spans="1:9">
      <c r="A943" s="89" t="s">
        <v>3048</v>
      </c>
      <c r="B943" s="89" t="s">
        <v>3049</v>
      </c>
      <c r="C943" s="89" t="s">
        <v>3050</v>
      </c>
      <c r="D943" s="89" t="s">
        <v>91</v>
      </c>
      <c r="E943" s="89" t="s">
        <v>112</v>
      </c>
      <c r="F943" s="89" t="s">
        <v>113</v>
      </c>
      <c r="G943" s="89" t="s">
        <v>277</v>
      </c>
      <c r="H943" s="89" t="s">
        <v>146</v>
      </c>
      <c r="I943" s="90">
        <v>2.3499976500023497E-2</v>
      </c>
    </row>
    <row r="944" spans="1:9">
      <c r="A944" s="89" t="s">
        <v>3051</v>
      </c>
      <c r="B944" s="89" t="s">
        <v>3052</v>
      </c>
      <c r="C944" s="89" t="s">
        <v>3053</v>
      </c>
      <c r="D944" s="89" t="s">
        <v>59</v>
      </c>
      <c r="E944" s="89" t="s">
        <v>60</v>
      </c>
      <c r="F944" s="89" t="s">
        <v>217</v>
      </c>
      <c r="G944" s="89" t="s">
        <v>285</v>
      </c>
      <c r="H944" s="89" t="s">
        <v>161</v>
      </c>
      <c r="I944" s="90">
        <v>2.3499976500023497E-2</v>
      </c>
    </row>
    <row r="945" spans="1:9">
      <c r="A945" s="89" t="s">
        <v>3054</v>
      </c>
      <c r="B945" s="89" t="s">
        <v>3055</v>
      </c>
      <c r="C945" s="89" t="s">
        <v>3056</v>
      </c>
      <c r="D945" s="89" t="s">
        <v>97</v>
      </c>
      <c r="E945" s="89" t="s">
        <v>320</v>
      </c>
      <c r="F945" s="89" t="s">
        <v>320</v>
      </c>
      <c r="G945" s="89" t="s">
        <v>188</v>
      </c>
      <c r="H945" s="89" t="s">
        <v>151</v>
      </c>
      <c r="I945" s="90">
        <v>2.3499976500023497E-2</v>
      </c>
    </row>
    <row r="946" spans="1:9">
      <c r="A946" s="89" t="s">
        <v>3057</v>
      </c>
      <c r="B946" s="89" t="s">
        <v>3058</v>
      </c>
      <c r="C946" s="89" t="s">
        <v>3059</v>
      </c>
      <c r="D946" s="89" t="s">
        <v>97</v>
      </c>
      <c r="E946" s="89" t="s">
        <v>121</v>
      </c>
      <c r="F946" s="89" t="s">
        <v>122</v>
      </c>
      <c r="G946" s="89" t="s">
        <v>415</v>
      </c>
      <c r="H946" s="89" t="s">
        <v>237</v>
      </c>
      <c r="I946" s="90">
        <v>2.3499976500023497E-2</v>
      </c>
    </row>
    <row r="947" spans="1:9">
      <c r="A947" s="89" t="s">
        <v>3060</v>
      </c>
      <c r="B947" s="89" t="s">
        <v>3061</v>
      </c>
      <c r="C947" s="89" t="s">
        <v>3062</v>
      </c>
      <c r="D947" s="89" t="s">
        <v>79</v>
      </c>
      <c r="E947" s="89" t="s">
        <v>1466</v>
      </c>
      <c r="F947" s="89" t="s">
        <v>1513</v>
      </c>
      <c r="G947" s="89" t="s">
        <v>89</v>
      </c>
      <c r="H947" s="89" t="s">
        <v>90</v>
      </c>
      <c r="I947" s="90">
        <v>2.3399976600023398E-2</v>
      </c>
    </row>
    <row r="948" spans="1:9">
      <c r="A948" s="89" t="s">
        <v>3063</v>
      </c>
      <c r="B948" s="89" t="s">
        <v>3064</v>
      </c>
      <c r="C948" s="89" t="s">
        <v>3065</v>
      </c>
      <c r="D948" s="89" t="s">
        <v>97</v>
      </c>
      <c r="E948" s="89" t="s">
        <v>121</v>
      </c>
      <c r="F948" s="89" t="s">
        <v>122</v>
      </c>
      <c r="G948" s="89" t="s">
        <v>361</v>
      </c>
      <c r="H948" s="89" t="s">
        <v>189</v>
      </c>
      <c r="I948" s="90">
        <v>2.3399976600023398E-2</v>
      </c>
    </row>
    <row r="949" spans="1:9">
      <c r="A949" s="89" t="s">
        <v>3066</v>
      </c>
      <c r="B949" s="89" t="s">
        <v>3067</v>
      </c>
      <c r="C949" s="89" t="s">
        <v>3068</v>
      </c>
      <c r="D949" s="89" t="s">
        <v>83</v>
      </c>
      <c r="E949" s="89" t="s">
        <v>83</v>
      </c>
      <c r="F949" s="89" t="s">
        <v>107</v>
      </c>
      <c r="G949" s="89" t="s">
        <v>324</v>
      </c>
      <c r="H949" s="89" t="s">
        <v>165</v>
      </c>
      <c r="I949" s="90">
        <v>2.3399976600023398E-2</v>
      </c>
    </row>
    <row r="950" spans="1:9">
      <c r="A950" s="89" t="s">
        <v>3069</v>
      </c>
      <c r="B950" s="89" t="s">
        <v>3070</v>
      </c>
      <c r="C950" s="89" t="s">
        <v>3071</v>
      </c>
      <c r="D950" s="89" t="s">
        <v>79</v>
      </c>
      <c r="E950" s="89" t="s">
        <v>444</v>
      </c>
      <c r="F950" s="89" t="s">
        <v>2651</v>
      </c>
      <c r="G950" s="89" t="s">
        <v>328</v>
      </c>
      <c r="H950" s="89" t="s">
        <v>146</v>
      </c>
      <c r="I950" s="90">
        <v>2.3299976700023296E-2</v>
      </c>
    </row>
    <row r="951" spans="1:9">
      <c r="A951" s="89" t="s">
        <v>3072</v>
      </c>
      <c r="B951" s="89" t="s">
        <v>3073</v>
      </c>
      <c r="C951" s="89" t="s">
        <v>3074</v>
      </c>
      <c r="D951" s="89" t="s">
        <v>59</v>
      </c>
      <c r="E951" s="89" t="s">
        <v>72</v>
      </c>
      <c r="F951" s="89" t="s">
        <v>129</v>
      </c>
      <c r="G951" s="89" t="s">
        <v>62</v>
      </c>
      <c r="H951" s="89" t="s">
        <v>63</v>
      </c>
      <c r="I951" s="90">
        <v>2.3299976700023296E-2</v>
      </c>
    </row>
    <row r="952" spans="1:9">
      <c r="A952" s="89" t="s">
        <v>3075</v>
      </c>
      <c r="B952" s="89" t="s">
        <v>3076</v>
      </c>
      <c r="C952" s="89" t="s">
        <v>3077</v>
      </c>
      <c r="D952" s="89" t="s">
        <v>97</v>
      </c>
      <c r="E952" s="89" t="s">
        <v>320</v>
      </c>
      <c r="F952" s="89" t="s">
        <v>320</v>
      </c>
      <c r="G952" s="89" t="s">
        <v>285</v>
      </c>
      <c r="H952" s="89" t="s">
        <v>161</v>
      </c>
      <c r="I952" s="90">
        <v>2.3299976700023296E-2</v>
      </c>
    </row>
    <row r="953" spans="1:9">
      <c r="A953" s="89" t="s">
        <v>3078</v>
      </c>
      <c r="B953" s="89" t="s">
        <v>3079</v>
      </c>
      <c r="C953" s="89" t="s">
        <v>3080</v>
      </c>
      <c r="D953" s="89" t="s">
        <v>108</v>
      </c>
      <c r="E953" s="89" t="s">
        <v>235</v>
      </c>
      <c r="F953" s="89" t="s">
        <v>236</v>
      </c>
      <c r="G953" s="89" t="s">
        <v>123</v>
      </c>
      <c r="H953" s="89" t="s">
        <v>124</v>
      </c>
      <c r="I953" s="90">
        <v>2.3299976700023296E-2</v>
      </c>
    </row>
    <row r="954" spans="1:9">
      <c r="A954" s="89" t="s">
        <v>3081</v>
      </c>
      <c r="B954" s="89" t="s">
        <v>3082</v>
      </c>
      <c r="C954" s="89" t="s">
        <v>3083</v>
      </c>
      <c r="D954" s="89" t="s">
        <v>114</v>
      </c>
      <c r="E954" s="89" t="s">
        <v>114</v>
      </c>
      <c r="F954" s="89" t="s">
        <v>3084</v>
      </c>
      <c r="G954" s="89" t="s">
        <v>123</v>
      </c>
      <c r="H954" s="89" t="s">
        <v>124</v>
      </c>
      <c r="I954" s="90">
        <v>2.3299976700023296E-2</v>
      </c>
    </row>
    <row r="955" spans="1:9">
      <c r="A955" s="89" t="s">
        <v>3085</v>
      </c>
      <c r="B955" s="89" t="s">
        <v>3086</v>
      </c>
      <c r="C955" s="89" t="s">
        <v>3087</v>
      </c>
      <c r="D955" s="89" t="s">
        <v>97</v>
      </c>
      <c r="E955" s="89" t="s">
        <v>121</v>
      </c>
      <c r="F955" s="89" t="s">
        <v>122</v>
      </c>
      <c r="G955" s="89" t="s">
        <v>397</v>
      </c>
      <c r="H955" s="89" t="s">
        <v>222</v>
      </c>
      <c r="I955" s="90">
        <v>2.3199976800023194E-2</v>
      </c>
    </row>
    <row r="956" spans="1:9">
      <c r="A956" s="89" t="s">
        <v>3088</v>
      </c>
      <c r="B956" s="89" t="s">
        <v>3089</v>
      </c>
      <c r="C956" s="89" t="s">
        <v>3090</v>
      </c>
      <c r="D956" s="89" t="s">
        <v>79</v>
      </c>
      <c r="E956" s="89" t="s">
        <v>95</v>
      </c>
      <c r="F956" s="89" t="s">
        <v>309</v>
      </c>
      <c r="G956" s="89" t="s">
        <v>62</v>
      </c>
      <c r="H956" s="89" t="s">
        <v>63</v>
      </c>
      <c r="I956" s="90">
        <v>2.3199976800023194E-2</v>
      </c>
    </row>
    <row r="957" spans="1:9">
      <c r="A957" s="89" t="s">
        <v>3091</v>
      </c>
      <c r="B957" s="89" t="s">
        <v>3092</v>
      </c>
      <c r="C957" s="89" t="s">
        <v>3093</v>
      </c>
      <c r="D957" s="89" t="s">
        <v>67</v>
      </c>
      <c r="E957" s="89" t="s">
        <v>67</v>
      </c>
      <c r="F957" s="89" t="s">
        <v>226</v>
      </c>
      <c r="G957" s="89" t="s">
        <v>123</v>
      </c>
      <c r="H957" s="89" t="s">
        <v>124</v>
      </c>
      <c r="I957" s="90">
        <v>2.3099976900023095E-2</v>
      </c>
    </row>
    <row r="958" spans="1:9">
      <c r="A958" s="89" t="s">
        <v>3094</v>
      </c>
      <c r="B958" s="89" t="s">
        <v>3095</v>
      </c>
      <c r="C958" s="89" t="s">
        <v>3096</v>
      </c>
      <c r="D958" s="89" t="s">
        <v>59</v>
      </c>
      <c r="E958" s="89" t="s">
        <v>72</v>
      </c>
      <c r="F958" s="89" t="s">
        <v>73</v>
      </c>
      <c r="G958" s="89" t="s">
        <v>62</v>
      </c>
      <c r="H958" s="89" t="s">
        <v>63</v>
      </c>
      <c r="I958" s="90">
        <v>2.2999977000022997E-2</v>
      </c>
    </row>
    <row r="959" spans="1:9">
      <c r="A959" s="89" t="s">
        <v>3097</v>
      </c>
      <c r="B959" s="89" t="s">
        <v>3098</v>
      </c>
      <c r="C959" s="89" t="s">
        <v>3099</v>
      </c>
      <c r="D959" s="89" t="s">
        <v>108</v>
      </c>
      <c r="E959" s="89" t="s">
        <v>305</v>
      </c>
      <c r="F959" s="89" t="s">
        <v>305</v>
      </c>
      <c r="G959" s="89" t="s">
        <v>62</v>
      </c>
      <c r="H959" s="89" t="s">
        <v>63</v>
      </c>
      <c r="I959" s="90">
        <v>2.2999977000022997E-2</v>
      </c>
    </row>
    <row r="960" spans="1:9">
      <c r="A960" s="89" t="s">
        <v>3100</v>
      </c>
      <c r="B960" s="89" t="s">
        <v>3101</v>
      </c>
      <c r="C960" s="89" t="s">
        <v>3102</v>
      </c>
      <c r="D960" s="89" t="s">
        <v>67</v>
      </c>
      <c r="E960" s="89" t="s">
        <v>67</v>
      </c>
      <c r="F960" s="89" t="s">
        <v>226</v>
      </c>
      <c r="G960" s="89" t="s">
        <v>62</v>
      </c>
      <c r="H960" s="89" t="s">
        <v>63</v>
      </c>
      <c r="I960" s="90">
        <v>2.2999977000022997E-2</v>
      </c>
    </row>
    <row r="961" spans="1:9">
      <c r="A961" s="89" t="s">
        <v>3103</v>
      </c>
      <c r="B961" s="89" t="s">
        <v>3104</v>
      </c>
      <c r="C961" s="89" t="s">
        <v>3105</v>
      </c>
      <c r="D961" s="89" t="s">
        <v>74</v>
      </c>
      <c r="E961" s="89" t="s">
        <v>212</v>
      </c>
      <c r="F961" s="89" t="s">
        <v>212</v>
      </c>
      <c r="G961" s="89" t="s">
        <v>324</v>
      </c>
      <c r="H961" s="89" t="s">
        <v>63</v>
      </c>
      <c r="I961" s="90">
        <v>2.2999977000022997E-2</v>
      </c>
    </row>
    <row r="962" spans="1:9">
      <c r="A962" s="89" t="s">
        <v>3106</v>
      </c>
      <c r="B962" s="89" t="s">
        <v>3107</v>
      </c>
      <c r="C962" s="89" t="s">
        <v>3108</v>
      </c>
      <c r="D962" s="89" t="s">
        <v>59</v>
      </c>
      <c r="E962" s="89" t="s">
        <v>72</v>
      </c>
      <c r="F962" s="89" t="s">
        <v>73</v>
      </c>
      <c r="G962" s="89" t="s">
        <v>123</v>
      </c>
      <c r="H962" s="89" t="s">
        <v>124</v>
      </c>
      <c r="I962" s="90">
        <v>2.2999977000022997E-2</v>
      </c>
    </row>
    <row r="963" spans="1:9">
      <c r="A963" s="89" t="s">
        <v>3109</v>
      </c>
      <c r="B963" s="89" t="s">
        <v>3110</v>
      </c>
      <c r="C963" s="89" t="s">
        <v>3111</v>
      </c>
      <c r="D963" s="89" t="s">
        <v>59</v>
      </c>
      <c r="E963" s="89" t="s">
        <v>155</v>
      </c>
      <c r="F963" s="89" t="s">
        <v>155</v>
      </c>
      <c r="G963" s="89" t="s">
        <v>332</v>
      </c>
      <c r="H963" s="89" t="s">
        <v>169</v>
      </c>
      <c r="I963" s="90">
        <v>2.2999977000022997E-2</v>
      </c>
    </row>
    <row r="964" spans="1:9">
      <c r="A964" s="89" t="s">
        <v>3112</v>
      </c>
      <c r="B964" s="89" t="s">
        <v>3113</v>
      </c>
      <c r="C964" s="89" t="s">
        <v>3114</v>
      </c>
      <c r="D964" s="89" t="s">
        <v>59</v>
      </c>
      <c r="E964" s="89" t="s">
        <v>72</v>
      </c>
      <c r="F964" s="89" t="s">
        <v>78</v>
      </c>
      <c r="G964" s="89" t="s">
        <v>183</v>
      </c>
      <c r="H964" s="89" t="s">
        <v>146</v>
      </c>
      <c r="I964" s="90">
        <v>2.2899977100022898E-2</v>
      </c>
    </row>
    <row r="965" spans="1:9">
      <c r="A965" s="89" t="s">
        <v>3115</v>
      </c>
      <c r="B965" s="89" t="s">
        <v>3116</v>
      </c>
      <c r="C965" s="89" t="s">
        <v>3117</v>
      </c>
      <c r="D965" s="89" t="s">
        <v>108</v>
      </c>
      <c r="E965" s="89" t="s">
        <v>560</v>
      </c>
      <c r="F965" s="89" t="s">
        <v>561</v>
      </c>
      <c r="G965" s="89" t="s">
        <v>62</v>
      </c>
      <c r="H965" s="89" t="s">
        <v>63</v>
      </c>
      <c r="I965" s="90">
        <v>2.2899977100022898E-2</v>
      </c>
    </row>
    <row r="966" spans="1:9">
      <c r="A966" s="89" t="s">
        <v>3118</v>
      </c>
      <c r="B966" s="89" t="s">
        <v>3119</v>
      </c>
      <c r="C966" s="89" t="s">
        <v>3120</v>
      </c>
      <c r="D966" s="89" t="s">
        <v>108</v>
      </c>
      <c r="E966" s="89" t="s">
        <v>300</v>
      </c>
      <c r="F966" s="89" t="s">
        <v>678</v>
      </c>
      <c r="G966" s="89" t="s">
        <v>62</v>
      </c>
      <c r="H966" s="89" t="s">
        <v>63</v>
      </c>
      <c r="I966" s="90">
        <v>2.2799977200022796E-2</v>
      </c>
    </row>
    <row r="967" spans="1:9">
      <c r="A967" s="89" t="s">
        <v>3121</v>
      </c>
      <c r="B967" s="89" t="s">
        <v>3122</v>
      </c>
      <c r="C967" s="89" t="s">
        <v>3123</v>
      </c>
      <c r="D967" s="89" t="s">
        <v>79</v>
      </c>
      <c r="E967" s="89" t="s">
        <v>1466</v>
      </c>
      <c r="F967" s="89" t="s">
        <v>1467</v>
      </c>
      <c r="G967" s="89" t="s">
        <v>123</v>
      </c>
      <c r="H967" s="89" t="s">
        <v>124</v>
      </c>
      <c r="I967" s="90">
        <v>2.2799977200022796E-2</v>
      </c>
    </row>
    <row r="968" spans="1:9">
      <c r="A968" s="89" t="s">
        <v>3124</v>
      </c>
      <c r="B968" s="89" t="s">
        <v>3125</v>
      </c>
      <c r="C968" s="89" t="s">
        <v>3126</v>
      </c>
      <c r="D968" s="89" t="s">
        <v>83</v>
      </c>
      <c r="E968" s="89" t="s">
        <v>83</v>
      </c>
      <c r="F968" s="89" t="s">
        <v>107</v>
      </c>
      <c r="G968" s="89" t="s">
        <v>369</v>
      </c>
      <c r="H968" s="89" t="s">
        <v>197</v>
      </c>
      <c r="I968" s="90">
        <v>2.2799977200022796E-2</v>
      </c>
    </row>
    <row r="969" spans="1:9">
      <c r="A969" s="89" t="s">
        <v>3127</v>
      </c>
      <c r="B969" s="89" t="s">
        <v>3128</v>
      </c>
      <c r="C969" s="89" t="s">
        <v>3129</v>
      </c>
      <c r="D969" s="89" t="s">
        <v>97</v>
      </c>
      <c r="E969" s="89" t="s">
        <v>121</v>
      </c>
      <c r="F969" s="89" t="s">
        <v>122</v>
      </c>
      <c r="G969" s="89" t="s">
        <v>324</v>
      </c>
      <c r="H969" s="89" t="s">
        <v>165</v>
      </c>
      <c r="I969" s="90">
        <v>2.2699977300022697E-2</v>
      </c>
    </row>
    <row r="970" spans="1:9">
      <c r="A970" s="89" t="s">
        <v>3130</v>
      </c>
      <c r="B970" s="89" t="s">
        <v>3131</v>
      </c>
      <c r="C970" s="89" t="s">
        <v>3132</v>
      </c>
      <c r="D970" s="89" t="s">
        <v>79</v>
      </c>
      <c r="E970" s="89" t="s">
        <v>95</v>
      </c>
      <c r="F970" s="89" t="s">
        <v>96</v>
      </c>
      <c r="G970" s="89" t="s">
        <v>373</v>
      </c>
      <c r="H970" s="89" t="s">
        <v>204</v>
      </c>
      <c r="I970" s="90">
        <v>2.2599977400022595E-2</v>
      </c>
    </row>
    <row r="971" spans="1:9">
      <c r="A971" s="89" t="s">
        <v>3133</v>
      </c>
      <c r="B971" s="89" t="s">
        <v>3134</v>
      </c>
      <c r="C971" s="89" t="s">
        <v>3135</v>
      </c>
      <c r="D971" s="89" t="s">
        <v>79</v>
      </c>
      <c r="E971" s="89" t="s">
        <v>95</v>
      </c>
      <c r="F971" s="89" t="s">
        <v>309</v>
      </c>
      <c r="G971" s="89" t="s">
        <v>369</v>
      </c>
      <c r="H971" s="89" t="s">
        <v>197</v>
      </c>
      <c r="I971" s="90">
        <v>2.2599977400022595E-2</v>
      </c>
    </row>
    <row r="972" spans="1:9">
      <c r="A972" s="89" t="s">
        <v>3136</v>
      </c>
      <c r="B972" s="89" t="s">
        <v>3137</v>
      </c>
      <c r="C972" s="89" t="s">
        <v>3138</v>
      </c>
      <c r="D972" s="89" t="s">
        <v>59</v>
      </c>
      <c r="E972" s="89" t="s">
        <v>60</v>
      </c>
      <c r="F972" s="89" t="s">
        <v>770</v>
      </c>
      <c r="G972" s="89" t="s">
        <v>203</v>
      </c>
      <c r="H972" s="89" t="s">
        <v>156</v>
      </c>
      <c r="I972" s="90">
        <v>2.2599977400022595E-2</v>
      </c>
    </row>
    <row r="973" spans="1:9">
      <c r="A973" s="89" t="s">
        <v>3139</v>
      </c>
      <c r="B973" s="89" t="s">
        <v>3140</v>
      </c>
      <c r="C973" s="89" t="s">
        <v>3141</v>
      </c>
      <c r="D973" s="89" t="s">
        <v>74</v>
      </c>
      <c r="E973" s="89" t="s">
        <v>87</v>
      </c>
      <c r="F973" s="89" t="s">
        <v>88</v>
      </c>
      <c r="G973" s="89" t="s">
        <v>62</v>
      </c>
      <c r="H973" s="89" t="s">
        <v>63</v>
      </c>
      <c r="I973" s="90">
        <v>2.2499977500022496E-2</v>
      </c>
    </row>
    <row r="974" spans="1:9">
      <c r="A974" s="89" t="s">
        <v>3142</v>
      </c>
      <c r="B974" s="89" t="s">
        <v>3143</v>
      </c>
      <c r="C974" s="89" t="s">
        <v>3144</v>
      </c>
      <c r="D974" s="89" t="s">
        <v>97</v>
      </c>
      <c r="E974" s="89" t="s">
        <v>121</v>
      </c>
      <c r="F974" s="89" t="s">
        <v>122</v>
      </c>
      <c r="G974" s="89" t="s">
        <v>183</v>
      </c>
      <c r="H974" s="89" t="s">
        <v>146</v>
      </c>
      <c r="I974" s="90">
        <v>2.2499977500022496E-2</v>
      </c>
    </row>
    <row r="975" spans="1:9">
      <c r="A975" s="89" t="s">
        <v>3145</v>
      </c>
      <c r="B975" s="89" t="s">
        <v>3146</v>
      </c>
      <c r="C975" s="89" t="s">
        <v>3147</v>
      </c>
      <c r="D975" s="89" t="s">
        <v>97</v>
      </c>
      <c r="E975" s="89" t="s">
        <v>618</v>
      </c>
      <c r="F975" s="89" t="s">
        <v>1034</v>
      </c>
      <c r="G975" s="89" t="s">
        <v>203</v>
      </c>
      <c r="H975" s="89" t="s">
        <v>156</v>
      </c>
      <c r="I975" s="90">
        <v>2.2499977500022496E-2</v>
      </c>
    </row>
    <row r="976" spans="1:9">
      <c r="A976" s="89" t="s">
        <v>3148</v>
      </c>
      <c r="B976" s="89" t="s">
        <v>3149</v>
      </c>
      <c r="C976" s="89" t="s">
        <v>3150</v>
      </c>
      <c r="D976" s="89" t="s">
        <v>59</v>
      </c>
      <c r="E976" s="89" t="s">
        <v>60</v>
      </c>
      <c r="F976" s="89" t="s">
        <v>61</v>
      </c>
      <c r="G976" s="89" t="s">
        <v>332</v>
      </c>
      <c r="H976" s="89" t="s">
        <v>169</v>
      </c>
      <c r="I976" s="90">
        <v>2.2299977700022296E-2</v>
      </c>
    </row>
    <row r="977" spans="1:9">
      <c r="A977" s="89" t="s">
        <v>3151</v>
      </c>
      <c r="B977" s="89" t="s">
        <v>3152</v>
      </c>
      <c r="C977" s="89" t="s">
        <v>3153</v>
      </c>
      <c r="D977" s="89" t="s">
        <v>91</v>
      </c>
      <c r="E977" s="89" t="s">
        <v>112</v>
      </c>
      <c r="F977" s="89" t="s">
        <v>1078</v>
      </c>
      <c r="G977" s="89" t="s">
        <v>62</v>
      </c>
      <c r="H977" s="89" t="s">
        <v>63</v>
      </c>
      <c r="I977" s="90">
        <v>2.2299977700022296E-2</v>
      </c>
    </row>
    <row r="978" spans="1:9">
      <c r="A978" s="89" t="s">
        <v>3154</v>
      </c>
      <c r="B978" s="89" t="s">
        <v>3155</v>
      </c>
      <c r="C978" s="89" t="s">
        <v>3156</v>
      </c>
      <c r="D978" s="89" t="s">
        <v>114</v>
      </c>
      <c r="E978" s="89" t="s">
        <v>114</v>
      </c>
      <c r="F978" s="89" t="s">
        <v>574</v>
      </c>
      <c r="G978" s="89" t="s">
        <v>62</v>
      </c>
      <c r="H978" s="89" t="s">
        <v>63</v>
      </c>
      <c r="I978" s="90">
        <v>2.2299977700022296E-2</v>
      </c>
    </row>
    <row r="979" spans="1:9">
      <c r="A979" s="89" t="s">
        <v>3157</v>
      </c>
      <c r="B979" s="89" t="s">
        <v>3158</v>
      </c>
      <c r="C979" s="89" t="s">
        <v>3159</v>
      </c>
      <c r="D979" s="89" t="s">
        <v>74</v>
      </c>
      <c r="E979" s="89" t="s">
        <v>101</v>
      </c>
      <c r="F979" s="89" t="s">
        <v>885</v>
      </c>
      <c r="G979" s="89" t="s">
        <v>277</v>
      </c>
      <c r="H979" s="89" t="s">
        <v>146</v>
      </c>
      <c r="I979" s="90">
        <v>2.2199977800022197E-2</v>
      </c>
    </row>
    <row r="980" spans="1:9">
      <c r="A980" s="89" t="s">
        <v>3160</v>
      </c>
      <c r="B980" s="89" t="s">
        <v>3161</v>
      </c>
      <c r="C980" s="89" t="s">
        <v>3162</v>
      </c>
      <c r="D980" s="89" t="s">
        <v>97</v>
      </c>
      <c r="E980" s="89" t="s">
        <v>618</v>
      </c>
      <c r="F980" s="89" t="s">
        <v>619</v>
      </c>
      <c r="G980" s="89" t="s">
        <v>123</v>
      </c>
      <c r="H980" s="89" t="s">
        <v>124</v>
      </c>
      <c r="I980" s="90">
        <v>2.2199977800022197E-2</v>
      </c>
    </row>
    <row r="981" spans="1:9">
      <c r="A981" s="89" t="s">
        <v>3163</v>
      </c>
      <c r="B981" s="89" t="s">
        <v>3164</v>
      </c>
      <c r="C981" s="89" t="s">
        <v>3165</v>
      </c>
      <c r="D981" s="89" t="s">
        <v>97</v>
      </c>
      <c r="E981" s="89" t="s">
        <v>618</v>
      </c>
      <c r="F981" s="89" t="s">
        <v>1034</v>
      </c>
      <c r="G981" s="89" t="s">
        <v>389</v>
      </c>
      <c r="H981" s="89" t="s">
        <v>218</v>
      </c>
      <c r="I981" s="90">
        <v>2.2199977800022197E-2</v>
      </c>
    </row>
    <row r="982" spans="1:9">
      <c r="A982" s="89" t="s">
        <v>3166</v>
      </c>
      <c r="B982" s="89" t="s">
        <v>3167</v>
      </c>
      <c r="C982" s="89" t="s">
        <v>3168</v>
      </c>
      <c r="D982" s="89" t="s">
        <v>108</v>
      </c>
      <c r="E982" s="89" t="s">
        <v>300</v>
      </c>
      <c r="F982" s="89" t="s">
        <v>301</v>
      </c>
      <c r="G982" s="89" t="s">
        <v>361</v>
      </c>
      <c r="H982" s="89" t="s">
        <v>189</v>
      </c>
      <c r="I982" s="90">
        <v>2.2199977800022197E-2</v>
      </c>
    </row>
    <row r="983" spans="1:9">
      <c r="A983" s="89" t="s">
        <v>3169</v>
      </c>
      <c r="B983" s="89" t="s">
        <v>3170</v>
      </c>
      <c r="C983" s="89" t="s">
        <v>3171</v>
      </c>
      <c r="D983" s="89" t="s">
        <v>108</v>
      </c>
      <c r="E983" s="89" t="s">
        <v>300</v>
      </c>
      <c r="F983" s="89" t="s">
        <v>678</v>
      </c>
      <c r="G983" s="89" t="s">
        <v>62</v>
      </c>
      <c r="H983" s="89" t="s">
        <v>63</v>
      </c>
      <c r="I983" s="90">
        <v>2.2199977800022197E-2</v>
      </c>
    </row>
    <row r="984" spans="1:9">
      <c r="A984" s="89" t="s">
        <v>3172</v>
      </c>
      <c r="B984" s="89" t="s">
        <v>3173</v>
      </c>
      <c r="C984" s="89" t="s">
        <v>3174</v>
      </c>
      <c r="D984" s="89" t="s">
        <v>59</v>
      </c>
      <c r="E984" s="89" t="s">
        <v>72</v>
      </c>
      <c r="F984" s="89" t="s">
        <v>73</v>
      </c>
      <c r="G984" s="89" t="s">
        <v>62</v>
      </c>
      <c r="H984" s="89" t="s">
        <v>63</v>
      </c>
      <c r="I984" s="90">
        <v>2.2199977800022197E-2</v>
      </c>
    </row>
    <row r="985" spans="1:9">
      <c r="A985" s="89" t="s">
        <v>3175</v>
      </c>
      <c r="B985" s="89" t="s">
        <v>3176</v>
      </c>
      <c r="C985" s="89" t="s">
        <v>3177</v>
      </c>
      <c r="D985" s="89" t="s">
        <v>97</v>
      </c>
      <c r="E985" s="89" t="s">
        <v>618</v>
      </c>
      <c r="F985" s="89" t="s">
        <v>619</v>
      </c>
      <c r="G985" s="89" t="s">
        <v>62</v>
      </c>
      <c r="H985" s="89" t="s">
        <v>63</v>
      </c>
      <c r="I985" s="90">
        <v>2.2199977800022197E-2</v>
      </c>
    </row>
    <row r="986" spans="1:9">
      <c r="A986" s="89" t="s">
        <v>3178</v>
      </c>
      <c r="B986" s="89" t="s">
        <v>3179</v>
      </c>
      <c r="C986" s="89" t="s">
        <v>3180</v>
      </c>
      <c r="D986" s="89" t="s">
        <v>79</v>
      </c>
      <c r="E986" s="89" t="s">
        <v>95</v>
      </c>
      <c r="F986" s="89" t="s">
        <v>1012</v>
      </c>
      <c r="G986" s="89" t="s">
        <v>188</v>
      </c>
      <c r="H986" s="89" t="s">
        <v>151</v>
      </c>
      <c r="I986" s="90">
        <v>2.2199977800022197E-2</v>
      </c>
    </row>
    <row r="987" spans="1:9">
      <c r="A987" s="89" t="s">
        <v>3181</v>
      </c>
      <c r="B987" s="89" t="s">
        <v>3182</v>
      </c>
      <c r="C987" s="89" t="s">
        <v>3183</v>
      </c>
      <c r="D987" s="89" t="s">
        <v>108</v>
      </c>
      <c r="E987" s="89" t="s">
        <v>300</v>
      </c>
      <c r="F987" s="89" t="s">
        <v>301</v>
      </c>
      <c r="G987" s="89" t="s">
        <v>62</v>
      </c>
      <c r="H987" s="89" t="s">
        <v>63</v>
      </c>
      <c r="I987" s="90">
        <v>2.2099977900022098E-2</v>
      </c>
    </row>
    <row r="988" spans="1:9">
      <c r="A988" s="89" t="s">
        <v>3184</v>
      </c>
      <c r="B988" s="89" t="s">
        <v>3185</v>
      </c>
      <c r="C988" s="89" t="s">
        <v>3186</v>
      </c>
      <c r="D988" s="89" t="s">
        <v>79</v>
      </c>
      <c r="E988" s="89" t="s">
        <v>444</v>
      </c>
      <c r="F988" s="89" t="s">
        <v>445</v>
      </c>
      <c r="G988" s="89" t="s">
        <v>203</v>
      </c>
      <c r="H988" s="89" t="s">
        <v>156</v>
      </c>
      <c r="I988" s="90">
        <v>2.2099977900022098E-2</v>
      </c>
    </row>
    <row r="989" spans="1:9">
      <c r="A989" s="89" t="s">
        <v>3187</v>
      </c>
      <c r="B989" s="89" t="s">
        <v>3188</v>
      </c>
      <c r="C989" s="89" t="s">
        <v>3189</v>
      </c>
      <c r="D989" s="89" t="s">
        <v>91</v>
      </c>
      <c r="E989" s="89" t="s">
        <v>112</v>
      </c>
      <c r="F989" s="89" t="s">
        <v>113</v>
      </c>
      <c r="G989" s="89" t="s">
        <v>401</v>
      </c>
      <c r="H989" s="89" t="s">
        <v>146</v>
      </c>
      <c r="I989" s="90">
        <v>2.1999978000021996E-2</v>
      </c>
    </row>
    <row r="990" spans="1:9">
      <c r="A990" s="89" t="s">
        <v>3190</v>
      </c>
      <c r="B990" s="89" t="s">
        <v>3191</v>
      </c>
      <c r="C990" s="89" t="s">
        <v>3192</v>
      </c>
      <c r="D990" s="89" t="s">
        <v>108</v>
      </c>
      <c r="E990" s="89" t="s">
        <v>300</v>
      </c>
      <c r="F990" s="89" t="s">
        <v>301</v>
      </c>
      <c r="G990" s="89" t="s">
        <v>62</v>
      </c>
      <c r="H990" s="89" t="s">
        <v>63</v>
      </c>
      <c r="I990" s="90">
        <v>2.1999978000021996E-2</v>
      </c>
    </row>
    <row r="991" spans="1:9">
      <c r="A991" s="89" t="s">
        <v>3193</v>
      </c>
      <c r="B991" s="89" t="s">
        <v>3194</v>
      </c>
      <c r="C991" s="89" t="s">
        <v>3195</v>
      </c>
      <c r="D991" s="89" t="s">
        <v>74</v>
      </c>
      <c r="E991" s="89" t="s">
        <v>101</v>
      </c>
      <c r="F991" s="89" t="s">
        <v>885</v>
      </c>
      <c r="G991" s="89" t="s">
        <v>203</v>
      </c>
      <c r="H991" s="89" t="s">
        <v>156</v>
      </c>
      <c r="I991" s="90">
        <v>2.1999978000021996E-2</v>
      </c>
    </row>
    <row r="992" spans="1:9">
      <c r="A992" s="89" t="s">
        <v>3196</v>
      </c>
      <c r="B992" s="89" t="s">
        <v>3197</v>
      </c>
      <c r="C992" s="89" t="s">
        <v>3198</v>
      </c>
      <c r="D992" s="89" t="s">
        <v>97</v>
      </c>
      <c r="E992" s="89" t="s">
        <v>320</v>
      </c>
      <c r="F992" s="89" t="s">
        <v>320</v>
      </c>
      <c r="G992" s="89" t="s">
        <v>336</v>
      </c>
      <c r="H992" s="89" t="s">
        <v>175</v>
      </c>
      <c r="I992" s="90">
        <v>2.1899978100021898E-2</v>
      </c>
    </row>
    <row r="993" spans="1:9">
      <c r="A993" s="89" t="s">
        <v>3199</v>
      </c>
      <c r="B993" s="89" t="s">
        <v>3200</v>
      </c>
      <c r="C993" s="89" t="s">
        <v>3201</v>
      </c>
      <c r="D993" s="89" t="s">
        <v>103</v>
      </c>
      <c r="E993" s="89" t="s">
        <v>103</v>
      </c>
      <c r="F993" s="89" t="s">
        <v>290</v>
      </c>
      <c r="G993" s="89" t="s">
        <v>277</v>
      </c>
      <c r="H993" s="89" t="s">
        <v>146</v>
      </c>
      <c r="I993" s="90">
        <v>2.1899978100021898E-2</v>
      </c>
    </row>
    <row r="994" spans="1:9">
      <c r="A994" s="89" t="s">
        <v>3202</v>
      </c>
      <c r="B994" s="89" t="s">
        <v>3203</v>
      </c>
      <c r="C994" s="89" t="s">
        <v>3204</v>
      </c>
      <c r="D994" s="89" t="s">
        <v>67</v>
      </c>
      <c r="E994" s="89" t="s">
        <v>67</v>
      </c>
      <c r="F994" s="89" t="s">
        <v>226</v>
      </c>
      <c r="G994" s="89" t="s">
        <v>62</v>
      </c>
      <c r="H994" s="89" t="s">
        <v>63</v>
      </c>
      <c r="I994" s="90">
        <v>2.1899978100021898E-2</v>
      </c>
    </row>
    <row r="995" spans="1:9">
      <c r="A995" s="89" t="s">
        <v>3205</v>
      </c>
      <c r="B995" s="89" t="s">
        <v>3206</v>
      </c>
      <c r="C995" s="89" t="s">
        <v>3207</v>
      </c>
      <c r="D995" s="89" t="s">
        <v>103</v>
      </c>
      <c r="E995" s="89" t="s">
        <v>103</v>
      </c>
      <c r="F995" s="89" t="s">
        <v>2271</v>
      </c>
      <c r="G995" s="89" t="s">
        <v>62</v>
      </c>
      <c r="H995" s="89" t="s">
        <v>63</v>
      </c>
      <c r="I995" s="90">
        <v>2.1799978200021795E-2</v>
      </c>
    </row>
    <row r="996" spans="1:9">
      <c r="A996" s="89" t="s">
        <v>3208</v>
      </c>
      <c r="B996" s="89" t="s">
        <v>3209</v>
      </c>
      <c r="C996" s="89" t="s">
        <v>3210</v>
      </c>
      <c r="D996" s="89" t="s">
        <v>97</v>
      </c>
      <c r="E996" s="89" t="s">
        <v>121</v>
      </c>
      <c r="F996" s="89" t="s">
        <v>122</v>
      </c>
      <c r="G996" s="89" t="s">
        <v>377</v>
      </c>
      <c r="H996" s="89" t="s">
        <v>175</v>
      </c>
      <c r="I996" s="90">
        <v>2.1799978200021795E-2</v>
      </c>
    </row>
    <row r="997" spans="1:9">
      <c r="A997" s="89" t="s">
        <v>3211</v>
      </c>
      <c r="B997" s="89" t="s">
        <v>3212</v>
      </c>
      <c r="C997" s="89" t="s">
        <v>3213</v>
      </c>
      <c r="D997" s="89" t="s">
        <v>97</v>
      </c>
      <c r="E997" s="89" t="s">
        <v>618</v>
      </c>
      <c r="F997" s="89" t="s">
        <v>1034</v>
      </c>
      <c r="G997" s="89" t="s">
        <v>203</v>
      </c>
      <c r="H997" s="89" t="s">
        <v>156</v>
      </c>
      <c r="I997" s="90">
        <v>2.1799978200021795E-2</v>
      </c>
    </row>
    <row r="998" spans="1:9">
      <c r="A998" s="89" t="s">
        <v>3214</v>
      </c>
      <c r="B998" s="89" t="s">
        <v>3215</v>
      </c>
      <c r="C998" s="89" t="s">
        <v>3216</v>
      </c>
      <c r="D998" s="89" t="s">
        <v>79</v>
      </c>
      <c r="E998" s="89" t="s">
        <v>444</v>
      </c>
      <c r="F998" s="89" t="s">
        <v>491</v>
      </c>
      <c r="G998" s="89" t="s">
        <v>203</v>
      </c>
      <c r="H998" s="89" t="s">
        <v>156</v>
      </c>
      <c r="I998" s="90">
        <v>2.1799978200021795E-2</v>
      </c>
    </row>
    <row r="999" spans="1:9">
      <c r="A999" s="89" t="s">
        <v>3217</v>
      </c>
      <c r="B999" s="89" t="s">
        <v>3218</v>
      </c>
      <c r="C999" s="89" t="s">
        <v>3219</v>
      </c>
      <c r="D999" s="89" t="s">
        <v>67</v>
      </c>
      <c r="E999" s="89" t="s">
        <v>67</v>
      </c>
      <c r="F999" s="89" t="s">
        <v>68</v>
      </c>
      <c r="G999" s="89" t="s">
        <v>62</v>
      </c>
      <c r="H999" s="89" t="s">
        <v>63</v>
      </c>
      <c r="I999" s="90">
        <v>2.1799978200021795E-2</v>
      </c>
    </row>
    <row r="1000" spans="1:9">
      <c r="A1000" s="89" t="s">
        <v>3220</v>
      </c>
      <c r="B1000" s="89" t="s">
        <v>3221</v>
      </c>
      <c r="C1000" s="89" t="s">
        <v>3222</v>
      </c>
      <c r="D1000" s="89" t="s">
        <v>59</v>
      </c>
      <c r="E1000" s="89" t="s">
        <v>72</v>
      </c>
      <c r="F1000" s="89" t="s">
        <v>78</v>
      </c>
      <c r="G1000" s="89" t="s">
        <v>62</v>
      </c>
      <c r="H1000" s="89" t="s">
        <v>63</v>
      </c>
      <c r="I1000" s="90">
        <v>2.1699978300021697E-2</v>
      </c>
    </row>
    <row r="1001" spans="1:9">
      <c r="A1001" s="89" t="s">
        <v>3223</v>
      </c>
      <c r="B1001" s="89" t="s">
        <v>3224</v>
      </c>
      <c r="C1001" s="89" t="s">
        <v>3225</v>
      </c>
      <c r="D1001" s="89" t="s">
        <v>59</v>
      </c>
      <c r="E1001" s="89" t="s">
        <v>60</v>
      </c>
      <c r="F1001" s="89" t="s">
        <v>501</v>
      </c>
      <c r="G1001" s="89" t="s">
        <v>203</v>
      </c>
      <c r="H1001" s="89" t="s">
        <v>156</v>
      </c>
      <c r="I1001" s="90">
        <v>2.1699978300021697E-2</v>
      </c>
    </row>
    <row r="1002" spans="1:9">
      <c r="A1002" s="89" t="s">
        <v>3226</v>
      </c>
      <c r="B1002" s="89" t="s">
        <v>3227</v>
      </c>
      <c r="C1002" s="89" t="s">
        <v>3228</v>
      </c>
      <c r="D1002" s="89" t="s">
        <v>97</v>
      </c>
      <c r="E1002" s="89" t="s">
        <v>320</v>
      </c>
      <c r="F1002" s="89" t="s">
        <v>320</v>
      </c>
      <c r="G1002" s="89" t="s">
        <v>62</v>
      </c>
      <c r="H1002" s="89" t="s">
        <v>63</v>
      </c>
      <c r="I1002" s="90">
        <v>2.1699978300021697E-2</v>
      </c>
    </row>
    <row r="1003" spans="1:9">
      <c r="A1003" s="89" t="s">
        <v>3229</v>
      </c>
      <c r="B1003" s="89" t="s">
        <v>3230</v>
      </c>
      <c r="C1003" s="89" t="s">
        <v>3231</v>
      </c>
      <c r="D1003" s="89" t="s">
        <v>97</v>
      </c>
      <c r="E1003" s="89" t="s">
        <v>121</v>
      </c>
      <c r="F1003" s="89" t="s">
        <v>122</v>
      </c>
      <c r="G1003" s="89" t="s">
        <v>381</v>
      </c>
      <c r="H1003" s="89" t="s">
        <v>208</v>
      </c>
      <c r="I1003" s="90">
        <v>2.1599978400021598E-2</v>
      </c>
    </row>
    <row r="1004" spans="1:9">
      <c r="A1004" s="89" t="s">
        <v>3232</v>
      </c>
      <c r="B1004" s="89" t="s">
        <v>3233</v>
      </c>
      <c r="C1004" s="89" t="s">
        <v>3234</v>
      </c>
      <c r="D1004" s="89" t="s">
        <v>103</v>
      </c>
      <c r="E1004" s="89" t="s">
        <v>103</v>
      </c>
      <c r="F1004" s="89" t="s">
        <v>173</v>
      </c>
      <c r="G1004" s="89" t="s">
        <v>285</v>
      </c>
      <c r="H1004" s="89" t="s">
        <v>161</v>
      </c>
      <c r="I1004" s="90">
        <v>2.1599978400021598E-2</v>
      </c>
    </row>
    <row r="1005" spans="1:9">
      <c r="A1005" s="89" t="s">
        <v>3235</v>
      </c>
      <c r="B1005" s="89" t="s">
        <v>3236</v>
      </c>
      <c r="C1005" s="89" t="s">
        <v>3237</v>
      </c>
      <c r="D1005" s="89" t="s">
        <v>114</v>
      </c>
      <c r="E1005" s="89" t="s">
        <v>114</v>
      </c>
      <c r="F1005" s="89" t="s">
        <v>574</v>
      </c>
      <c r="G1005" s="89" t="s">
        <v>285</v>
      </c>
      <c r="H1005" s="89" t="s">
        <v>161</v>
      </c>
      <c r="I1005" s="90">
        <v>2.1599978400021598E-2</v>
      </c>
    </row>
    <row r="1006" spans="1:9">
      <c r="A1006" s="89" t="s">
        <v>3238</v>
      </c>
      <c r="B1006" s="89" t="s">
        <v>3239</v>
      </c>
      <c r="C1006" s="89" t="s">
        <v>3240</v>
      </c>
      <c r="D1006" s="89" t="s">
        <v>103</v>
      </c>
      <c r="E1006" s="89" t="s">
        <v>103</v>
      </c>
      <c r="F1006" s="89" t="s">
        <v>173</v>
      </c>
      <c r="G1006" s="89" t="s">
        <v>381</v>
      </c>
      <c r="H1006" s="89" t="s">
        <v>208</v>
      </c>
      <c r="I1006" s="90">
        <v>2.1599978400021598E-2</v>
      </c>
    </row>
    <row r="1007" spans="1:9">
      <c r="A1007" s="89" t="s">
        <v>3241</v>
      </c>
      <c r="B1007" s="89" t="s">
        <v>3242</v>
      </c>
      <c r="C1007" s="89" t="s">
        <v>3243</v>
      </c>
      <c r="D1007" s="89" t="s">
        <v>59</v>
      </c>
      <c r="E1007" s="89" t="s">
        <v>60</v>
      </c>
      <c r="F1007" s="89" t="s">
        <v>770</v>
      </c>
      <c r="G1007" s="89" t="s">
        <v>188</v>
      </c>
      <c r="H1007" s="89" t="s">
        <v>151</v>
      </c>
      <c r="I1007" s="90">
        <v>2.1599978400021598E-2</v>
      </c>
    </row>
    <row r="1008" spans="1:9">
      <c r="A1008" s="89" t="s">
        <v>3244</v>
      </c>
      <c r="B1008" s="89" t="s">
        <v>3245</v>
      </c>
      <c r="C1008" s="89" t="s">
        <v>3246</v>
      </c>
      <c r="D1008" s="89" t="s">
        <v>97</v>
      </c>
      <c r="E1008" s="89" t="s">
        <v>121</v>
      </c>
      <c r="F1008" s="89" t="s">
        <v>122</v>
      </c>
      <c r="G1008" s="89" t="s">
        <v>332</v>
      </c>
      <c r="H1008" s="89" t="s">
        <v>169</v>
      </c>
      <c r="I1008" s="90">
        <v>2.1599978400021598E-2</v>
      </c>
    </row>
    <row r="1009" spans="1:9">
      <c r="A1009" s="89" t="s">
        <v>3247</v>
      </c>
      <c r="B1009" s="89" t="s">
        <v>3248</v>
      </c>
      <c r="C1009" s="89" t="s">
        <v>3249</v>
      </c>
      <c r="D1009" s="89" t="s">
        <v>59</v>
      </c>
      <c r="E1009" s="89" t="s">
        <v>60</v>
      </c>
      <c r="F1009" s="89" t="s">
        <v>61</v>
      </c>
      <c r="G1009" s="89" t="s">
        <v>332</v>
      </c>
      <c r="H1009" s="89" t="s">
        <v>169</v>
      </c>
      <c r="I1009" s="90">
        <v>2.1599978400021598E-2</v>
      </c>
    </row>
    <row r="1010" spans="1:9">
      <c r="A1010" s="89" t="s">
        <v>3250</v>
      </c>
      <c r="B1010" s="89" t="s">
        <v>3251</v>
      </c>
      <c r="C1010" s="89" t="s">
        <v>3252</v>
      </c>
      <c r="D1010" s="89" t="s">
        <v>97</v>
      </c>
      <c r="E1010" s="89" t="s">
        <v>320</v>
      </c>
      <c r="F1010" s="89" t="s">
        <v>320</v>
      </c>
      <c r="G1010" s="89" t="s">
        <v>123</v>
      </c>
      <c r="H1010" s="89" t="s">
        <v>124</v>
      </c>
      <c r="I1010" s="90">
        <v>2.1599978400021598E-2</v>
      </c>
    </row>
    <row r="1011" spans="1:9">
      <c r="A1011" s="89" t="s">
        <v>3253</v>
      </c>
      <c r="B1011" s="89" t="s">
        <v>3254</v>
      </c>
      <c r="C1011" s="89" t="s">
        <v>3255</v>
      </c>
      <c r="D1011" s="89" t="s">
        <v>59</v>
      </c>
      <c r="E1011" s="89" t="s">
        <v>72</v>
      </c>
      <c r="F1011" s="89" t="s">
        <v>73</v>
      </c>
      <c r="G1011" s="89" t="s">
        <v>62</v>
      </c>
      <c r="H1011" s="89" t="s">
        <v>63</v>
      </c>
      <c r="I1011" s="90">
        <v>2.1499978500021496E-2</v>
      </c>
    </row>
    <row r="1012" spans="1:9">
      <c r="A1012" s="89" t="s">
        <v>3256</v>
      </c>
      <c r="B1012" s="89" t="s">
        <v>3257</v>
      </c>
      <c r="C1012" s="89" t="s">
        <v>3258</v>
      </c>
      <c r="D1012" s="89" t="s">
        <v>97</v>
      </c>
      <c r="E1012" s="89" t="s">
        <v>320</v>
      </c>
      <c r="F1012" s="89" t="s">
        <v>320</v>
      </c>
      <c r="G1012" s="89" t="s">
        <v>123</v>
      </c>
      <c r="H1012" s="89" t="s">
        <v>124</v>
      </c>
      <c r="I1012" s="90">
        <v>2.1499978500021496E-2</v>
      </c>
    </row>
    <row r="1013" spans="1:9">
      <c r="A1013" s="89" t="s">
        <v>3259</v>
      </c>
      <c r="B1013" s="89" t="s">
        <v>3260</v>
      </c>
      <c r="C1013" s="89" t="s">
        <v>3261</v>
      </c>
      <c r="D1013" s="89" t="s">
        <v>67</v>
      </c>
      <c r="E1013" s="89" t="s">
        <v>67</v>
      </c>
      <c r="F1013" s="89" t="s">
        <v>226</v>
      </c>
      <c r="G1013" s="89" t="s">
        <v>174</v>
      </c>
      <c r="H1013" s="89" t="s">
        <v>141</v>
      </c>
      <c r="I1013" s="90">
        <v>2.1499978500021496E-2</v>
      </c>
    </row>
    <row r="1014" spans="1:9">
      <c r="A1014" s="89" t="s">
        <v>3262</v>
      </c>
      <c r="B1014" s="89" t="s">
        <v>3263</v>
      </c>
      <c r="C1014" s="89" t="s">
        <v>3264</v>
      </c>
      <c r="D1014" s="89" t="s">
        <v>79</v>
      </c>
      <c r="E1014" s="89" t="s">
        <v>95</v>
      </c>
      <c r="F1014" s="89" t="s">
        <v>309</v>
      </c>
      <c r="G1014" s="89" t="s">
        <v>393</v>
      </c>
      <c r="H1014" s="89" t="s">
        <v>146</v>
      </c>
      <c r="I1014" s="90">
        <v>2.1399978600021397E-2</v>
      </c>
    </row>
    <row r="1015" spans="1:9">
      <c r="A1015" s="89" t="s">
        <v>3265</v>
      </c>
      <c r="B1015" s="89" t="s">
        <v>3266</v>
      </c>
      <c r="C1015" s="89" t="s">
        <v>3267</v>
      </c>
      <c r="D1015" s="89" t="s">
        <v>67</v>
      </c>
      <c r="E1015" s="89" t="s">
        <v>67</v>
      </c>
      <c r="F1015" s="89" t="s">
        <v>68</v>
      </c>
      <c r="G1015" s="89" t="s">
        <v>440</v>
      </c>
      <c r="H1015" s="89" t="s">
        <v>146</v>
      </c>
      <c r="I1015" s="90">
        <v>2.1399978600021397E-2</v>
      </c>
    </row>
    <row r="1016" spans="1:9">
      <c r="A1016" s="89" t="s">
        <v>3268</v>
      </c>
      <c r="B1016" s="89" t="s">
        <v>3269</v>
      </c>
      <c r="C1016" s="89" t="s">
        <v>3270</v>
      </c>
      <c r="D1016" s="89" t="s">
        <v>97</v>
      </c>
      <c r="E1016" s="89" t="s">
        <v>320</v>
      </c>
      <c r="F1016" s="89" t="s">
        <v>320</v>
      </c>
      <c r="G1016" s="89" t="s">
        <v>435</v>
      </c>
      <c r="H1016" s="89" t="s">
        <v>253</v>
      </c>
      <c r="I1016" s="90">
        <v>2.1399978600021397E-2</v>
      </c>
    </row>
    <row r="1017" spans="1:9">
      <c r="A1017" s="89" t="s">
        <v>3271</v>
      </c>
      <c r="B1017" s="89" t="s">
        <v>3272</v>
      </c>
      <c r="C1017" s="89" t="s">
        <v>3273</v>
      </c>
      <c r="D1017" s="89" t="s">
        <v>97</v>
      </c>
      <c r="E1017" s="89" t="s">
        <v>136</v>
      </c>
      <c r="F1017" s="89" t="s">
        <v>137</v>
      </c>
      <c r="G1017" s="89" t="s">
        <v>357</v>
      </c>
      <c r="H1017" s="89" t="s">
        <v>146</v>
      </c>
      <c r="I1017" s="90">
        <v>2.1299978700021295E-2</v>
      </c>
    </row>
    <row r="1018" spans="1:9">
      <c r="A1018" s="89" t="s">
        <v>3274</v>
      </c>
      <c r="B1018" s="89" t="s">
        <v>3275</v>
      </c>
      <c r="C1018" s="89" t="s">
        <v>3276</v>
      </c>
      <c r="D1018" s="89" t="s">
        <v>108</v>
      </c>
      <c r="E1018" s="89" t="s">
        <v>305</v>
      </c>
      <c r="F1018" s="89" t="s">
        <v>305</v>
      </c>
      <c r="G1018" s="89" t="s">
        <v>62</v>
      </c>
      <c r="H1018" s="89" t="s">
        <v>63</v>
      </c>
      <c r="I1018" s="90">
        <v>2.1199978800021196E-2</v>
      </c>
    </row>
    <row r="1019" spans="1:9">
      <c r="A1019" s="89" t="s">
        <v>3277</v>
      </c>
      <c r="B1019" s="89" t="s">
        <v>3278</v>
      </c>
      <c r="C1019" s="89" t="s">
        <v>3279</v>
      </c>
      <c r="D1019" s="89" t="s">
        <v>114</v>
      </c>
      <c r="E1019" s="89" t="s">
        <v>114</v>
      </c>
      <c r="F1019" s="89" t="s">
        <v>574</v>
      </c>
      <c r="G1019" s="89" t="s">
        <v>183</v>
      </c>
      <c r="H1019" s="89" t="s">
        <v>146</v>
      </c>
      <c r="I1019" s="90">
        <v>2.1199978800021196E-2</v>
      </c>
    </row>
    <row r="1020" spans="1:9">
      <c r="A1020" s="89" t="s">
        <v>3280</v>
      </c>
      <c r="B1020" s="89" t="s">
        <v>3281</v>
      </c>
      <c r="C1020" s="89" t="s">
        <v>3282</v>
      </c>
      <c r="D1020" s="89" t="s">
        <v>74</v>
      </c>
      <c r="E1020" s="89" t="s">
        <v>87</v>
      </c>
      <c r="F1020" s="89" t="s">
        <v>88</v>
      </c>
      <c r="G1020" s="89" t="s">
        <v>62</v>
      </c>
      <c r="H1020" s="89" t="s">
        <v>63</v>
      </c>
      <c r="I1020" s="90">
        <v>2.1199978800021196E-2</v>
      </c>
    </row>
    <row r="1021" spans="1:9">
      <c r="A1021" s="89" t="s">
        <v>3283</v>
      </c>
      <c r="B1021" s="89" t="s">
        <v>3284</v>
      </c>
      <c r="C1021" s="89" t="s">
        <v>3285</v>
      </c>
      <c r="D1021" s="89" t="s">
        <v>67</v>
      </c>
      <c r="E1021" s="89" t="s">
        <v>67</v>
      </c>
      <c r="F1021" s="89" t="s">
        <v>68</v>
      </c>
      <c r="G1021" s="89" t="s">
        <v>62</v>
      </c>
      <c r="H1021" s="89" t="s">
        <v>63</v>
      </c>
      <c r="I1021" s="90">
        <v>2.1199978800021196E-2</v>
      </c>
    </row>
    <row r="1022" spans="1:9">
      <c r="A1022" s="89" t="s">
        <v>3286</v>
      </c>
      <c r="B1022" s="89" t="s">
        <v>3287</v>
      </c>
      <c r="C1022" s="89" t="s">
        <v>3288</v>
      </c>
      <c r="D1022" s="89" t="s">
        <v>114</v>
      </c>
      <c r="E1022" s="89" t="s">
        <v>114</v>
      </c>
      <c r="F1022" s="89" t="s">
        <v>3084</v>
      </c>
      <c r="G1022" s="89" t="s">
        <v>62</v>
      </c>
      <c r="H1022" s="89" t="s">
        <v>63</v>
      </c>
      <c r="I1022" s="90">
        <v>2.1099978900021098E-2</v>
      </c>
    </row>
    <row r="1023" spans="1:9">
      <c r="A1023" s="89" t="s">
        <v>3289</v>
      </c>
      <c r="B1023" s="89" t="s">
        <v>3290</v>
      </c>
      <c r="C1023" s="89" t="s">
        <v>3291</v>
      </c>
      <c r="D1023" s="89" t="s">
        <v>97</v>
      </c>
      <c r="E1023" s="89" t="s">
        <v>121</v>
      </c>
      <c r="F1023" s="89" t="s">
        <v>122</v>
      </c>
      <c r="G1023" s="89" t="s">
        <v>336</v>
      </c>
      <c r="H1023" s="89" t="s">
        <v>175</v>
      </c>
      <c r="I1023" s="90">
        <v>2.1099978900021098E-2</v>
      </c>
    </row>
    <row r="1024" spans="1:9">
      <c r="A1024" s="89" t="s">
        <v>3292</v>
      </c>
      <c r="B1024" s="89" t="s">
        <v>3293</v>
      </c>
      <c r="C1024" s="89" t="s">
        <v>3294</v>
      </c>
      <c r="D1024" s="89" t="s">
        <v>79</v>
      </c>
      <c r="E1024" s="89" t="s">
        <v>95</v>
      </c>
      <c r="F1024" s="89" t="s">
        <v>1012</v>
      </c>
      <c r="G1024" s="89" t="s">
        <v>183</v>
      </c>
      <c r="H1024" s="89" t="s">
        <v>146</v>
      </c>
      <c r="I1024" s="90">
        <v>2.1099978900021098E-2</v>
      </c>
    </row>
    <row r="1025" spans="1:9">
      <c r="A1025" s="89" t="s">
        <v>3295</v>
      </c>
      <c r="B1025" s="89" t="s">
        <v>3296</v>
      </c>
      <c r="C1025" s="89" t="s">
        <v>3297</v>
      </c>
      <c r="D1025" s="89" t="s">
        <v>79</v>
      </c>
      <c r="E1025" s="89" t="s">
        <v>95</v>
      </c>
      <c r="F1025" s="89" t="s">
        <v>1012</v>
      </c>
      <c r="G1025" s="89" t="s">
        <v>203</v>
      </c>
      <c r="H1025" s="89" t="s">
        <v>156</v>
      </c>
      <c r="I1025" s="90">
        <v>2.1099978900021098E-2</v>
      </c>
    </row>
    <row r="1026" spans="1:9">
      <c r="A1026" s="89" t="s">
        <v>3298</v>
      </c>
      <c r="B1026" s="89" t="s">
        <v>3299</v>
      </c>
      <c r="C1026" s="89" t="s">
        <v>3300</v>
      </c>
      <c r="D1026" s="89" t="s">
        <v>74</v>
      </c>
      <c r="E1026" s="89" t="s">
        <v>87</v>
      </c>
      <c r="F1026" s="89" t="s">
        <v>88</v>
      </c>
      <c r="G1026" s="89" t="s">
        <v>401</v>
      </c>
      <c r="H1026" s="89" t="s">
        <v>146</v>
      </c>
      <c r="I1026" s="90">
        <v>2.1099978900021098E-2</v>
      </c>
    </row>
    <row r="1027" spans="1:9">
      <c r="A1027" s="89" t="s">
        <v>3301</v>
      </c>
      <c r="B1027" s="89" t="s">
        <v>3302</v>
      </c>
      <c r="C1027" s="89" t="s">
        <v>3303</v>
      </c>
      <c r="D1027" s="89" t="s">
        <v>79</v>
      </c>
      <c r="E1027" s="89" t="s">
        <v>95</v>
      </c>
      <c r="F1027" s="89" t="s">
        <v>309</v>
      </c>
      <c r="G1027" s="89" t="s">
        <v>89</v>
      </c>
      <c r="H1027" s="89" t="s">
        <v>90</v>
      </c>
      <c r="I1027" s="90">
        <v>2.1099978900021098E-2</v>
      </c>
    </row>
    <row r="1028" spans="1:9">
      <c r="A1028" s="89" t="s">
        <v>3304</v>
      </c>
      <c r="B1028" s="89" t="s">
        <v>3305</v>
      </c>
      <c r="C1028" s="89" t="s">
        <v>3306</v>
      </c>
      <c r="D1028" s="89" t="s">
        <v>59</v>
      </c>
      <c r="E1028" s="89" t="s">
        <v>72</v>
      </c>
      <c r="F1028" s="89" t="s">
        <v>78</v>
      </c>
      <c r="G1028" s="89" t="s">
        <v>328</v>
      </c>
      <c r="H1028" s="89" t="s">
        <v>146</v>
      </c>
      <c r="I1028" s="90">
        <v>2.0999979000020999E-2</v>
      </c>
    </row>
    <row r="1029" spans="1:9">
      <c r="A1029" s="89" t="s">
        <v>3307</v>
      </c>
      <c r="B1029" s="89" t="s">
        <v>3308</v>
      </c>
      <c r="C1029" s="89" t="s">
        <v>3309</v>
      </c>
      <c r="D1029" s="89" t="s">
        <v>97</v>
      </c>
      <c r="E1029" s="89" t="s">
        <v>618</v>
      </c>
      <c r="F1029" s="89" t="s">
        <v>619</v>
      </c>
      <c r="G1029" s="89" t="s">
        <v>62</v>
      </c>
      <c r="H1029" s="89" t="s">
        <v>63</v>
      </c>
      <c r="I1029" s="90">
        <v>2.0999979000020999E-2</v>
      </c>
    </row>
    <row r="1030" spans="1:9">
      <c r="A1030" s="89" t="s">
        <v>3310</v>
      </c>
      <c r="B1030" s="89" t="s">
        <v>3311</v>
      </c>
      <c r="C1030" s="89" t="s">
        <v>3312</v>
      </c>
      <c r="D1030" s="89" t="s">
        <v>79</v>
      </c>
      <c r="E1030" s="89" t="s">
        <v>444</v>
      </c>
      <c r="F1030" s="89" t="s">
        <v>491</v>
      </c>
      <c r="G1030" s="89" t="s">
        <v>203</v>
      </c>
      <c r="H1030" s="89" t="s">
        <v>156</v>
      </c>
      <c r="I1030" s="90">
        <v>2.0999979000020999E-2</v>
      </c>
    </row>
    <row r="1031" spans="1:9">
      <c r="A1031" s="89" t="s">
        <v>3313</v>
      </c>
      <c r="B1031" s="89" t="s">
        <v>3314</v>
      </c>
      <c r="C1031" s="89" t="s">
        <v>3315</v>
      </c>
      <c r="D1031" s="89" t="s">
        <v>97</v>
      </c>
      <c r="E1031" s="89" t="s">
        <v>121</v>
      </c>
      <c r="F1031" s="89" t="s">
        <v>122</v>
      </c>
      <c r="G1031" s="89" t="s">
        <v>62</v>
      </c>
      <c r="H1031" s="89" t="s">
        <v>63</v>
      </c>
      <c r="I1031" s="90">
        <v>2.0899979100020897E-2</v>
      </c>
    </row>
    <row r="1032" spans="1:9">
      <c r="A1032" s="89" t="s">
        <v>3316</v>
      </c>
      <c r="B1032" s="89" t="s">
        <v>3317</v>
      </c>
      <c r="C1032" s="89" t="s">
        <v>3318</v>
      </c>
      <c r="D1032" s="89" t="s">
        <v>114</v>
      </c>
      <c r="E1032" s="89" t="s">
        <v>114</v>
      </c>
      <c r="F1032" s="89" t="s">
        <v>574</v>
      </c>
      <c r="G1032" s="89" t="s">
        <v>203</v>
      </c>
      <c r="H1032" s="89" t="s">
        <v>156</v>
      </c>
      <c r="I1032" s="90">
        <v>2.0899979100020897E-2</v>
      </c>
    </row>
    <row r="1033" spans="1:9">
      <c r="A1033" s="89" t="s">
        <v>3319</v>
      </c>
      <c r="B1033" s="89" t="s">
        <v>3320</v>
      </c>
      <c r="C1033" s="89" t="s">
        <v>3321</v>
      </c>
      <c r="D1033" s="89" t="s">
        <v>114</v>
      </c>
      <c r="E1033" s="89" t="s">
        <v>114</v>
      </c>
      <c r="F1033" s="89" t="s">
        <v>3084</v>
      </c>
      <c r="G1033" s="89" t="s">
        <v>123</v>
      </c>
      <c r="H1033" s="89" t="s">
        <v>124</v>
      </c>
      <c r="I1033" s="90">
        <v>2.0899979100020897E-2</v>
      </c>
    </row>
    <row r="1034" spans="1:9">
      <c r="A1034" s="89" t="s">
        <v>3322</v>
      </c>
      <c r="B1034" s="89" t="s">
        <v>3323</v>
      </c>
      <c r="C1034" s="89" t="s">
        <v>3324</v>
      </c>
      <c r="D1034" s="89" t="s">
        <v>103</v>
      </c>
      <c r="E1034" s="89" t="s">
        <v>103</v>
      </c>
      <c r="F1034" s="89" t="s">
        <v>290</v>
      </c>
      <c r="G1034" s="89" t="s">
        <v>357</v>
      </c>
      <c r="H1034" s="89" t="s">
        <v>146</v>
      </c>
      <c r="I1034" s="90">
        <v>2.0899979100020897E-2</v>
      </c>
    </row>
    <row r="1035" spans="1:9">
      <c r="A1035" s="89" t="s">
        <v>3325</v>
      </c>
      <c r="B1035" s="89" t="s">
        <v>3326</v>
      </c>
      <c r="C1035" s="89" t="s">
        <v>3327</v>
      </c>
      <c r="D1035" s="89" t="s">
        <v>108</v>
      </c>
      <c r="E1035" s="89" t="s">
        <v>201</v>
      </c>
      <c r="F1035" s="89" t="s">
        <v>1053</v>
      </c>
      <c r="G1035" s="89" t="s">
        <v>62</v>
      </c>
      <c r="H1035" s="89" t="s">
        <v>63</v>
      </c>
      <c r="I1035" s="90">
        <v>2.0799979200020795E-2</v>
      </c>
    </row>
    <row r="1036" spans="1:9">
      <c r="A1036" s="89" t="s">
        <v>3328</v>
      </c>
      <c r="B1036" s="89" t="s">
        <v>3329</v>
      </c>
      <c r="C1036" s="89" t="s">
        <v>3330</v>
      </c>
      <c r="D1036" s="89" t="s">
        <v>97</v>
      </c>
      <c r="E1036" s="89" t="s">
        <v>121</v>
      </c>
      <c r="F1036" s="89" t="s">
        <v>122</v>
      </c>
      <c r="G1036" s="89" t="s">
        <v>203</v>
      </c>
      <c r="H1036" s="89" t="s">
        <v>156</v>
      </c>
      <c r="I1036" s="90">
        <v>2.0799979200020795E-2</v>
      </c>
    </row>
    <row r="1037" spans="1:9">
      <c r="A1037" s="89" t="s">
        <v>3331</v>
      </c>
      <c r="B1037" s="89" t="s">
        <v>3332</v>
      </c>
      <c r="C1037" s="89" t="s">
        <v>3333</v>
      </c>
      <c r="D1037" s="89" t="s">
        <v>97</v>
      </c>
      <c r="E1037" s="89" t="s">
        <v>121</v>
      </c>
      <c r="F1037" s="89" t="s">
        <v>122</v>
      </c>
      <c r="G1037" s="89" t="s">
        <v>435</v>
      </c>
      <c r="H1037" s="89" t="s">
        <v>253</v>
      </c>
      <c r="I1037" s="90">
        <v>2.0799979200020795E-2</v>
      </c>
    </row>
    <row r="1038" spans="1:9">
      <c r="A1038" s="89" t="s">
        <v>3334</v>
      </c>
      <c r="B1038" s="89" t="s">
        <v>3335</v>
      </c>
      <c r="C1038" s="89" t="s">
        <v>3336</v>
      </c>
      <c r="D1038" s="89" t="s">
        <v>79</v>
      </c>
      <c r="E1038" s="89" t="s">
        <v>95</v>
      </c>
      <c r="F1038" s="89" t="s">
        <v>309</v>
      </c>
      <c r="G1038" s="89" t="s">
        <v>277</v>
      </c>
      <c r="H1038" s="89" t="s">
        <v>146</v>
      </c>
      <c r="I1038" s="90">
        <v>2.0799979200020795E-2</v>
      </c>
    </row>
    <row r="1039" spans="1:9">
      <c r="A1039" s="89" t="s">
        <v>3337</v>
      </c>
      <c r="B1039" s="89" t="s">
        <v>3338</v>
      </c>
      <c r="C1039" s="89" t="s">
        <v>3339</v>
      </c>
      <c r="D1039" s="89" t="s">
        <v>97</v>
      </c>
      <c r="E1039" s="89" t="s">
        <v>618</v>
      </c>
      <c r="F1039" s="89" t="s">
        <v>1034</v>
      </c>
      <c r="G1039" s="89" t="s">
        <v>377</v>
      </c>
      <c r="H1039" s="89" t="s">
        <v>175</v>
      </c>
      <c r="I1039" s="90">
        <v>2.0799979200020795E-2</v>
      </c>
    </row>
    <row r="1040" spans="1:9">
      <c r="A1040" s="89" t="s">
        <v>3340</v>
      </c>
      <c r="B1040" s="89" t="s">
        <v>3341</v>
      </c>
      <c r="C1040" s="89" t="s">
        <v>3342</v>
      </c>
      <c r="D1040" s="89" t="s">
        <v>97</v>
      </c>
      <c r="E1040" s="89" t="s">
        <v>618</v>
      </c>
      <c r="F1040" s="89" t="s">
        <v>1034</v>
      </c>
      <c r="G1040" s="89" t="s">
        <v>377</v>
      </c>
      <c r="H1040" s="89" t="s">
        <v>175</v>
      </c>
      <c r="I1040" s="90">
        <v>2.0799979200020795E-2</v>
      </c>
    </row>
    <row r="1041" spans="1:9">
      <c r="A1041" s="89" t="s">
        <v>3343</v>
      </c>
      <c r="B1041" s="89" t="s">
        <v>3344</v>
      </c>
      <c r="C1041" s="89" t="s">
        <v>3345</v>
      </c>
      <c r="D1041" s="89" t="s">
        <v>79</v>
      </c>
      <c r="E1041" s="89" t="s">
        <v>1466</v>
      </c>
      <c r="F1041" s="89" t="s">
        <v>1513</v>
      </c>
      <c r="G1041" s="89" t="s">
        <v>123</v>
      </c>
      <c r="H1041" s="89" t="s">
        <v>124</v>
      </c>
      <c r="I1041" s="90">
        <v>2.0799979200020795E-2</v>
      </c>
    </row>
    <row r="1042" spans="1:9">
      <c r="A1042" s="89" t="s">
        <v>3346</v>
      </c>
      <c r="B1042" s="89" t="s">
        <v>3347</v>
      </c>
      <c r="C1042" s="89" t="s">
        <v>3348</v>
      </c>
      <c r="D1042" s="89" t="s">
        <v>97</v>
      </c>
      <c r="E1042" s="89" t="s">
        <v>136</v>
      </c>
      <c r="F1042" s="89" t="s">
        <v>137</v>
      </c>
      <c r="G1042" s="89" t="s">
        <v>62</v>
      </c>
      <c r="H1042" s="89" t="s">
        <v>63</v>
      </c>
      <c r="I1042" s="90">
        <v>2.0799979200020795E-2</v>
      </c>
    </row>
    <row r="1043" spans="1:9">
      <c r="A1043" s="89" t="s">
        <v>3349</v>
      </c>
      <c r="B1043" s="89" t="s">
        <v>3350</v>
      </c>
      <c r="C1043" s="89" t="s">
        <v>3351</v>
      </c>
      <c r="D1043" s="89" t="s">
        <v>79</v>
      </c>
      <c r="E1043" s="89" t="s">
        <v>95</v>
      </c>
      <c r="F1043" s="89" t="s">
        <v>96</v>
      </c>
      <c r="G1043" s="89" t="s">
        <v>188</v>
      </c>
      <c r="H1043" s="89" t="s">
        <v>151</v>
      </c>
      <c r="I1043" s="90">
        <v>2.0799979200020795E-2</v>
      </c>
    </row>
    <row r="1044" spans="1:9">
      <c r="A1044" s="89" t="s">
        <v>3352</v>
      </c>
      <c r="B1044" s="89" t="s">
        <v>3353</v>
      </c>
      <c r="C1044" s="89" t="s">
        <v>3354</v>
      </c>
      <c r="D1044" s="89" t="s">
        <v>74</v>
      </c>
      <c r="E1044" s="89" t="s">
        <v>87</v>
      </c>
      <c r="F1044" s="89" t="s">
        <v>88</v>
      </c>
      <c r="G1044" s="89" t="s">
        <v>285</v>
      </c>
      <c r="H1044" s="89" t="s">
        <v>161</v>
      </c>
      <c r="I1044" s="90">
        <v>2.0799979200020795E-2</v>
      </c>
    </row>
    <row r="1045" spans="1:9">
      <c r="A1045" s="89" t="s">
        <v>3355</v>
      </c>
      <c r="B1045" s="89" t="s">
        <v>3356</v>
      </c>
      <c r="C1045" s="89" t="s">
        <v>3357</v>
      </c>
      <c r="D1045" s="89" t="s">
        <v>97</v>
      </c>
      <c r="E1045" s="89" t="s">
        <v>121</v>
      </c>
      <c r="F1045" s="89" t="s">
        <v>122</v>
      </c>
      <c r="G1045" s="89" t="s">
        <v>203</v>
      </c>
      <c r="H1045" s="89" t="s">
        <v>156</v>
      </c>
      <c r="I1045" s="90">
        <v>2.0799979200020795E-2</v>
      </c>
    </row>
    <row r="1046" spans="1:9">
      <c r="A1046" s="89" t="s">
        <v>3358</v>
      </c>
      <c r="B1046" s="89" t="s">
        <v>3359</v>
      </c>
      <c r="C1046" s="89" t="s">
        <v>3360</v>
      </c>
      <c r="D1046" s="89" t="s">
        <v>74</v>
      </c>
      <c r="E1046" s="89" t="s">
        <v>87</v>
      </c>
      <c r="F1046" s="89" t="s">
        <v>88</v>
      </c>
      <c r="G1046" s="89" t="s">
        <v>336</v>
      </c>
      <c r="H1046" s="89" t="s">
        <v>175</v>
      </c>
      <c r="I1046" s="90">
        <v>2.0799979200020795E-2</v>
      </c>
    </row>
    <row r="1047" spans="1:9">
      <c r="A1047" s="89" t="s">
        <v>3361</v>
      </c>
      <c r="B1047" s="89" t="s">
        <v>3362</v>
      </c>
      <c r="C1047" s="89" t="s">
        <v>3363</v>
      </c>
      <c r="D1047" s="89" t="s">
        <v>103</v>
      </c>
      <c r="E1047" s="89" t="s">
        <v>103</v>
      </c>
      <c r="F1047" s="89" t="s">
        <v>290</v>
      </c>
      <c r="G1047" s="89" t="s">
        <v>62</v>
      </c>
      <c r="H1047" s="89" t="s">
        <v>63</v>
      </c>
      <c r="I1047" s="90">
        <v>2.0699979300020696E-2</v>
      </c>
    </row>
    <row r="1048" spans="1:9">
      <c r="A1048" s="89" t="s">
        <v>3364</v>
      </c>
      <c r="B1048" s="89" t="s">
        <v>3365</v>
      </c>
      <c r="C1048" s="89" t="s">
        <v>3366</v>
      </c>
      <c r="D1048" s="89" t="s">
        <v>74</v>
      </c>
      <c r="E1048" s="89" t="s">
        <v>212</v>
      </c>
      <c r="F1048" s="89" t="s">
        <v>212</v>
      </c>
      <c r="G1048" s="89" t="s">
        <v>427</v>
      </c>
      <c r="H1048" s="89" t="s">
        <v>245</v>
      </c>
      <c r="I1048" s="90">
        <v>2.0699979300020696E-2</v>
      </c>
    </row>
    <row r="1049" spans="1:9">
      <c r="A1049" s="89" t="s">
        <v>3367</v>
      </c>
      <c r="B1049" s="89" t="s">
        <v>3368</v>
      </c>
      <c r="C1049" s="89" t="s">
        <v>3369</v>
      </c>
      <c r="D1049" s="89" t="s">
        <v>114</v>
      </c>
      <c r="E1049" s="89" t="s">
        <v>114</v>
      </c>
      <c r="F1049" s="89" t="s">
        <v>1856</v>
      </c>
      <c r="G1049" s="89" t="s">
        <v>328</v>
      </c>
      <c r="H1049" s="89" t="s">
        <v>146</v>
      </c>
      <c r="I1049" s="90">
        <v>2.0699979300020696E-2</v>
      </c>
    </row>
    <row r="1050" spans="1:9">
      <c r="A1050" s="89" t="s">
        <v>3370</v>
      </c>
      <c r="B1050" s="89" t="s">
        <v>3371</v>
      </c>
      <c r="C1050" s="89" t="s">
        <v>3372</v>
      </c>
      <c r="D1050" s="89" t="s">
        <v>97</v>
      </c>
      <c r="E1050" s="89" t="s">
        <v>618</v>
      </c>
      <c r="F1050" s="89" t="s">
        <v>619</v>
      </c>
      <c r="G1050" s="89" t="s">
        <v>174</v>
      </c>
      <c r="H1050" s="89" t="s">
        <v>141</v>
      </c>
      <c r="I1050" s="90">
        <v>2.0699979300020696E-2</v>
      </c>
    </row>
    <row r="1051" spans="1:9">
      <c r="A1051" s="89" t="s">
        <v>3373</v>
      </c>
      <c r="B1051" s="89" t="s">
        <v>3374</v>
      </c>
      <c r="C1051" s="89" t="s">
        <v>3375</v>
      </c>
      <c r="D1051" s="89" t="s">
        <v>79</v>
      </c>
      <c r="E1051" s="89" t="s">
        <v>95</v>
      </c>
      <c r="F1051" s="89" t="s">
        <v>1012</v>
      </c>
      <c r="G1051" s="89" t="s">
        <v>62</v>
      </c>
      <c r="H1051" s="89" t="s">
        <v>63</v>
      </c>
      <c r="I1051" s="90">
        <v>2.0699979300020696E-2</v>
      </c>
    </row>
    <row r="1052" spans="1:9">
      <c r="A1052" s="89" t="s">
        <v>3376</v>
      </c>
      <c r="B1052" s="89" t="s">
        <v>3377</v>
      </c>
      <c r="C1052" s="89" t="s">
        <v>3378</v>
      </c>
      <c r="D1052" s="89" t="s">
        <v>74</v>
      </c>
      <c r="E1052" s="89" t="s">
        <v>101</v>
      </c>
      <c r="F1052" s="89" t="s">
        <v>102</v>
      </c>
      <c r="G1052" s="89" t="s">
        <v>203</v>
      </c>
      <c r="H1052" s="89" t="s">
        <v>156</v>
      </c>
      <c r="I1052" s="90">
        <v>2.0699979300020696E-2</v>
      </c>
    </row>
    <row r="1053" spans="1:9">
      <c r="A1053" s="89" t="s">
        <v>3379</v>
      </c>
      <c r="B1053" s="89" t="s">
        <v>3380</v>
      </c>
      <c r="C1053" s="89" t="s">
        <v>3381</v>
      </c>
      <c r="D1053" s="89" t="s">
        <v>74</v>
      </c>
      <c r="E1053" s="89" t="s">
        <v>87</v>
      </c>
      <c r="F1053" s="89" t="s">
        <v>88</v>
      </c>
      <c r="G1053" s="89" t="s">
        <v>332</v>
      </c>
      <c r="H1053" s="89" t="s">
        <v>169</v>
      </c>
      <c r="I1053" s="90">
        <v>2.0699979300020696E-2</v>
      </c>
    </row>
    <row r="1054" spans="1:9">
      <c r="A1054" s="89" t="s">
        <v>3382</v>
      </c>
      <c r="B1054" s="89" t="s">
        <v>3383</v>
      </c>
      <c r="C1054" s="89" t="s">
        <v>3384</v>
      </c>
      <c r="D1054" s="89" t="s">
        <v>97</v>
      </c>
      <c r="E1054" s="89" t="s">
        <v>320</v>
      </c>
      <c r="F1054" s="89" t="s">
        <v>320</v>
      </c>
      <c r="G1054" s="89" t="s">
        <v>62</v>
      </c>
      <c r="H1054" s="89" t="s">
        <v>63</v>
      </c>
      <c r="I1054" s="90">
        <v>2.0699979300020696E-2</v>
      </c>
    </row>
    <row r="1055" spans="1:9">
      <c r="A1055" s="89" t="s">
        <v>3385</v>
      </c>
      <c r="B1055" s="89" t="s">
        <v>3386</v>
      </c>
      <c r="C1055" s="89" t="s">
        <v>3387</v>
      </c>
      <c r="D1055" s="89" t="s">
        <v>67</v>
      </c>
      <c r="E1055" s="89" t="s">
        <v>67</v>
      </c>
      <c r="F1055" s="89" t="s">
        <v>226</v>
      </c>
      <c r="G1055" s="89" t="s">
        <v>123</v>
      </c>
      <c r="H1055" s="89" t="s">
        <v>124</v>
      </c>
      <c r="I1055" s="90">
        <v>2.0599979400020597E-2</v>
      </c>
    </row>
    <row r="1056" spans="1:9">
      <c r="A1056" s="89" t="s">
        <v>3388</v>
      </c>
      <c r="B1056" s="89" t="s">
        <v>3389</v>
      </c>
      <c r="C1056" s="89" t="s">
        <v>3390</v>
      </c>
      <c r="D1056" s="89" t="s">
        <v>91</v>
      </c>
      <c r="E1056" s="89" t="s">
        <v>112</v>
      </c>
      <c r="F1056" s="89" t="s">
        <v>113</v>
      </c>
      <c r="G1056" s="89" t="s">
        <v>62</v>
      </c>
      <c r="H1056" s="89" t="s">
        <v>63</v>
      </c>
      <c r="I1056" s="90">
        <v>2.0599979400020597E-2</v>
      </c>
    </row>
    <row r="1057" spans="1:9">
      <c r="A1057" s="89" t="s">
        <v>3391</v>
      </c>
      <c r="B1057" s="89" t="s">
        <v>3392</v>
      </c>
      <c r="C1057" s="89" t="s">
        <v>3393</v>
      </c>
      <c r="D1057" s="89" t="s">
        <v>79</v>
      </c>
      <c r="E1057" s="89" t="s">
        <v>95</v>
      </c>
      <c r="F1057" s="89" t="s">
        <v>309</v>
      </c>
      <c r="G1057" s="89" t="s">
        <v>188</v>
      </c>
      <c r="H1057" s="89" t="s">
        <v>151</v>
      </c>
      <c r="I1057" s="90">
        <v>2.0599979400020597E-2</v>
      </c>
    </row>
    <row r="1058" spans="1:9">
      <c r="A1058" s="89" t="s">
        <v>3394</v>
      </c>
      <c r="B1058" s="89" t="s">
        <v>3395</v>
      </c>
      <c r="C1058" s="89" t="s">
        <v>3396</v>
      </c>
      <c r="D1058" s="89" t="s">
        <v>59</v>
      </c>
      <c r="E1058" s="89" t="s">
        <v>60</v>
      </c>
      <c r="F1058" s="89" t="s">
        <v>217</v>
      </c>
      <c r="G1058" s="89" t="s">
        <v>183</v>
      </c>
      <c r="H1058" s="89" t="s">
        <v>146</v>
      </c>
      <c r="I1058" s="90">
        <v>2.0499979500020499E-2</v>
      </c>
    </row>
    <row r="1059" spans="1:9">
      <c r="A1059" s="89" t="s">
        <v>3397</v>
      </c>
      <c r="B1059" s="89" t="s">
        <v>3398</v>
      </c>
      <c r="C1059" s="89" t="s">
        <v>3399</v>
      </c>
      <c r="D1059" s="89" t="s">
        <v>97</v>
      </c>
      <c r="E1059" s="89" t="s">
        <v>136</v>
      </c>
      <c r="F1059" s="89" t="s">
        <v>137</v>
      </c>
      <c r="G1059" s="89" t="s">
        <v>174</v>
      </c>
      <c r="H1059" s="89" t="s">
        <v>141</v>
      </c>
      <c r="I1059" s="90">
        <v>2.0499979500020499E-2</v>
      </c>
    </row>
    <row r="1060" spans="1:9">
      <c r="A1060" s="89" t="s">
        <v>3400</v>
      </c>
      <c r="B1060" s="89" t="s">
        <v>3401</v>
      </c>
      <c r="C1060" s="89" t="s">
        <v>3402</v>
      </c>
      <c r="D1060" s="89" t="s">
        <v>97</v>
      </c>
      <c r="E1060" s="89" t="s">
        <v>618</v>
      </c>
      <c r="F1060" s="89" t="s">
        <v>619</v>
      </c>
      <c r="G1060" s="89" t="s">
        <v>203</v>
      </c>
      <c r="H1060" s="89" t="s">
        <v>156</v>
      </c>
      <c r="I1060" s="90">
        <v>2.0499979500020499E-2</v>
      </c>
    </row>
    <row r="1061" spans="1:9">
      <c r="A1061" s="89" t="s">
        <v>3403</v>
      </c>
      <c r="B1061" s="89" t="s">
        <v>3404</v>
      </c>
      <c r="C1061" s="89" t="s">
        <v>3405</v>
      </c>
      <c r="D1061" s="89" t="s">
        <v>59</v>
      </c>
      <c r="E1061" s="89" t="s">
        <v>72</v>
      </c>
      <c r="F1061" s="89" t="s">
        <v>129</v>
      </c>
      <c r="G1061" s="89" t="s">
        <v>62</v>
      </c>
      <c r="H1061" s="89" t="s">
        <v>63</v>
      </c>
      <c r="I1061" s="90">
        <v>2.0499979500020499E-2</v>
      </c>
    </row>
    <row r="1062" spans="1:9">
      <c r="A1062" s="89" t="s">
        <v>3406</v>
      </c>
      <c r="B1062" s="89" t="s">
        <v>3407</v>
      </c>
      <c r="C1062" s="89" t="s">
        <v>3408</v>
      </c>
      <c r="D1062" s="89" t="s">
        <v>114</v>
      </c>
      <c r="E1062" s="89" t="s">
        <v>114</v>
      </c>
      <c r="F1062" s="89" t="s">
        <v>674</v>
      </c>
      <c r="G1062" s="89" t="s">
        <v>285</v>
      </c>
      <c r="H1062" s="89" t="s">
        <v>161</v>
      </c>
      <c r="I1062" s="90">
        <v>2.03999796000204E-2</v>
      </c>
    </row>
    <row r="1063" spans="1:9">
      <c r="A1063" s="89" t="s">
        <v>3409</v>
      </c>
      <c r="B1063" s="89" t="s">
        <v>3410</v>
      </c>
      <c r="C1063" s="89" t="s">
        <v>3411</v>
      </c>
      <c r="D1063" s="89" t="s">
        <v>97</v>
      </c>
      <c r="E1063" s="89" t="s">
        <v>136</v>
      </c>
      <c r="F1063" s="89" t="s">
        <v>137</v>
      </c>
      <c r="G1063" s="89" t="s">
        <v>332</v>
      </c>
      <c r="H1063" s="89" t="s">
        <v>169</v>
      </c>
      <c r="I1063" s="90">
        <v>2.03999796000204E-2</v>
      </c>
    </row>
    <row r="1064" spans="1:9">
      <c r="A1064" s="89" t="s">
        <v>3412</v>
      </c>
      <c r="B1064" s="89" t="s">
        <v>3413</v>
      </c>
      <c r="C1064" s="89" t="s">
        <v>3414</v>
      </c>
      <c r="D1064" s="89" t="s">
        <v>108</v>
      </c>
      <c r="E1064" s="89" t="s">
        <v>300</v>
      </c>
      <c r="F1064" s="89" t="s">
        <v>352</v>
      </c>
      <c r="G1064" s="89" t="s">
        <v>62</v>
      </c>
      <c r="H1064" s="89" t="s">
        <v>63</v>
      </c>
      <c r="I1064" s="90">
        <v>2.03999796000204E-2</v>
      </c>
    </row>
    <row r="1065" spans="1:9">
      <c r="A1065" s="89" t="s">
        <v>3415</v>
      </c>
      <c r="B1065" s="89" t="s">
        <v>3416</v>
      </c>
      <c r="C1065" s="89" t="s">
        <v>3417</v>
      </c>
      <c r="D1065" s="89" t="s">
        <v>103</v>
      </c>
      <c r="E1065" s="89" t="s">
        <v>103</v>
      </c>
      <c r="F1065" s="89" t="s">
        <v>2271</v>
      </c>
      <c r="G1065" s="89" t="s">
        <v>123</v>
      </c>
      <c r="H1065" s="89" t="s">
        <v>124</v>
      </c>
      <c r="I1065" s="90">
        <v>2.03999796000204E-2</v>
      </c>
    </row>
    <row r="1066" spans="1:9">
      <c r="A1066" s="89" t="s">
        <v>3418</v>
      </c>
      <c r="B1066" s="89" t="s">
        <v>3419</v>
      </c>
      <c r="C1066" s="89" t="s">
        <v>3420</v>
      </c>
      <c r="D1066" s="89" t="s">
        <v>74</v>
      </c>
      <c r="E1066" s="89" t="s">
        <v>212</v>
      </c>
      <c r="F1066" s="89" t="s">
        <v>212</v>
      </c>
      <c r="G1066" s="89" t="s">
        <v>123</v>
      </c>
      <c r="H1066" s="89" t="s">
        <v>124</v>
      </c>
      <c r="I1066" s="90">
        <v>2.03999796000204E-2</v>
      </c>
    </row>
    <row r="1067" spans="1:9">
      <c r="A1067" s="89" t="s">
        <v>3421</v>
      </c>
      <c r="B1067" s="89" t="s">
        <v>3422</v>
      </c>
      <c r="C1067" s="89" t="s">
        <v>3423</v>
      </c>
      <c r="D1067" s="89" t="s">
        <v>97</v>
      </c>
      <c r="E1067" s="89" t="s">
        <v>121</v>
      </c>
      <c r="F1067" s="89" t="s">
        <v>122</v>
      </c>
      <c r="G1067" s="89" t="s">
        <v>385</v>
      </c>
      <c r="H1067" s="89" t="s">
        <v>213</v>
      </c>
      <c r="I1067" s="90">
        <v>2.03999796000204E-2</v>
      </c>
    </row>
    <row r="1068" spans="1:9">
      <c r="A1068" s="89" t="s">
        <v>3424</v>
      </c>
      <c r="B1068" s="89" t="s">
        <v>3425</v>
      </c>
      <c r="C1068" s="89" t="s">
        <v>3426</v>
      </c>
      <c r="D1068" s="89" t="s">
        <v>74</v>
      </c>
      <c r="E1068" s="89" t="s">
        <v>87</v>
      </c>
      <c r="F1068" s="89" t="s">
        <v>88</v>
      </c>
      <c r="G1068" s="89" t="s">
        <v>336</v>
      </c>
      <c r="H1068" s="89" t="s">
        <v>175</v>
      </c>
      <c r="I1068" s="90">
        <v>2.03999796000204E-2</v>
      </c>
    </row>
    <row r="1069" spans="1:9">
      <c r="A1069" s="89" t="s">
        <v>3427</v>
      </c>
      <c r="B1069" s="89" t="s">
        <v>3428</v>
      </c>
      <c r="C1069" s="89" t="s">
        <v>3429</v>
      </c>
      <c r="D1069" s="89" t="s">
        <v>79</v>
      </c>
      <c r="E1069" s="89" t="s">
        <v>1466</v>
      </c>
      <c r="F1069" s="89" t="s">
        <v>1467</v>
      </c>
      <c r="G1069" s="89" t="s">
        <v>203</v>
      </c>
      <c r="H1069" s="89" t="s">
        <v>156</v>
      </c>
      <c r="I1069" s="90">
        <v>2.0299979700020294E-2</v>
      </c>
    </row>
    <row r="1070" spans="1:9">
      <c r="A1070" s="89" t="s">
        <v>3430</v>
      </c>
      <c r="B1070" s="89" t="s">
        <v>3431</v>
      </c>
      <c r="C1070" s="89" t="s">
        <v>3432</v>
      </c>
      <c r="D1070" s="89" t="s">
        <v>114</v>
      </c>
      <c r="E1070" s="89" t="s">
        <v>114</v>
      </c>
      <c r="F1070" s="89" t="s">
        <v>2386</v>
      </c>
      <c r="G1070" s="89" t="s">
        <v>427</v>
      </c>
      <c r="H1070" s="89" t="s">
        <v>245</v>
      </c>
      <c r="I1070" s="90">
        <v>2.0299979700020294E-2</v>
      </c>
    </row>
    <row r="1071" spans="1:9">
      <c r="A1071" s="89" t="s">
        <v>3433</v>
      </c>
      <c r="B1071" s="89" t="s">
        <v>3434</v>
      </c>
      <c r="C1071" s="89" t="s">
        <v>3435</v>
      </c>
      <c r="D1071" s="89" t="s">
        <v>103</v>
      </c>
      <c r="E1071" s="89" t="s">
        <v>103</v>
      </c>
      <c r="F1071" s="89" t="s">
        <v>173</v>
      </c>
      <c r="G1071" s="89" t="s">
        <v>285</v>
      </c>
      <c r="H1071" s="89" t="s">
        <v>161</v>
      </c>
      <c r="I1071" s="90">
        <v>2.0299979700020294E-2</v>
      </c>
    </row>
    <row r="1072" spans="1:9">
      <c r="A1072" s="89" t="s">
        <v>3436</v>
      </c>
      <c r="B1072" s="89" t="s">
        <v>3437</v>
      </c>
      <c r="C1072" s="89" t="s">
        <v>3438</v>
      </c>
      <c r="D1072" s="89" t="s">
        <v>74</v>
      </c>
      <c r="E1072" s="89" t="s">
        <v>87</v>
      </c>
      <c r="F1072" s="89" t="s">
        <v>88</v>
      </c>
      <c r="G1072" s="89" t="s">
        <v>411</v>
      </c>
      <c r="H1072" s="89" t="s">
        <v>231</v>
      </c>
      <c r="I1072" s="90">
        <v>2.0299979700020294E-2</v>
      </c>
    </row>
    <row r="1073" spans="1:9">
      <c r="A1073" s="89" t="s">
        <v>3439</v>
      </c>
      <c r="B1073" s="89" t="s">
        <v>3440</v>
      </c>
      <c r="C1073" s="89" t="s">
        <v>3441</v>
      </c>
      <c r="D1073" s="89" t="s">
        <v>79</v>
      </c>
      <c r="E1073" s="89" t="s">
        <v>95</v>
      </c>
      <c r="F1073" s="89" t="s">
        <v>309</v>
      </c>
      <c r="G1073" s="89" t="s">
        <v>393</v>
      </c>
      <c r="H1073" s="89" t="s">
        <v>146</v>
      </c>
      <c r="I1073" s="90">
        <v>2.0299979700020294E-2</v>
      </c>
    </row>
    <row r="1074" spans="1:9">
      <c r="A1074" s="89" t="s">
        <v>3442</v>
      </c>
      <c r="B1074" s="89" t="s">
        <v>3443</v>
      </c>
      <c r="C1074" s="89" t="s">
        <v>3444</v>
      </c>
      <c r="D1074" s="89" t="s">
        <v>91</v>
      </c>
      <c r="E1074" s="89" t="s">
        <v>409</v>
      </c>
      <c r="F1074" s="89" t="s">
        <v>605</v>
      </c>
      <c r="G1074" s="89" t="s">
        <v>62</v>
      </c>
      <c r="H1074" s="89" t="s">
        <v>63</v>
      </c>
      <c r="I1074" s="90">
        <v>2.0199979800020196E-2</v>
      </c>
    </row>
    <row r="1075" spans="1:9">
      <c r="A1075" s="89" t="s">
        <v>3445</v>
      </c>
      <c r="B1075" s="89" t="s">
        <v>3446</v>
      </c>
      <c r="C1075" s="89" t="s">
        <v>3447</v>
      </c>
      <c r="D1075" s="89" t="s">
        <v>91</v>
      </c>
      <c r="E1075" s="89" t="s">
        <v>409</v>
      </c>
      <c r="F1075" s="89" t="s">
        <v>605</v>
      </c>
      <c r="G1075" s="89" t="s">
        <v>369</v>
      </c>
      <c r="H1075" s="89" t="s">
        <v>197</v>
      </c>
      <c r="I1075" s="90">
        <v>2.0199979800020196E-2</v>
      </c>
    </row>
    <row r="1076" spans="1:9">
      <c r="A1076" s="89" t="s">
        <v>3448</v>
      </c>
      <c r="B1076" s="89" t="s">
        <v>3449</v>
      </c>
      <c r="C1076" s="89" t="s">
        <v>3450</v>
      </c>
      <c r="D1076" s="89" t="s">
        <v>97</v>
      </c>
      <c r="E1076" s="89" t="s">
        <v>121</v>
      </c>
      <c r="F1076" s="89" t="s">
        <v>122</v>
      </c>
      <c r="G1076" s="89" t="s">
        <v>415</v>
      </c>
      <c r="H1076" s="89" t="s">
        <v>237</v>
      </c>
      <c r="I1076" s="90">
        <v>2.0199979800020196E-2</v>
      </c>
    </row>
    <row r="1077" spans="1:9">
      <c r="A1077" s="89" t="s">
        <v>3451</v>
      </c>
      <c r="B1077" s="89" t="s">
        <v>3452</v>
      </c>
      <c r="C1077" s="89" t="s">
        <v>3453</v>
      </c>
      <c r="D1077" s="89" t="s">
        <v>114</v>
      </c>
      <c r="E1077" s="89" t="s">
        <v>114</v>
      </c>
      <c r="F1077" s="89" t="s">
        <v>574</v>
      </c>
      <c r="G1077" s="89" t="s">
        <v>188</v>
      </c>
      <c r="H1077" s="89" t="s">
        <v>151</v>
      </c>
      <c r="I1077" s="90">
        <v>2.0199979800020196E-2</v>
      </c>
    </row>
    <row r="1078" spans="1:9">
      <c r="A1078" s="89" t="s">
        <v>3454</v>
      </c>
      <c r="B1078" s="89" t="s">
        <v>3455</v>
      </c>
      <c r="C1078" s="89" t="s">
        <v>3456</v>
      </c>
      <c r="D1078" s="89" t="s">
        <v>103</v>
      </c>
      <c r="E1078" s="89" t="s">
        <v>103</v>
      </c>
      <c r="F1078" s="89" t="s">
        <v>290</v>
      </c>
      <c r="G1078" s="89" t="s">
        <v>427</v>
      </c>
      <c r="H1078" s="89" t="s">
        <v>245</v>
      </c>
      <c r="I1078" s="90">
        <v>2.0199979800020196E-2</v>
      </c>
    </row>
    <row r="1079" spans="1:9">
      <c r="A1079" s="89" t="s">
        <v>3457</v>
      </c>
      <c r="B1079" s="89" t="s">
        <v>3458</v>
      </c>
      <c r="C1079" s="89" t="s">
        <v>3459</v>
      </c>
      <c r="D1079" s="89" t="s">
        <v>74</v>
      </c>
      <c r="E1079" s="89" t="s">
        <v>87</v>
      </c>
      <c r="F1079" s="89" t="s">
        <v>88</v>
      </c>
      <c r="G1079" s="89" t="s">
        <v>62</v>
      </c>
      <c r="H1079" s="89" t="s">
        <v>63</v>
      </c>
      <c r="I1079" s="90">
        <v>2.0199979800020196E-2</v>
      </c>
    </row>
    <row r="1080" spans="1:9">
      <c r="A1080" s="89" t="s">
        <v>3460</v>
      </c>
      <c r="B1080" s="89" t="s">
        <v>3461</v>
      </c>
      <c r="C1080" s="89" t="s">
        <v>3462</v>
      </c>
      <c r="D1080" s="89" t="s">
        <v>103</v>
      </c>
      <c r="E1080" s="89" t="s">
        <v>103</v>
      </c>
      <c r="F1080" s="89" t="s">
        <v>1420</v>
      </c>
      <c r="G1080" s="89" t="s">
        <v>62</v>
      </c>
      <c r="H1080" s="89" t="s">
        <v>63</v>
      </c>
      <c r="I1080" s="90">
        <v>2.0199979800020196E-2</v>
      </c>
    </row>
    <row r="1081" spans="1:9">
      <c r="A1081" s="89" t="s">
        <v>3463</v>
      </c>
      <c r="B1081" s="89" t="s">
        <v>3464</v>
      </c>
      <c r="C1081" s="89" t="s">
        <v>3465</v>
      </c>
      <c r="D1081" s="89" t="s">
        <v>108</v>
      </c>
      <c r="E1081" s="89" t="s">
        <v>560</v>
      </c>
      <c r="F1081" s="89" t="s">
        <v>1085</v>
      </c>
      <c r="G1081" s="89" t="s">
        <v>62</v>
      </c>
      <c r="H1081" s="89" t="s">
        <v>63</v>
      </c>
      <c r="I1081" s="90">
        <v>2.0199979800020196E-2</v>
      </c>
    </row>
    <row r="1082" spans="1:9">
      <c r="A1082" s="89" t="s">
        <v>3466</v>
      </c>
      <c r="B1082" s="89" t="s">
        <v>3467</v>
      </c>
      <c r="C1082" s="89" t="s">
        <v>3468</v>
      </c>
      <c r="D1082" s="89" t="s">
        <v>103</v>
      </c>
      <c r="E1082" s="89" t="s">
        <v>103</v>
      </c>
      <c r="F1082" s="89" t="s">
        <v>173</v>
      </c>
      <c r="G1082" s="89" t="s">
        <v>123</v>
      </c>
      <c r="H1082" s="89" t="s">
        <v>124</v>
      </c>
      <c r="I1082" s="90">
        <v>2.0099979900020097E-2</v>
      </c>
    </row>
    <row r="1083" spans="1:9">
      <c r="A1083" s="89" t="s">
        <v>3469</v>
      </c>
      <c r="B1083" s="89" t="s">
        <v>3470</v>
      </c>
      <c r="C1083" s="89" t="s">
        <v>3471</v>
      </c>
      <c r="D1083" s="89" t="s">
        <v>103</v>
      </c>
      <c r="E1083" s="89" t="s">
        <v>103</v>
      </c>
      <c r="F1083" s="89" t="s">
        <v>290</v>
      </c>
      <c r="G1083" s="89" t="s">
        <v>174</v>
      </c>
      <c r="H1083" s="89" t="s">
        <v>141</v>
      </c>
      <c r="I1083" s="90">
        <v>2.0099979900020097E-2</v>
      </c>
    </row>
    <row r="1084" spans="1:9">
      <c r="A1084" s="89" t="s">
        <v>3472</v>
      </c>
      <c r="B1084" s="89" t="s">
        <v>3473</v>
      </c>
      <c r="C1084" s="89" t="s">
        <v>3474</v>
      </c>
      <c r="D1084" s="89" t="s">
        <v>79</v>
      </c>
      <c r="E1084" s="89" t="s">
        <v>95</v>
      </c>
      <c r="F1084" s="89" t="s">
        <v>1012</v>
      </c>
      <c r="G1084" s="89" t="s">
        <v>285</v>
      </c>
      <c r="H1084" s="89" t="s">
        <v>161</v>
      </c>
      <c r="I1084" s="90">
        <v>2.0099979900020097E-2</v>
      </c>
    </row>
    <row r="1085" spans="1:9">
      <c r="A1085" s="89" t="s">
        <v>3475</v>
      </c>
      <c r="B1085" s="89" t="s">
        <v>3476</v>
      </c>
      <c r="C1085" s="89" t="s">
        <v>3477</v>
      </c>
      <c r="D1085" s="89" t="s">
        <v>74</v>
      </c>
      <c r="E1085" s="89" t="s">
        <v>87</v>
      </c>
      <c r="F1085" s="89" t="s">
        <v>145</v>
      </c>
      <c r="G1085" s="89" t="s">
        <v>344</v>
      </c>
      <c r="H1085" s="89" t="s">
        <v>184</v>
      </c>
      <c r="I1085" s="90">
        <v>2.0099979900020097E-2</v>
      </c>
    </row>
    <row r="1086" spans="1:9">
      <c r="A1086" s="89" t="s">
        <v>3478</v>
      </c>
      <c r="B1086" s="89" t="s">
        <v>3479</v>
      </c>
      <c r="C1086" s="89" t="s">
        <v>3480</v>
      </c>
      <c r="D1086" s="89" t="s">
        <v>83</v>
      </c>
      <c r="E1086" s="89" t="s">
        <v>83</v>
      </c>
      <c r="F1086" s="89" t="s">
        <v>107</v>
      </c>
      <c r="G1086" s="89" t="s">
        <v>348</v>
      </c>
      <c r="H1086" s="89" t="s">
        <v>146</v>
      </c>
      <c r="I1086" s="90">
        <v>2.0099979900020097E-2</v>
      </c>
    </row>
    <row r="1087" spans="1:9">
      <c r="A1087" s="89" t="s">
        <v>3481</v>
      </c>
      <c r="B1087" s="89" t="s">
        <v>3482</v>
      </c>
      <c r="C1087" s="89" t="s">
        <v>3483</v>
      </c>
      <c r="D1087" s="89" t="s">
        <v>103</v>
      </c>
      <c r="E1087" s="89" t="s">
        <v>103</v>
      </c>
      <c r="F1087" s="89" t="s">
        <v>173</v>
      </c>
      <c r="G1087" s="89" t="s">
        <v>285</v>
      </c>
      <c r="H1087" s="89" t="s">
        <v>161</v>
      </c>
      <c r="I1087" s="90">
        <v>1.9999980000019998E-2</v>
      </c>
    </row>
    <row r="1088" spans="1:9">
      <c r="A1088" s="89" t="s">
        <v>3484</v>
      </c>
      <c r="B1088" s="89" t="s">
        <v>3485</v>
      </c>
      <c r="C1088" s="89" t="s">
        <v>3486</v>
      </c>
      <c r="D1088" s="89" t="s">
        <v>114</v>
      </c>
      <c r="E1088" s="89" t="s">
        <v>114</v>
      </c>
      <c r="F1088" s="89" t="s">
        <v>574</v>
      </c>
      <c r="G1088" s="89" t="s">
        <v>411</v>
      </c>
      <c r="H1088" s="89" t="s">
        <v>231</v>
      </c>
      <c r="I1088" s="90">
        <v>1.9999980000019998E-2</v>
      </c>
    </row>
    <row r="1089" spans="1:9">
      <c r="A1089" s="89" t="s">
        <v>3487</v>
      </c>
      <c r="B1089" s="89" t="s">
        <v>3488</v>
      </c>
      <c r="C1089" s="89" t="s">
        <v>3489</v>
      </c>
      <c r="D1089" s="89" t="s">
        <v>103</v>
      </c>
      <c r="E1089" s="89" t="s">
        <v>103</v>
      </c>
      <c r="F1089" s="89" t="s">
        <v>173</v>
      </c>
      <c r="G1089" s="89" t="s">
        <v>188</v>
      </c>
      <c r="H1089" s="89" t="s">
        <v>151</v>
      </c>
      <c r="I1089" s="90">
        <v>1.98999801000199E-2</v>
      </c>
    </row>
    <row r="1090" spans="1:9">
      <c r="A1090" s="89" t="s">
        <v>3490</v>
      </c>
      <c r="B1090" s="89" t="s">
        <v>3491</v>
      </c>
      <c r="C1090" s="89" t="s">
        <v>3492</v>
      </c>
      <c r="D1090" s="89" t="s">
        <v>79</v>
      </c>
      <c r="E1090" s="89" t="s">
        <v>1466</v>
      </c>
      <c r="F1090" s="89" t="s">
        <v>1467</v>
      </c>
      <c r="G1090" s="89" t="s">
        <v>62</v>
      </c>
      <c r="H1090" s="89" t="s">
        <v>63</v>
      </c>
      <c r="I1090" s="90">
        <v>1.98999801000199E-2</v>
      </c>
    </row>
    <row r="1091" spans="1:9">
      <c r="A1091" s="89" t="s">
        <v>3493</v>
      </c>
      <c r="B1091" s="89" t="s">
        <v>3494</v>
      </c>
      <c r="C1091" s="89" t="s">
        <v>3495</v>
      </c>
      <c r="D1091" s="89" t="s">
        <v>108</v>
      </c>
      <c r="E1091" s="89" t="s">
        <v>305</v>
      </c>
      <c r="F1091" s="89" t="s">
        <v>305</v>
      </c>
      <c r="G1091" s="89" t="s">
        <v>62</v>
      </c>
      <c r="H1091" s="89" t="s">
        <v>63</v>
      </c>
      <c r="I1091" s="90">
        <v>1.98999801000199E-2</v>
      </c>
    </row>
    <row r="1092" spans="1:9">
      <c r="A1092" s="89" t="s">
        <v>3496</v>
      </c>
      <c r="B1092" s="89" t="s">
        <v>3497</v>
      </c>
      <c r="C1092" s="89" t="s">
        <v>3498</v>
      </c>
      <c r="D1092" s="89" t="s">
        <v>97</v>
      </c>
      <c r="E1092" s="89" t="s">
        <v>121</v>
      </c>
      <c r="F1092" s="89" t="s">
        <v>1556</v>
      </c>
      <c r="G1092" s="89" t="s">
        <v>62</v>
      </c>
      <c r="H1092" s="89" t="s">
        <v>63</v>
      </c>
      <c r="I1092" s="90">
        <v>1.98999801000199E-2</v>
      </c>
    </row>
    <row r="1093" spans="1:9">
      <c r="A1093" s="89" t="s">
        <v>3499</v>
      </c>
      <c r="B1093" s="89" t="s">
        <v>3500</v>
      </c>
      <c r="C1093" s="89" t="s">
        <v>3501</v>
      </c>
      <c r="D1093" s="89" t="s">
        <v>108</v>
      </c>
      <c r="E1093" s="89" t="s">
        <v>305</v>
      </c>
      <c r="F1093" s="89" t="s">
        <v>305</v>
      </c>
      <c r="G1093" s="89" t="s">
        <v>203</v>
      </c>
      <c r="H1093" s="89" t="s">
        <v>156</v>
      </c>
      <c r="I1093" s="90">
        <v>1.9799980200019798E-2</v>
      </c>
    </row>
    <row r="1094" spans="1:9">
      <c r="A1094" s="89" t="s">
        <v>3502</v>
      </c>
      <c r="B1094" s="89" t="s">
        <v>3503</v>
      </c>
      <c r="C1094" s="89" t="s">
        <v>3504</v>
      </c>
      <c r="D1094" s="89" t="s">
        <v>74</v>
      </c>
      <c r="E1094" s="89" t="s">
        <v>87</v>
      </c>
      <c r="F1094" s="89" t="s">
        <v>88</v>
      </c>
      <c r="G1094" s="89" t="s">
        <v>381</v>
      </c>
      <c r="H1094" s="89" t="s">
        <v>208</v>
      </c>
      <c r="I1094" s="90">
        <v>1.9799980200019798E-2</v>
      </c>
    </row>
    <row r="1095" spans="1:9">
      <c r="A1095" s="89" t="s">
        <v>3505</v>
      </c>
      <c r="B1095" s="89" t="s">
        <v>3506</v>
      </c>
      <c r="C1095" s="89" t="s">
        <v>3507</v>
      </c>
      <c r="D1095" s="89" t="s">
        <v>108</v>
      </c>
      <c r="E1095" s="89" t="s">
        <v>305</v>
      </c>
      <c r="F1095" s="89" t="s">
        <v>305</v>
      </c>
      <c r="G1095" s="89" t="s">
        <v>353</v>
      </c>
      <c r="H1095" s="89" t="s">
        <v>146</v>
      </c>
      <c r="I1095" s="90">
        <v>1.9799980200019798E-2</v>
      </c>
    </row>
    <row r="1096" spans="1:9">
      <c r="A1096" s="89" t="s">
        <v>3508</v>
      </c>
      <c r="B1096" s="89" t="s">
        <v>3509</v>
      </c>
      <c r="C1096" s="89" t="s">
        <v>3510</v>
      </c>
      <c r="D1096" s="89" t="s">
        <v>74</v>
      </c>
      <c r="E1096" s="89" t="s">
        <v>212</v>
      </c>
      <c r="F1096" s="89" t="s">
        <v>212</v>
      </c>
      <c r="G1096" s="89" t="s">
        <v>357</v>
      </c>
      <c r="H1096" s="89" t="s">
        <v>146</v>
      </c>
      <c r="I1096" s="90">
        <v>1.9699980300019695E-2</v>
      </c>
    </row>
    <row r="1097" spans="1:9">
      <c r="A1097" s="89" t="s">
        <v>3511</v>
      </c>
      <c r="B1097" s="89" t="s">
        <v>3512</v>
      </c>
      <c r="C1097" s="89" t="s">
        <v>3513</v>
      </c>
      <c r="D1097" s="89" t="s">
        <v>108</v>
      </c>
      <c r="E1097" s="89" t="s">
        <v>305</v>
      </c>
      <c r="F1097" s="89" t="s">
        <v>305</v>
      </c>
      <c r="G1097" s="89" t="s">
        <v>62</v>
      </c>
      <c r="H1097" s="89" t="s">
        <v>63</v>
      </c>
      <c r="I1097" s="90">
        <v>1.9699980300019695E-2</v>
      </c>
    </row>
    <row r="1098" spans="1:9">
      <c r="A1098" s="89" t="s">
        <v>3514</v>
      </c>
      <c r="B1098" s="89" t="s">
        <v>3515</v>
      </c>
      <c r="C1098" s="89" t="s">
        <v>3516</v>
      </c>
      <c r="D1098" s="89" t="s">
        <v>103</v>
      </c>
      <c r="E1098" s="89" t="s">
        <v>103</v>
      </c>
      <c r="F1098" s="89" t="s">
        <v>173</v>
      </c>
      <c r="G1098" s="89" t="s">
        <v>373</v>
      </c>
      <c r="H1098" s="89" t="s">
        <v>204</v>
      </c>
      <c r="I1098" s="90">
        <v>1.9699980300019695E-2</v>
      </c>
    </row>
    <row r="1099" spans="1:9">
      <c r="A1099" s="89" t="s">
        <v>3517</v>
      </c>
      <c r="B1099" s="89" t="s">
        <v>3518</v>
      </c>
      <c r="C1099" s="89" t="s">
        <v>3519</v>
      </c>
      <c r="D1099" s="89" t="s">
        <v>79</v>
      </c>
      <c r="E1099" s="89" t="s">
        <v>95</v>
      </c>
      <c r="F1099" s="89" t="s">
        <v>316</v>
      </c>
      <c r="G1099" s="89" t="s">
        <v>183</v>
      </c>
      <c r="H1099" s="89" t="s">
        <v>146</v>
      </c>
      <c r="I1099" s="90">
        <v>1.9699980300019695E-2</v>
      </c>
    </row>
    <row r="1100" spans="1:9">
      <c r="A1100" s="89" t="s">
        <v>3520</v>
      </c>
      <c r="B1100" s="89" t="s">
        <v>3521</v>
      </c>
      <c r="C1100" s="89" t="s">
        <v>3522</v>
      </c>
      <c r="D1100" s="89" t="s">
        <v>108</v>
      </c>
      <c r="E1100" s="89" t="s">
        <v>201</v>
      </c>
      <c r="F1100" s="89" t="s">
        <v>1053</v>
      </c>
      <c r="G1100" s="89" t="s">
        <v>203</v>
      </c>
      <c r="H1100" s="89" t="s">
        <v>156</v>
      </c>
      <c r="I1100" s="90">
        <v>1.9699980300019695E-2</v>
      </c>
    </row>
    <row r="1101" spans="1:9">
      <c r="A1101" s="89" t="s">
        <v>3523</v>
      </c>
      <c r="B1101" s="89" t="s">
        <v>3524</v>
      </c>
      <c r="C1101" s="89" t="s">
        <v>3525</v>
      </c>
      <c r="D1101" s="89" t="s">
        <v>103</v>
      </c>
      <c r="E1101" s="89" t="s">
        <v>103</v>
      </c>
      <c r="F1101" s="89" t="s">
        <v>2271</v>
      </c>
      <c r="G1101" s="89" t="s">
        <v>62</v>
      </c>
      <c r="H1101" s="89" t="s">
        <v>63</v>
      </c>
      <c r="I1101" s="90">
        <v>1.9599980400019597E-2</v>
      </c>
    </row>
    <row r="1102" spans="1:9">
      <c r="A1102" s="89" t="s">
        <v>3526</v>
      </c>
      <c r="B1102" s="89" t="s">
        <v>3527</v>
      </c>
      <c r="C1102" s="89" t="s">
        <v>3528</v>
      </c>
      <c r="D1102" s="89" t="s">
        <v>114</v>
      </c>
      <c r="E1102" s="89" t="s">
        <v>114</v>
      </c>
      <c r="F1102" s="89" t="s">
        <v>574</v>
      </c>
      <c r="G1102" s="89" t="s">
        <v>446</v>
      </c>
      <c r="H1102" s="89" t="s">
        <v>146</v>
      </c>
      <c r="I1102" s="90">
        <v>1.9599980400019597E-2</v>
      </c>
    </row>
    <row r="1103" spans="1:9">
      <c r="A1103" s="89" t="s">
        <v>3529</v>
      </c>
      <c r="B1103" s="89" t="s">
        <v>3530</v>
      </c>
      <c r="C1103" s="89" t="s">
        <v>3531</v>
      </c>
      <c r="D1103" s="89" t="s">
        <v>79</v>
      </c>
      <c r="E1103" s="89" t="s">
        <v>95</v>
      </c>
      <c r="F1103" s="89" t="s">
        <v>1206</v>
      </c>
      <c r="G1103" s="89" t="s">
        <v>203</v>
      </c>
      <c r="H1103" s="89" t="s">
        <v>156</v>
      </c>
      <c r="I1103" s="90">
        <v>1.9599980400019597E-2</v>
      </c>
    </row>
    <row r="1104" spans="1:9">
      <c r="A1104" s="89" t="s">
        <v>3532</v>
      </c>
      <c r="B1104" s="89" t="s">
        <v>3533</v>
      </c>
      <c r="C1104" s="89" t="s">
        <v>3534</v>
      </c>
      <c r="D1104" s="89" t="s">
        <v>79</v>
      </c>
      <c r="E1104" s="89" t="s">
        <v>1466</v>
      </c>
      <c r="F1104" s="89" t="s">
        <v>1513</v>
      </c>
      <c r="G1104" s="89" t="s">
        <v>62</v>
      </c>
      <c r="H1104" s="89" t="s">
        <v>63</v>
      </c>
      <c r="I1104" s="90">
        <v>1.9499980500019498E-2</v>
      </c>
    </row>
    <row r="1105" spans="1:9">
      <c r="A1105" s="89" t="s">
        <v>3535</v>
      </c>
      <c r="B1105" s="89" t="s">
        <v>3536</v>
      </c>
      <c r="C1105" s="89" t="s">
        <v>3537</v>
      </c>
      <c r="D1105" s="89" t="s">
        <v>79</v>
      </c>
      <c r="E1105" s="89" t="s">
        <v>95</v>
      </c>
      <c r="F1105" s="89" t="s">
        <v>1012</v>
      </c>
      <c r="G1105" s="89" t="s">
        <v>385</v>
      </c>
      <c r="H1105" s="89" t="s">
        <v>213</v>
      </c>
      <c r="I1105" s="90">
        <v>1.9399980600019399E-2</v>
      </c>
    </row>
    <row r="1106" spans="1:9">
      <c r="A1106" s="89" t="s">
        <v>3538</v>
      </c>
      <c r="B1106" s="89" t="s">
        <v>3539</v>
      </c>
      <c r="C1106" s="89" t="s">
        <v>3540</v>
      </c>
      <c r="D1106" s="89" t="s">
        <v>67</v>
      </c>
      <c r="E1106" s="89" t="s">
        <v>67</v>
      </c>
      <c r="F1106" s="89" t="s">
        <v>68</v>
      </c>
      <c r="G1106" s="89" t="s">
        <v>285</v>
      </c>
      <c r="H1106" s="89" t="s">
        <v>161</v>
      </c>
      <c r="I1106" s="90">
        <v>1.9399980600019399E-2</v>
      </c>
    </row>
    <row r="1107" spans="1:9">
      <c r="A1107" s="89" t="s">
        <v>3541</v>
      </c>
      <c r="B1107" s="89" t="s">
        <v>3542</v>
      </c>
      <c r="C1107" s="89" t="s">
        <v>3543</v>
      </c>
      <c r="D1107" s="89" t="s">
        <v>108</v>
      </c>
      <c r="E1107" s="89" t="s">
        <v>560</v>
      </c>
      <c r="F1107" s="89" t="s">
        <v>1085</v>
      </c>
      <c r="G1107" s="89" t="s">
        <v>62</v>
      </c>
      <c r="H1107" s="89" t="s">
        <v>63</v>
      </c>
      <c r="I1107" s="90">
        <v>1.9299980700019297E-2</v>
      </c>
    </row>
    <row r="1108" spans="1:9">
      <c r="A1108" s="89" t="s">
        <v>3544</v>
      </c>
      <c r="B1108" s="89" t="s">
        <v>3545</v>
      </c>
      <c r="C1108" s="89" t="s">
        <v>3546</v>
      </c>
      <c r="D1108" s="89" t="s">
        <v>114</v>
      </c>
      <c r="E1108" s="89" t="s">
        <v>114</v>
      </c>
      <c r="F1108" s="89" t="s">
        <v>674</v>
      </c>
      <c r="G1108" s="89" t="s">
        <v>62</v>
      </c>
      <c r="H1108" s="89" t="s">
        <v>63</v>
      </c>
      <c r="I1108" s="90">
        <v>1.9299980700019297E-2</v>
      </c>
    </row>
    <row r="1109" spans="1:9">
      <c r="A1109" s="89" t="s">
        <v>3547</v>
      </c>
      <c r="B1109" s="89" t="s">
        <v>3548</v>
      </c>
      <c r="C1109" s="89" t="s">
        <v>3549</v>
      </c>
      <c r="D1109" s="89" t="s">
        <v>91</v>
      </c>
      <c r="E1109" s="89" t="s">
        <v>409</v>
      </c>
      <c r="F1109" s="89" t="s">
        <v>605</v>
      </c>
      <c r="G1109" s="89" t="s">
        <v>89</v>
      </c>
      <c r="H1109" s="89" t="s">
        <v>90</v>
      </c>
      <c r="I1109" s="90">
        <v>1.9299980700019297E-2</v>
      </c>
    </row>
    <row r="1110" spans="1:9">
      <c r="A1110" s="89" t="s">
        <v>3550</v>
      </c>
      <c r="B1110" s="89" t="s">
        <v>3551</v>
      </c>
      <c r="C1110" s="89" t="s">
        <v>3552</v>
      </c>
      <c r="D1110" s="89" t="s">
        <v>103</v>
      </c>
      <c r="E1110" s="89" t="s">
        <v>103</v>
      </c>
      <c r="F1110" s="89" t="s">
        <v>173</v>
      </c>
      <c r="G1110" s="89" t="s">
        <v>419</v>
      </c>
      <c r="H1110" s="89" t="s">
        <v>63</v>
      </c>
      <c r="I1110" s="90">
        <v>1.9299980700019297E-2</v>
      </c>
    </row>
    <row r="1111" spans="1:9">
      <c r="A1111" s="89" t="s">
        <v>3553</v>
      </c>
      <c r="B1111" s="89" t="s">
        <v>3554</v>
      </c>
      <c r="C1111" s="89" t="s">
        <v>3555</v>
      </c>
      <c r="D1111" s="89" t="s">
        <v>79</v>
      </c>
      <c r="E1111" s="89" t="s">
        <v>444</v>
      </c>
      <c r="F1111" s="89" t="s">
        <v>491</v>
      </c>
      <c r="G1111" s="89" t="s">
        <v>203</v>
      </c>
      <c r="H1111" s="89" t="s">
        <v>156</v>
      </c>
      <c r="I1111" s="90">
        <v>1.9299980700019297E-2</v>
      </c>
    </row>
    <row r="1112" spans="1:9">
      <c r="A1112" s="89" t="s">
        <v>3556</v>
      </c>
      <c r="B1112" s="89" t="s">
        <v>3557</v>
      </c>
      <c r="C1112" s="89" t="s">
        <v>3558</v>
      </c>
      <c r="D1112" s="89" t="s">
        <v>91</v>
      </c>
      <c r="E1112" s="89" t="s">
        <v>409</v>
      </c>
      <c r="F1112" s="89" t="s">
        <v>605</v>
      </c>
      <c r="G1112" s="89" t="s">
        <v>62</v>
      </c>
      <c r="H1112" s="89" t="s">
        <v>63</v>
      </c>
      <c r="I1112" s="90">
        <v>1.9199980800019195E-2</v>
      </c>
    </row>
    <row r="1113" spans="1:9">
      <c r="A1113" s="89" t="s">
        <v>3559</v>
      </c>
      <c r="B1113" s="89" t="s">
        <v>3560</v>
      </c>
      <c r="C1113" s="89" t="s">
        <v>3561</v>
      </c>
      <c r="D1113" s="89" t="s">
        <v>108</v>
      </c>
      <c r="E1113" s="89" t="s">
        <v>305</v>
      </c>
      <c r="F1113" s="89" t="s">
        <v>305</v>
      </c>
      <c r="G1113" s="89" t="s">
        <v>62</v>
      </c>
      <c r="H1113" s="89" t="s">
        <v>63</v>
      </c>
      <c r="I1113" s="90">
        <v>1.9199980800019195E-2</v>
      </c>
    </row>
    <row r="1114" spans="1:9">
      <c r="A1114" s="89" t="s">
        <v>3562</v>
      </c>
      <c r="B1114" s="89" t="s">
        <v>3563</v>
      </c>
      <c r="C1114" s="89" t="s">
        <v>3564</v>
      </c>
      <c r="D1114" s="89" t="s">
        <v>79</v>
      </c>
      <c r="E1114" s="89" t="s">
        <v>95</v>
      </c>
      <c r="F1114" s="89" t="s">
        <v>1012</v>
      </c>
      <c r="G1114" s="89" t="s">
        <v>62</v>
      </c>
      <c r="H1114" s="89" t="s">
        <v>63</v>
      </c>
      <c r="I1114" s="90">
        <v>1.9199980800019195E-2</v>
      </c>
    </row>
    <row r="1115" spans="1:9">
      <c r="A1115" s="89" t="s">
        <v>3565</v>
      </c>
      <c r="B1115" s="89" t="s">
        <v>3566</v>
      </c>
      <c r="C1115" s="89" t="s">
        <v>3567</v>
      </c>
      <c r="D1115" s="89" t="s">
        <v>59</v>
      </c>
      <c r="E1115" s="89" t="s">
        <v>60</v>
      </c>
      <c r="F1115" s="89" t="s">
        <v>61</v>
      </c>
      <c r="G1115" s="89" t="s">
        <v>336</v>
      </c>
      <c r="H1115" s="89" t="s">
        <v>175</v>
      </c>
      <c r="I1115" s="90">
        <v>1.9199980800019195E-2</v>
      </c>
    </row>
    <row r="1116" spans="1:9">
      <c r="A1116" s="89" t="s">
        <v>3568</v>
      </c>
      <c r="B1116" s="89" t="s">
        <v>3569</v>
      </c>
      <c r="C1116" s="89" t="s">
        <v>3570</v>
      </c>
      <c r="D1116" s="89" t="s">
        <v>114</v>
      </c>
      <c r="E1116" s="89" t="s">
        <v>114</v>
      </c>
      <c r="F1116" s="89" t="s">
        <v>574</v>
      </c>
      <c r="G1116" s="89" t="s">
        <v>328</v>
      </c>
      <c r="H1116" s="89" t="s">
        <v>146</v>
      </c>
      <c r="I1116" s="90">
        <v>1.9199980800019195E-2</v>
      </c>
    </row>
    <row r="1117" spans="1:9">
      <c r="A1117" s="89" t="s">
        <v>3571</v>
      </c>
      <c r="B1117" s="89" t="s">
        <v>3572</v>
      </c>
      <c r="C1117" s="89" t="s">
        <v>3573</v>
      </c>
      <c r="D1117" s="89" t="s">
        <v>108</v>
      </c>
      <c r="E1117" s="89" t="s">
        <v>560</v>
      </c>
      <c r="F1117" s="89" t="s">
        <v>1085</v>
      </c>
      <c r="G1117" s="89" t="s">
        <v>203</v>
      </c>
      <c r="H1117" s="89" t="s">
        <v>156</v>
      </c>
      <c r="I1117" s="90">
        <v>1.9199980800019195E-2</v>
      </c>
    </row>
    <row r="1118" spans="1:9">
      <c r="A1118" s="89" t="s">
        <v>3574</v>
      </c>
      <c r="B1118" s="89" t="s">
        <v>3575</v>
      </c>
      <c r="C1118" s="89" t="s">
        <v>3576</v>
      </c>
      <c r="D1118" s="89" t="s">
        <v>59</v>
      </c>
      <c r="E1118" s="89" t="s">
        <v>60</v>
      </c>
      <c r="F1118" s="89" t="s">
        <v>770</v>
      </c>
      <c r="G1118" s="89" t="s">
        <v>62</v>
      </c>
      <c r="H1118" s="89" t="s">
        <v>63</v>
      </c>
      <c r="I1118" s="90">
        <v>1.9099980900019096E-2</v>
      </c>
    </row>
    <row r="1119" spans="1:9">
      <c r="A1119" s="89" t="s">
        <v>3577</v>
      </c>
      <c r="B1119" s="89" t="s">
        <v>3578</v>
      </c>
      <c r="C1119" s="89" t="s">
        <v>3579</v>
      </c>
      <c r="D1119" s="89" t="s">
        <v>97</v>
      </c>
      <c r="E1119" s="89" t="s">
        <v>121</v>
      </c>
      <c r="F1119" s="89" t="s">
        <v>122</v>
      </c>
      <c r="G1119" s="89" t="s">
        <v>385</v>
      </c>
      <c r="H1119" s="89" t="s">
        <v>213</v>
      </c>
      <c r="I1119" s="90">
        <v>1.9099980900019096E-2</v>
      </c>
    </row>
    <row r="1120" spans="1:9">
      <c r="A1120" s="89" t="s">
        <v>3580</v>
      </c>
      <c r="B1120" s="89" t="s">
        <v>3581</v>
      </c>
      <c r="C1120" s="89" t="s">
        <v>3582</v>
      </c>
      <c r="D1120" s="89" t="s">
        <v>97</v>
      </c>
      <c r="E1120" s="89" t="s">
        <v>320</v>
      </c>
      <c r="F1120" s="89" t="s">
        <v>320</v>
      </c>
      <c r="G1120" s="89" t="s">
        <v>62</v>
      </c>
      <c r="H1120" s="89" t="s">
        <v>63</v>
      </c>
      <c r="I1120" s="90">
        <v>1.9099980900019096E-2</v>
      </c>
    </row>
    <row r="1121" spans="1:9">
      <c r="A1121" s="89" t="s">
        <v>3583</v>
      </c>
      <c r="B1121" s="89" t="s">
        <v>3584</v>
      </c>
      <c r="C1121" s="89" t="s">
        <v>3585</v>
      </c>
      <c r="D1121" s="89" t="s">
        <v>103</v>
      </c>
      <c r="E1121" s="89" t="s">
        <v>103</v>
      </c>
      <c r="F1121" s="89" t="s">
        <v>173</v>
      </c>
      <c r="G1121" s="89" t="s">
        <v>123</v>
      </c>
      <c r="H1121" s="89" t="s">
        <v>124</v>
      </c>
      <c r="I1121" s="90">
        <v>1.9099980900019096E-2</v>
      </c>
    </row>
    <row r="1122" spans="1:9">
      <c r="A1122" s="89" t="s">
        <v>3586</v>
      </c>
      <c r="B1122" s="89" t="s">
        <v>3587</v>
      </c>
      <c r="C1122" s="89" t="s">
        <v>3588</v>
      </c>
      <c r="D1122" s="89" t="s">
        <v>108</v>
      </c>
      <c r="E1122" s="89" t="s">
        <v>235</v>
      </c>
      <c r="F1122" s="89" t="s">
        <v>236</v>
      </c>
      <c r="G1122" s="89" t="s">
        <v>123</v>
      </c>
      <c r="H1122" s="89" t="s">
        <v>124</v>
      </c>
      <c r="I1122" s="90">
        <v>1.8999981000018998E-2</v>
      </c>
    </row>
    <row r="1123" spans="1:9">
      <c r="A1123" s="89" t="s">
        <v>3589</v>
      </c>
      <c r="B1123" s="89" t="s">
        <v>3590</v>
      </c>
      <c r="C1123" s="89" t="s">
        <v>3591</v>
      </c>
      <c r="D1123" s="89" t="s">
        <v>108</v>
      </c>
      <c r="E1123" s="89" t="s">
        <v>201</v>
      </c>
      <c r="F1123" s="89" t="s">
        <v>1053</v>
      </c>
      <c r="G1123" s="89" t="s">
        <v>123</v>
      </c>
      <c r="H1123" s="89" t="s">
        <v>124</v>
      </c>
      <c r="I1123" s="90">
        <v>1.8999981000018998E-2</v>
      </c>
    </row>
    <row r="1124" spans="1:9">
      <c r="A1124" s="89" t="s">
        <v>3592</v>
      </c>
      <c r="B1124" s="89" t="s">
        <v>3593</v>
      </c>
      <c r="C1124" s="89" t="s">
        <v>3594</v>
      </c>
      <c r="D1124" s="89" t="s">
        <v>91</v>
      </c>
      <c r="E1124" s="89" t="s">
        <v>409</v>
      </c>
      <c r="F1124" s="89" t="s">
        <v>605</v>
      </c>
      <c r="G1124" s="89" t="s">
        <v>62</v>
      </c>
      <c r="H1124" s="89" t="s">
        <v>63</v>
      </c>
      <c r="I1124" s="90">
        <v>1.8999981000018998E-2</v>
      </c>
    </row>
    <row r="1125" spans="1:9">
      <c r="A1125" s="89" t="s">
        <v>3595</v>
      </c>
      <c r="B1125" s="89" t="s">
        <v>3596</v>
      </c>
      <c r="C1125" s="89" t="s">
        <v>3597</v>
      </c>
      <c r="D1125" s="89" t="s">
        <v>108</v>
      </c>
      <c r="E1125" s="89" t="s">
        <v>305</v>
      </c>
      <c r="F1125" s="89" t="s">
        <v>305</v>
      </c>
      <c r="G1125" s="89" t="s">
        <v>277</v>
      </c>
      <c r="H1125" s="89" t="s">
        <v>146</v>
      </c>
      <c r="I1125" s="90">
        <v>1.8999981000018998E-2</v>
      </c>
    </row>
    <row r="1126" spans="1:9">
      <c r="A1126" s="89" t="s">
        <v>3598</v>
      </c>
      <c r="B1126" s="89" t="s">
        <v>3599</v>
      </c>
      <c r="C1126" s="89" t="s">
        <v>3600</v>
      </c>
      <c r="D1126" s="89" t="s">
        <v>97</v>
      </c>
      <c r="E1126" s="89" t="s">
        <v>618</v>
      </c>
      <c r="F1126" s="89" t="s">
        <v>619</v>
      </c>
      <c r="G1126" s="89" t="s">
        <v>62</v>
      </c>
      <c r="H1126" s="89" t="s">
        <v>63</v>
      </c>
      <c r="I1126" s="90">
        <v>1.8999981000018998E-2</v>
      </c>
    </row>
    <row r="1127" spans="1:9">
      <c r="A1127" s="89" t="s">
        <v>3601</v>
      </c>
      <c r="B1127" s="89" t="s">
        <v>3602</v>
      </c>
      <c r="C1127" s="89" t="s">
        <v>3603</v>
      </c>
      <c r="D1127" s="89" t="s">
        <v>97</v>
      </c>
      <c r="E1127" s="89" t="s">
        <v>121</v>
      </c>
      <c r="F1127" s="89" t="s">
        <v>122</v>
      </c>
      <c r="G1127" s="89" t="s">
        <v>415</v>
      </c>
      <c r="H1127" s="89" t="s">
        <v>237</v>
      </c>
      <c r="I1127" s="90">
        <v>1.8899981100018899E-2</v>
      </c>
    </row>
    <row r="1128" spans="1:9">
      <c r="A1128" s="89" t="s">
        <v>3604</v>
      </c>
      <c r="B1128" s="89" t="s">
        <v>3605</v>
      </c>
      <c r="C1128" s="89" t="s">
        <v>3606</v>
      </c>
      <c r="D1128" s="89" t="s">
        <v>74</v>
      </c>
      <c r="E1128" s="89" t="s">
        <v>212</v>
      </c>
      <c r="F1128" s="89" t="s">
        <v>212</v>
      </c>
      <c r="G1128" s="89" t="s">
        <v>183</v>
      </c>
      <c r="H1128" s="89" t="s">
        <v>146</v>
      </c>
      <c r="I1128" s="90">
        <v>1.8899981100018899E-2</v>
      </c>
    </row>
    <row r="1129" spans="1:9">
      <c r="A1129" s="89" t="s">
        <v>3607</v>
      </c>
      <c r="B1129" s="89" t="s">
        <v>3608</v>
      </c>
      <c r="C1129" s="89" t="s">
        <v>3609</v>
      </c>
      <c r="D1129" s="89" t="s">
        <v>114</v>
      </c>
      <c r="E1129" s="89" t="s">
        <v>114</v>
      </c>
      <c r="F1129" s="89" t="s">
        <v>574</v>
      </c>
      <c r="G1129" s="89" t="s">
        <v>203</v>
      </c>
      <c r="H1129" s="89" t="s">
        <v>156</v>
      </c>
      <c r="I1129" s="90">
        <v>1.8899981100018899E-2</v>
      </c>
    </row>
    <row r="1130" spans="1:9">
      <c r="A1130" s="89" t="s">
        <v>3610</v>
      </c>
      <c r="B1130" s="89" t="s">
        <v>3611</v>
      </c>
      <c r="C1130" s="89" t="s">
        <v>3612</v>
      </c>
      <c r="D1130" s="89" t="s">
        <v>59</v>
      </c>
      <c r="E1130" s="89" t="s">
        <v>72</v>
      </c>
      <c r="F1130" s="89" t="s">
        <v>73</v>
      </c>
      <c r="G1130" s="89" t="s">
        <v>62</v>
      </c>
      <c r="H1130" s="89" t="s">
        <v>63</v>
      </c>
      <c r="I1130" s="90">
        <v>1.8899981100018899E-2</v>
      </c>
    </row>
    <row r="1131" spans="1:9">
      <c r="A1131" s="89" t="s">
        <v>3613</v>
      </c>
      <c r="B1131" s="89" t="s">
        <v>3614</v>
      </c>
      <c r="C1131" s="89" t="s">
        <v>3615</v>
      </c>
      <c r="D1131" s="89" t="s">
        <v>97</v>
      </c>
      <c r="E1131" s="89" t="s">
        <v>136</v>
      </c>
      <c r="F1131" s="89" t="s">
        <v>470</v>
      </c>
      <c r="G1131" s="89" t="s">
        <v>285</v>
      </c>
      <c r="H1131" s="89" t="s">
        <v>161</v>
      </c>
      <c r="I1131" s="90">
        <v>1.8899981100018899E-2</v>
      </c>
    </row>
    <row r="1132" spans="1:9">
      <c r="A1132" s="89" t="s">
        <v>3616</v>
      </c>
      <c r="B1132" s="89" t="s">
        <v>3617</v>
      </c>
      <c r="C1132" s="89" t="s">
        <v>3618</v>
      </c>
      <c r="D1132" s="89" t="s">
        <v>79</v>
      </c>
      <c r="E1132" s="89" t="s">
        <v>95</v>
      </c>
      <c r="F1132" s="89" t="s">
        <v>309</v>
      </c>
      <c r="G1132" s="89" t="s">
        <v>397</v>
      </c>
      <c r="H1132" s="89" t="s">
        <v>222</v>
      </c>
      <c r="I1132" s="90">
        <v>1.8899981100018899E-2</v>
      </c>
    </row>
    <row r="1133" spans="1:9">
      <c r="A1133" s="89" t="s">
        <v>3619</v>
      </c>
      <c r="B1133" s="89" t="s">
        <v>3620</v>
      </c>
      <c r="C1133" s="89" t="s">
        <v>3621</v>
      </c>
      <c r="D1133" s="89" t="s">
        <v>97</v>
      </c>
      <c r="E1133" s="89" t="s">
        <v>618</v>
      </c>
      <c r="F1133" s="89" t="s">
        <v>1034</v>
      </c>
      <c r="G1133" s="89" t="s">
        <v>62</v>
      </c>
      <c r="H1133" s="89" t="s">
        <v>63</v>
      </c>
      <c r="I1133" s="90">
        <v>1.8799981200018797E-2</v>
      </c>
    </row>
    <row r="1134" spans="1:9">
      <c r="A1134" s="89" t="s">
        <v>3622</v>
      </c>
      <c r="B1134" s="89" t="s">
        <v>3623</v>
      </c>
      <c r="C1134" s="89" t="s">
        <v>3624</v>
      </c>
      <c r="D1134" s="89" t="s">
        <v>103</v>
      </c>
      <c r="E1134" s="89" t="s">
        <v>103</v>
      </c>
      <c r="F1134" s="89" t="s">
        <v>290</v>
      </c>
      <c r="G1134" s="89" t="s">
        <v>411</v>
      </c>
      <c r="H1134" s="89" t="s">
        <v>231</v>
      </c>
      <c r="I1134" s="90">
        <v>1.8799981200018797E-2</v>
      </c>
    </row>
    <row r="1135" spans="1:9">
      <c r="A1135" s="89" t="s">
        <v>3625</v>
      </c>
      <c r="B1135" s="89" t="s">
        <v>3626</v>
      </c>
      <c r="C1135" s="89" t="s">
        <v>3627</v>
      </c>
      <c r="D1135" s="89" t="s">
        <v>108</v>
      </c>
      <c r="E1135" s="89" t="s">
        <v>201</v>
      </c>
      <c r="F1135" s="89" t="s">
        <v>202</v>
      </c>
      <c r="G1135" s="89" t="s">
        <v>336</v>
      </c>
      <c r="H1135" s="89" t="s">
        <v>175</v>
      </c>
      <c r="I1135" s="90">
        <v>1.8699981300018698E-2</v>
      </c>
    </row>
    <row r="1136" spans="1:9">
      <c r="A1136" s="89" t="s">
        <v>3628</v>
      </c>
      <c r="B1136" s="89" t="s">
        <v>3629</v>
      </c>
      <c r="C1136" s="89" t="s">
        <v>3630</v>
      </c>
      <c r="D1136" s="89" t="s">
        <v>114</v>
      </c>
      <c r="E1136" s="89" t="s">
        <v>114</v>
      </c>
      <c r="F1136" s="89" t="s">
        <v>574</v>
      </c>
      <c r="G1136" s="89" t="s">
        <v>427</v>
      </c>
      <c r="H1136" s="89" t="s">
        <v>245</v>
      </c>
      <c r="I1136" s="90">
        <v>1.8699981300018698E-2</v>
      </c>
    </row>
    <row r="1137" spans="1:9">
      <c r="A1137" s="89" t="s">
        <v>3631</v>
      </c>
      <c r="B1137" s="89" t="s">
        <v>3632</v>
      </c>
      <c r="C1137" s="89" t="s">
        <v>3633</v>
      </c>
      <c r="D1137" s="89" t="s">
        <v>108</v>
      </c>
      <c r="E1137" s="89" t="s">
        <v>560</v>
      </c>
      <c r="F1137" s="89" t="s">
        <v>1085</v>
      </c>
      <c r="G1137" s="89" t="s">
        <v>62</v>
      </c>
      <c r="H1137" s="89" t="s">
        <v>63</v>
      </c>
      <c r="I1137" s="90">
        <v>1.8699981300018698E-2</v>
      </c>
    </row>
    <row r="1138" spans="1:9">
      <c r="A1138" s="89" t="s">
        <v>3634</v>
      </c>
      <c r="B1138" s="89" t="s">
        <v>3635</v>
      </c>
      <c r="C1138" s="89" t="s">
        <v>3636</v>
      </c>
      <c r="D1138" s="89" t="s">
        <v>79</v>
      </c>
      <c r="E1138" s="89" t="s">
        <v>444</v>
      </c>
      <c r="F1138" s="89" t="s">
        <v>491</v>
      </c>
      <c r="G1138" s="89" t="s">
        <v>203</v>
      </c>
      <c r="H1138" s="89" t="s">
        <v>156</v>
      </c>
      <c r="I1138" s="90">
        <v>1.8699981300018698E-2</v>
      </c>
    </row>
    <row r="1139" spans="1:9">
      <c r="A1139" s="89" t="s">
        <v>3637</v>
      </c>
      <c r="B1139" s="89" t="s">
        <v>3638</v>
      </c>
      <c r="C1139" s="89" t="s">
        <v>3639</v>
      </c>
      <c r="D1139" s="89" t="s">
        <v>114</v>
      </c>
      <c r="E1139" s="89" t="s">
        <v>114</v>
      </c>
      <c r="F1139" s="89" t="s">
        <v>574</v>
      </c>
      <c r="G1139" s="89" t="s">
        <v>203</v>
      </c>
      <c r="H1139" s="89" t="s">
        <v>156</v>
      </c>
      <c r="I1139" s="90">
        <v>1.8699981300018698E-2</v>
      </c>
    </row>
    <row r="1140" spans="1:9">
      <c r="A1140" s="89" t="s">
        <v>3640</v>
      </c>
      <c r="B1140" s="89" t="s">
        <v>3641</v>
      </c>
      <c r="C1140" s="89" t="s">
        <v>3642</v>
      </c>
      <c r="D1140" s="89" t="s">
        <v>108</v>
      </c>
      <c r="E1140" s="89" t="s">
        <v>300</v>
      </c>
      <c r="F1140" s="89" t="s">
        <v>301</v>
      </c>
      <c r="G1140" s="89" t="s">
        <v>203</v>
      </c>
      <c r="H1140" s="89" t="s">
        <v>156</v>
      </c>
      <c r="I1140" s="90">
        <v>1.8699981300018698E-2</v>
      </c>
    </row>
    <row r="1141" spans="1:9">
      <c r="A1141" s="89" t="s">
        <v>3643</v>
      </c>
      <c r="B1141" s="89" t="s">
        <v>3644</v>
      </c>
      <c r="C1141" s="89" t="s">
        <v>3645</v>
      </c>
      <c r="D1141" s="89" t="s">
        <v>79</v>
      </c>
      <c r="E1141" s="89" t="s">
        <v>444</v>
      </c>
      <c r="F1141" s="89" t="s">
        <v>2651</v>
      </c>
      <c r="G1141" s="89" t="s">
        <v>348</v>
      </c>
      <c r="H1141" s="89" t="s">
        <v>146</v>
      </c>
      <c r="I1141" s="90">
        <v>1.8599981400018596E-2</v>
      </c>
    </row>
    <row r="1142" spans="1:9">
      <c r="A1142" s="89" t="s">
        <v>3646</v>
      </c>
      <c r="B1142" s="89" t="s">
        <v>3647</v>
      </c>
      <c r="C1142" s="89" t="s">
        <v>3648</v>
      </c>
      <c r="D1142" s="89" t="s">
        <v>108</v>
      </c>
      <c r="E1142" s="89" t="s">
        <v>560</v>
      </c>
      <c r="F1142" s="89" t="s">
        <v>1085</v>
      </c>
      <c r="G1142" s="89" t="s">
        <v>369</v>
      </c>
      <c r="H1142" s="89" t="s">
        <v>197</v>
      </c>
      <c r="I1142" s="90">
        <v>1.8599981400018596E-2</v>
      </c>
    </row>
    <row r="1143" spans="1:9">
      <c r="A1143" s="89" t="s">
        <v>3649</v>
      </c>
      <c r="B1143" s="89" t="s">
        <v>3650</v>
      </c>
      <c r="C1143" s="89" t="s">
        <v>3651</v>
      </c>
      <c r="D1143" s="89" t="s">
        <v>108</v>
      </c>
      <c r="E1143" s="89" t="s">
        <v>235</v>
      </c>
      <c r="F1143" s="89" t="s">
        <v>3652</v>
      </c>
      <c r="G1143" s="89" t="s">
        <v>62</v>
      </c>
      <c r="H1143" s="89" t="s">
        <v>63</v>
      </c>
      <c r="I1143" s="90">
        <v>1.8499981500018498E-2</v>
      </c>
    </row>
    <row r="1144" spans="1:9">
      <c r="A1144" s="89" t="s">
        <v>3653</v>
      </c>
      <c r="B1144" s="89" t="s">
        <v>3654</v>
      </c>
      <c r="C1144" s="89" t="s">
        <v>3655</v>
      </c>
      <c r="D1144" s="89" t="s">
        <v>67</v>
      </c>
      <c r="E1144" s="89" t="s">
        <v>67</v>
      </c>
      <c r="F1144" s="89" t="s">
        <v>68</v>
      </c>
      <c r="G1144" s="89" t="s">
        <v>336</v>
      </c>
      <c r="H1144" s="89" t="s">
        <v>175</v>
      </c>
      <c r="I1144" s="90">
        <v>1.8499981500018498E-2</v>
      </c>
    </row>
    <row r="1145" spans="1:9">
      <c r="A1145" s="89" t="s">
        <v>3656</v>
      </c>
      <c r="B1145" s="89" t="s">
        <v>3657</v>
      </c>
      <c r="C1145" s="89" t="s">
        <v>3658</v>
      </c>
      <c r="D1145" s="89" t="s">
        <v>74</v>
      </c>
      <c r="E1145" s="89" t="s">
        <v>212</v>
      </c>
      <c r="F1145" s="89" t="s">
        <v>212</v>
      </c>
      <c r="G1145" s="89" t="s">
        <v>285</v>
      </c>
      <c r="H1145" s="89" t="s">
        <v>161</v>
      </c>
      <c r="I1145" s="90">
        <v>1.8499981500018498E-2</v>
      </c>
    </row>
    <row r="1146" spans="1:9">
      <c r="A1146" s="89" t="s">
        <v>3659</v>
      </c>
      <c r="B1146" s="89" t="s">
        <v>3660</v>
      </c>
      <c r="C1146" s="89" t="s">
        <v>3661</v>
      </c>
      <c r="D1146" s="89" t="s">
        <v>74</v>
      </c>
      <c r="E1146" s="89" t="s">
        <v>101</v>
      </c>
      <c r="F1146" s="89" t="s">
        <v>102</v>
      </c>
      <c r="G1146" s="89" t="s">
        <v>62</v>
      </c>
      <c r="H1146" s="89" t="s">
        <v>63</v>
      </c>
      <c r="I1146" s="90">
        <v>1.8399981600018399E-2</v>
      </c>
    </row>
    <row r="1147" spans="1:9">
      <c r="A1147" s="89" t="s">
        <v>3662</v>
      </c>
      <c r="B1147" s="89" t="s">
        <v>3663</v>
      </c>
      <c r="C1147" s="89" t="s">
        <v>3664</v>
      </c>
      <c r="D1147" s="89" t="s">
        <v>97</v>
      </c>
      <c r="E1147" s="89" t="s">
        <v>618</v>
      </c>
      <c r="F1147" s="89" t="s">
        <v>619</v>
      </c>
      <c r="G1147" s="89" t="s">
        <v>174</v>
      </c>
      <c r="H1147" s="89" t="s">
        <v>141</v>
      </c>
      <c r="I1147" s="90">
        <v>1.8399981600018399E-2</v>
      </c>
    </row>
    <row r="1148" spans="1:9">
      <c r="A1148" s="89" t="s">
        <v>3665</v>
      </c>
      <c r="B1148" s="89" t="s">
        <v>3666</v>
      </c>
      <c r="C1148" s="89" t="s">
        <v>3667</v>
      </c>
      <c r="D1148" s="89" t="s">
        <v>59</v>
      </c>
      <c r="E1148" s="89" t="s">
        <v>60</v>
      </c>
      <c r="F1148" s="89" t="s">
        <v>217</v>
      </c>
      <c r="G1148" s="89" t="s">
        <v>62</v>
      </c>
      <c r="H1148" s="89" t="s">
        <v>63</v>
      </c>
      <c r="I1148" s="90">
        <v>1.8399981600018399E-2</v>
      </c>
    </row>
    <row r="1149" spans="1:9">
      <c r="A1149" s="89" t="s">
        <v>3668</v>
      </c>
      <c r="B1149" s="89" t="s">
        <v>3669</v>
      </c>
      <c r="C1149" s="89" t="s">
        <v>3670</v>
      </c>
      <c r="D1149" s="89" t="s">
        <v>79</v>
      </c>
      <c r="E1149" s="89" t="s">
        <v>444</v>
      </c>
      <c r="F1149" s="89" t="s">
        <v>2068</v>
      </c>
      <c r="G1149" s="89" t="s">
        <v>203</v>
      </c>
      <c r="H1149" s="89" t="s">
        <v>156</v>
      </c>
      <c r="I1149" s="90">
        <v>1.8399981600018399E-2</v>
      </c>
    </row>
    <row r="1150" spans="1:9">
      <c r="A1150" s="89" t="s">
        <v>3671</v>
      </c>
      <c r="B1150" s="89" t="s">
        <v>3672</v>
      </c>
      <c r="C1150" s="89" t="s">
        <v>3673</v>
      </c>
      <c r="D1150" s="89" t="s">
        <v>108</v>
      </c>
      <c r="E1150" s="89" t="s">
        <v>235</v>
      </c>
      <c r="F1150" s="89" t="s">
        <v>236</v>
      </c>
      <c r="G1150" s="89" t="s">
        <v>183</v>
      </c>
      <c r="H1150" s="89" t="s">
        <v>146</v>
      </c>
      <c r="I1150" s="90">
        <v>1.8299981700018297E-2</v>
      </c>
    </row>
    <row r="1151" spans="1:9">
      <c r="A1151" s="89" t="s">
        <v>3674</v>
      </c>
      <c r="B1151" s="89" t="s">
        <v>3675</v>
      </c>
      <c r="C1151" s="89" t="s">
        <v>3676</v>
      </c>
      <c r="D1151" s="89" t="s">
        <v>103</v>
      </c>
      <c r="E1151" s="89" t="s">
        <v>103</v>
      </c>
      <c r="F1151" s="89" t="s">
        <v>173</v>
      </c>
      <c r="G1151" s="89" t="s">
        <v>381</v>
      </c>
      <c r="H1151" s="89" t="s">
        <v>208</v>
      </c>
      <c r="I1151" s="90">
        <v>1.8299981700018297E-2</v>
      </c>
    </row>
    <row r="1152" spans="1:9">
      <c r="A1152" s="89" t="s">
        <v>3677</v>
      </c>
      <c r="B1152" s="89" t="s">
        <v>3678</v>
      </c>
      <c r="C1152" s="89" t="s">
        <v>3679</v>
      </c>
      <c r="D1152" s="89" t="s">
        <v>79</v>
      </c>
      <c r="E1152" s="89" t="s">
        <v>444</v>
      </c>
      <c r="F1152" s="89" t="s">
        <v>491</v>
      </c>
      <c r="G1152" s="89" t="s">
        <v>174</v>
      </c>
      <c r="H1152" s="89" t="s">
        <v>141</v>
      </c>
      <c r="I1152" s="90">
        <v>1.8299981700018297E-2</v>
      </c>
    </row>
    <row r="1153" spans="1:9">
      <c r="A1153" s="89" t="s">
        <v>3680</v>
      </c>
      <c r="B1153" s="89" t="s">
        <v>3681</v>
      </c>
      <c r="C1153" s="89" t="s">
        <v>3682</v>
      </c>
      <c r="D1153" s="89" t="s">
        <v>97</v>
      </c>
      <c r="E1153" s="89" t="s">
        <v>121</v>
      </c>
      <c r="F1153" s="89" t="s">
        <v>122</v>
      </c>
      <c r="G1153" s="89" t="s">
        <v>427</v>
      </c>
      <c r="H1153" s="89" t="s">
        <v>245</v>
      </c>
      <c r="I1153" s="90">
        <v>1.8299981700018297E-2</v>
      </c>
    </row>
    <row r="1154" spans="1:9">
      <c r="A1154" s="89" t="s">
        <v>3683</v>
      </c>
      <c r="B1154" s="89" t="s">
        <v>3684</v>
      </c>
      <c r="C1154" s="89" t="s">
        <v>3685</v>
      </c>
      <c r="D1154" s="89" t="s">
        <v>97</v>
      </c>
      <c r="E1154" s="89" t="s">
        <v>121</v>
      </c>
      <c r="F1154" s="89" t="s">
        <v>122</v>
      </c>
      <c r="G1154" s="89" t="s">
        <v>405</v>
      </c>
      <c r="H1154" s="89" t="s">
        <v>227</v>
      </c>
      <c r="I1154" s="90">
        <v>1.8299981700018297E-2</v>
      </c>
    </row>
    <row r="1155" spans="1:9">
      <c r="A1155" s="89" t="s">
        <v>3686</v>
      </c>
      <c r="B1155" s="89" t="s">
        <v>3687</v>
      </c>
      <c r="C1155" s="89" t="s">
        <v>3688</v>
      </c>
      <c r="D1155" s="89" t="s">
        <v>67</v>
      </c>
      <c r="E1155" s="89" t="s">
        <v>67</v>
      </c>
      <c r="F1155" s="89" t="s">
        <v>68</v>
      </c>
      <c r="G1155" s="89" t="s">
        <v>369</v>
      </c>
      <c r="H1155" s="89" t="s">
        <v>197</v>
      </c>
      <c r="I1155" s="90">
        <v>1.8299981700018297E-2</v>
      </c>
    </row>
    <row r="1156" spans="1:9">
      <c r="A1156" s="89" t="s">
        <v>3689</v>
      </c>
      <c r="B1156" s="89" t="s">
        <v>3690</v>
      </c>
      <c r="C1156" s="89" t="s">
        <v>3691</v>
      </c>
      <c r="D1156" s="89" t="s">
        <v>83</v>
      </c>
      <c r="E1156" s="89" t="s">
        <v>83</v>
      </c>
      <c r="F1156" s="89" t="s">
        <v>160</v>
      </c>
      <c r="G1156" s="89" t="s">
        <v>62</v>
      </c>
      <c r="H1156" s="89" t="s">
        <v>63</v>
      </c>
      <c r="I1156" s="90">
        <v>1.8299981700018297E-2</v>
      </c>
    </row>
    <row r="1157" spans="1:9">
      <c r="A1157" s="89" t="s">
        <v>3692</v>
      </c>
      <c r="B1157" s="89" t="s">
        <v>3693</v>
      </c>
      <c r="C1157" s="89" t="s">
        <v>3694</v>
      </c>
      <c r="D1157" s="89" t="s">
        <v>74</v>
      </c>
      <c r="E1157" s="89" t="s">
        <v>87</v>
      </c>
      <c r="F1157" s="89" t="s">
        <v>88</v>
      </c>
      <c r="G1157" s="89" t="s">
        <v>123</v>
      </c>
      <c r="H1157" s="89" t="s">
        <v>124</v>
      </c>
      <c r="I1157" s="90">
        <v>1.8299981700018297E-2</v>
      </c>
    </row>
    <row r="1158" spans="1:9">
      <c r="A1158" s="89" t="s">
        <v>3695</v>
      </c>
      <c r="B1158" s="89" t="s">
        <v>3696</v>
      </c>
      <c r="C1158" s="89" t="s">
        <v>3697</v>
      </c>
      <c r="D1158" s="89" t="s">
        <v>97</v>
      </c>
      <c r="E1158" s="89" t="s">
        <v>618</v>
      </c>
      <c r="F1158" s="89" t="s">
        <v>1034</v>
      </c>
      <c r="G1158" s="89" t="s">
        <v>344</v>
      </c>
      <c r="H1158" s="89" t="s">
        <v>184</v>
      </c>
      <c r="I1158" s="90">
        <v>1.8199981800018198E-2</v>
      </c>
    </row>
    <row r="1159" spans="1:9">
      <c r="A1159" s="89" t="s">
        <v>3698</v>
      </c>
      <c r="B1159" s="89" t="s">
        <v>3699</v>
      </c>
      <c r="C1159" s="89" t="s">
        <v>3700</v>
      </c>
      <c r="D1159" s="89" t="s">
        <v>108</v>
      </c>
      <c r="E1159" s="89" t="s">
        <v>235</v>
      </c>
      <c r="F1159" s="89" t="s">
        <v>236</v>
      </c>
      <c r="G1159" s="89" t="s">
        <v>203</v>
      </c>
      <c r="H1159" s="89" t="s">
        <v>156</v>
      </c>
      <c r="I1159" s="90">
        <v>1.8199981800018198E-2</v>
      </c>
    </row>
    <row r="1160" spans="1:9">
      <c r="A1160" s="89" t="s">
        <v>3701</v>
      </c>
      <c r="B1160" s="89" t="s">
        <v>3702</v>
      </c>
      <c r="C1160" s="89" t="s">
        <v>3703</v>
      </c>
      <c r="D1160" s="89" t="s">
        <v>59</v>
      </c>
      <c r="E1160" s="89" t="s">
        <v>60</v>
      </c>
      <c r="F1160" s="89" t="s">
        <v>770</v>
      </c>
      <c r="G1160" s="89" t="s">
        <v>62</v>
      </c>
      <c r="H1160" s="89" t="s">
        <v>63</v>
      </c>
      <c r="I1160" s="90">
        <v>1.8099981900018099E-2</v>
      </c>
    </row>
    <row r="1161" spans="1:9">
      <c r="A1161" s="89" t="s">
        <v>3704</v>
      </c>
      <c r="B1161" s="89" t="s">
        <v>3705</v>
      </c>
      <c r="C1161" s="89" t="s">
        <v>3706</v>
      </c>
      <c r="D1161" s="89" t="s">
        <v>74</v>
      </c>
      <c r="E1161" s="89" t="s">
        <v>87</v>
      </c>
      <c r="F1161" s="89" t="s">
        <v>150</v>
      </c>
      <c r="G1161" s="89" t="s">
        <v>353</v>
      </c>
      <c r="H1161" s="89" t="s">
        <v>146</v>
      </c>
      <c r="I1161" s="90">
        <v>1.8099981900018099E-2</v>
      </c>
    </row>
    <row r="1162" spans="1:9">
      <c r="A1162" s="89" t="s">
        <v>3707</v>
      </c>
      <c r="B1162" s="89" t="s">
        <v>3708</v>
      </c>
      <c r="C1162" s="89" t="s">
        <v>3709</v>
      </c>
      <c r="D1162" s="89" t="s">
        <v>59</v>
      </c>
      <c r="E1162" s="89" t="s">
        <v>155</v>
      </c>
      <c r="F1162" s="89" t="s">
        <v>155</v>
      </c>
      <c r="G1162" s="89" t="s">
        <v>62</v>
      </c>
      <c r="H1162" s="89" t="s">
        <v>63</v>
      </c>
      <c r="I1162" s="90">
        <v>1.8099981900018099E-2</v>
      </c>
    </row>
    <row r="1163" spans="1:9">
      <c r="A1163" s="89" t="s">
        <v>3710</v>
      </c>
      <c r="B1163" s="89" t="s">
        <v>3711</v>
      </c>
      <c r="C1163" s="89" t="s">
        <v>3712</v>
      </c>
      <c r="D1163" s="89" t="s">
        <v>103</v>
      </c>
      <c r="E1163" s="89" t="s">
        <v>103</v>
      </c>
      <c r="F1163" s="89" t="s">
        <v>1572</v>
      </c>
      <c r="G1163" s="89" t="s">
        <v>62</v>
      </c>
      <c r="H1163" s="89" t="s">
        <v>63</v>
      </c>
      <c r="I1163" s="90">
        <v>1.8099981900018099E-2</v>
      </c>
    </row>
    <row r="1164" spans="1:9">
      <c r="A1164" s="89" t="s">
        <v>3713</v>
      </c>
      <c r="B1164" s="89" t="s">
        <v>3714</v>
      </c>
      <c r="C1164" s="89" t="s">
        <v>3715</v>
      </c>
      <c r="D1164" s="89" t="s">
        <v>74</v>
      </c>
      <c r="E1164" s="89" t="s">
        <v>212</v>
      </c>
      <c r="F1164" s="89" t="s">
        <v>212</v>
      </c>
      <c r="G1164" s="89" t="s">
        <v>277</v>
      </c>
      <c r="H1164" s="89" t="s">
        <v>146</v>
      </c>
      <c r="I1164" s="90">
        <v>1.8099981900018099E-2</v>
      </c>
    </row>
    <row r="1165" spans="1:9">
      <c r="A1165" s="89" t="s">
        <v>3716</v>
      </c>
      <c r="B1165" s="89" t="s">
        <v>3717</v>
      </c>
      <c r="C1165" s="89" t="s">
        <v>3718</v>
      </c>
      <c r="D1165" s="89" t="s">
        <v>97</v>
      </c>
      <c r="E1165" s="89" t="s">
        <v>618</v>
      </c>
      <c r="F1165" s="89" t="s">
        <v>1034</v>
      </c>
      <c r="G1165" s="89" t="s">
        <v>377</v>
      </c>
      <c r="H1165" s="89" t="s">
        <v>175</v>
      </c>
      <c r="I1165" s="90">
        <v>1.8099981900018099E-2</v>
      </c>
    </row>
    <row r="1166" spans="1:9">
      <c r="A1166" s="89" t="s">
        <v>3719</v>
      </c>
      <c r="B1166" s="89" t="s">
        <v>3720</v>
      </c>
      <c r="C1166" s="89" t="s">
        <v>3721</v>
      </c>
      <c r="D1166" s="89" t="s">
        <v>83</v>
      </c>
      <c r="E1166" s="89" t="s">
        <v>83</v>
      </c>
      <c r="F1166" s="89" t="s">
        <v>160</v>
      </c>
      <c r="G1166" s="89" t="s">
        <v>332</v>
      </c>
      <c r="H1166" s="89" t="s">
        <v>169</v>
      </c>
      <c r="I1166" s="90">
        <v>1.8099981900018099E-2</v>
      </c>
    </row>
    <row r="1167" spans="1:9">
      <c r="A1167" s="89" t="s">
        <v>3722</v>
      </c>
      <c r="B1167" s="89" t="s">
        <v>3723</v>
      </c>
      <c r="C1167" s="89" t="s">
        <v>3724</v>
      </c>
      <c r="D1167" s="89" t="s">
        <v>83</v>
      </c>
      <c r="E1167" s="89" t="s">
        <v>83</v>
      </c>
      <c r="F1167" s="89" t="s">
        <v>160</v>
      </c>
      <c r="G1167" s="89" t="s">
        <v>381</v>
      </c>
      <c r="H1167" s="89" t="s">
        <v>208</v>
      </c>
      <c r="I1167" s="90">
        <v>1.8099981900018099E-2</v>
      </c>
    </row>
    <row r="1168" spans="1:9">
      <c r="A1168" s="89" t="s">
        <v>3725</v>
      </c>
      <c r="B1168" s="89" t="s">
        <v>3726</v>
      </c>
      <c r="C1168" s="89" t="s">
        <v>3727</v>
      </c>
      <c r="D1168" s="89" t="s">
        <v>79</v>
      </c>
      <c r="E1168" s="89" t="s">
        <v>1466</v>
      </c>
      <c r="F1168" s="89" t="s">
        <v>1513</v>
      </c>
      <c r="G1168" s="89" t="s">
        <v>62</v>
      </c>
      <c r="H1168" s="89" t="s">
        <v>63</v>
      </c>
      <c r="I1168" s="90">
        <v>1.7999982000017997E-2</v>
      </c>
    </row>
    <row r="1169" spans="1:9">
      <c r="A1169" s="89" t="s">
        <v>3728</v>
      </c>
      <c r="B1169" s="89" t="s">
        <v>3729</v>
      </c>
      <c r="C1169" s="89" t="s">
        <v>3730</v>
      </c>
      <c r="D1169" s="89" t="s">
        <v>103</v>
      </c>
      <c r="E1169" s="89" t="s">
        <v>103</v>
      </c>
      <c r="F1169" s="89" t="s">
        <v>173</v>
      </c>
      <c r="G1169" s="89" t="s">
        <v>381</v>
      </c>
      <c r="H1169" s="89" t="s">
        <v>208</v>
      </c>
      <c r="I1169" s="90">
        <v>1.7999982000017997E-2</v>
      </c>
    </row>
    <row r="1170" spans="1:9">
      <c r="A1170" s="89" t="s">
        <v>3731</v>
      </c>
      <c r="B1170" s="89" t="s">
        <v>3732</v>
      </c>
      <c r="C1170" s="89" t="s">
        <v>3733</v>
      </c>
      <c r="D1170" s="89" t="s">
        <v>59</v>
      </c>
      <c r="E1170" s="89" t="s">
        <v>60</v>
      </c>
      <c r="F1170" s="89" t="s">
        <v>770</v>
      </c>
      <c r="G1170" s="89" t="s">
        <v>369</v>
      </c>
      <c r="H1170" s="89" t="s">
        <v>197</v>
      </c>
      <c r="I1170" s="90">
        <v>1.7999982000017997E-2</v>
      </c>
    </row>
    <row r="1171" spans="1:9">
      <c r="A1171" s="89" t="s">
        <v>3734</v>
      </c>
      <c r="B1171" s="89" t="s">
        <v>3735</v>
      </c>
      <c r="C1171" s="89" t="s">
        <v>3736</v>
      </c>
      <c r="D1171" s="89" t="s">
        <v>79</v>
      </c>
      <c r="E1171" s="89" t="s">
        <v>444</v>
      </c>
      <c r="F1171" s="89" t="s">
        <v>491</v>
      </c>
      <c r="G1171" s="89" t="s">
        <v>377</v>
      </c>
      <c r="H1171" s="89" t="s">
        <v>175</v>
      </c>
      <c r="I1171" s="90">
        <v>1.7999982000017997E-2</v>
      </c>
    </row>
    <row r="1172" spans="1:9">
      <c r="A1172" s="89" t="s">
        <v>3737</v>
      </c>
      <c r="B1172" s="89" t="s">
        <v>3738</v>
      </c>
      <c r="C1172" s="89" t="s">
        <v>3739</v>
      </c>
      <c r="D1172" s="89" t="s">
        <v>114</v>
      </c>
      <c r="E1172" s="89" t="s">
        <v>114</v>
      </c>
      <c r="F1172" s="89" t="s">
        <v>574</v>
      </c>
      <c r="G1172" s="89" t="s">
        <v>62</v>
      </c>
      <c r="H1172" s="89" t="s">
        <v>63</v>
      </c>
      <c r="I1172" s="90">
        <v>1.7999982000017997E-2</v>
      </c>
    </row>
    <row r="1173" spans="1:9">
      <c r="A1173" s="89" t="s">
        <v>3740</v>
      </c>
      <c r="B1173" s="89" t="s">
        <v>3741</v>
      </c>
      <c r="C1173" s="89" t="s">
        <v>3742</v>
      </c>
      <c r="D1173" s="89" t="s">
        <v>67</v>
      </c>
      <c r="E1173" s="89" t="s">
        <v>67</v>
      </c>
      <c r="F1173" s="89" t="s">
        <v>226</v>
      </c>
      <c r="G1173" s="89" t="s">
        <v>353</v>
      </c>
      <c r="H1173" s="89" t="s">
        <v>146</v>
      </c>
      <c r="I1173" s="90">
        <v>1.7899982100017895E-2</v>
      </c>
    </row>
    <row r="1174" spans="1:9">
      <c r="A1174" s="89" t="s">
        <v>3743</v>
      </c>
      <c r="B1174" s="89" t="s">
        <v>3744</v>
      </c>
      <c r="C1174" s="89" t="s">
        <v>3745</v>
      </c>
      <c r="D1174" s="89" t="s">
        <v>59</v>
      </c>
      <c r="E1174" s="89" t="s">
        <v>60</v>
      </c>
      <c r="F1174" s="89" t="s">
        <v>61</v>
      </c>
      <c r="G1174" s="89" t="s">
        <v>203</v>
      </c>
      <c r="H1174" s="89" t="s">
        <v>156</v>
      </c>
      <c r="I1174" s="90">
        <v>1.7899982100017895E-2</v>
      </c>
    </row>
    <row r="1175" spans="1:9">
      <c r="A1175" s="89" t="s">
        <v>3746</v>
      </c>
      <c r="B1175" s="89" t="s">
        <v>3747</v>
      </c>
      <c r="C1175" s="89" t="s">
        <v>3748</v>
      </c>
      <c r="D1175" s="89" t="s">
        <v>83</v>
      </c>
      <c r="E1175" s="89" t="s">
        <v>83</v>
      </c>
      <c r="F1175" s="89" t="s">
        <v>160</v>
      </c>
      <c r="G1175" s="89" t="s">
        <v>344</v>
      </c>
      <c r="H1175" s="89" t="s">
        <v>184</v>
      </c>
      <c r="I1175" s="90">
        <v>1.7899982100017895E-2</v>
      </c>
    </row>
    <row r="1176" spans="1:9">
      <c r="A1176" s="89" t="s">
        <v>3749</v>
      </c>
      <c r="B1176" s="89" t="s">
        <v>3750</v>
      </c>
      <c r="C1176" s="89" t="s">
        <v>3751</v>
      </c>
      <c r="D1176" s="89" t="s">
        <v>103</v>
      </c>
      <c r="E1176" s="89" t="s">
        <v>103</v>
      </c>
      <c r="F1176" s="89" t="s">
        <v>290</v>
      </c>
      <c r="G1176" s="89" t="s">
        <v>183</v>
      </c>
      <c r="H1176" s="89" t="s">
        <v>146</v>
      </c>
      <c r="I1176" s="90">
        <v>1.7799982200017796E-2</v>
      </c>
    </row>
    <row r="1177" spans="1:9">
      <c r="A1177" s="89" t="s">
        <v>3752</v>
      </c>
      <c r="B1177" s="89" t="s">
        <v>3753</v>
      </c>
      <c r="C1177" s="89" t="s">
        <v>3754</v>
      </c>
      <c r="D1177" s="89" t="s">
        <v>79</v>
      </c>
      <c r="E1177" s="89" t="s">
        <v>95</v>
      </c>
      <c r="F1177" s="89" t="s">
        <v>709</v>
      </c>
      <c r="G1177" s="89" t="s">
        <v>123</v>
      </c>
      <c r="H1177" s="89" t="s">
        <v>124</v>
      </c>
      <c r="I1177" s="90">
        <v>1.7799982200017796E-2</v>
      </c>
    </row>
    <row r="1178" spans="1:9">
      <c r="A1178" s="89" t="s">
        <v>3755</v>
      </c>
      <c r="B1178" s="89" t="s">
        <v>3756</v>
      </c>
      <c r="C1178" s="89" t="s">
        <v>3757</v>
      </c>
      <c r="D1178" s="89" t="s">
        <v>74</v>
      </c>
      <c r="E1178" s="89" t="s">
        <v>212</v>
      </c>
      <c r="F1178" s="89" t="s">
        <v>212</v>
      </c>
      <c r="G1178" s="89" t="s">
        <v>188</v>
      </c>
      <c r="H1178" s="89" t="s">
        <v>151</v>
      </c>
      <c r="I1178" s="90">
        <v>1.7799982200017796E-2</v>
      </c>
    </row>
    <row r="1179" spans="1:9">
      <c r="A1179" s="89" t="s">
        <v>3758</v>
      </c>
      <c r="B1179" s="89" t="s">
        <v>3759</v>
      </c>
      <c r="C1179" s="89" t="s">
        <v>3760</v>
      </c>
      <c r="D1179" s="89" t="s">
        <v>108</v>
      </c>
      <c r="E1179" s="89" t="s">
        <v>305</v>
      </c>
      <c r="F1179" s="89" t="s">
        <v>305</v>
      </c>
      <c r="G1179" s="89" t="s">
        <v>123</v>
      </c>
      <c r="H1179" s="89" t="s">
        <v>124</v>
      </c>
      <c r="I1179" s="90">
        <v>1.7799982200017796E-2</v>
      </c>
    </row>
    <row r="1180" spans="1:9">
      <c r="A1180" s="89" t="s">
        <v>3761</v>
      </c>
      <c r="B1180" s="89" t="s">
        <v>3762</v>
      </c>
      <c r="C1180" s="89" t="s">
        <v>3763</v>
      </c>
      <c r="D1180" s="89" t="s">
        <v>97</v>
      </c>
      <c r="E1180" s="89" t="s">
        <v>320</v>
      </c>
      <c r="F1180" s="89" t="s">
        <v>320</v>
      </c>
      <c r="G1180" s="89" t="s">
        <v>62</v>
      </c>
      <c r="H1180" s="89" t="s">
        <v>63</v>
      </c>
      <c r="I1180" s="90">
        <v>1.7799982200017796E-2</v>
      </c>
    </row>
    <row r="1181" spans="1:9">
      <c r="A1181" s="89" t="s">
        <v>3764</v>
      </c>
      <c r="B1181" s="89" t="s">
        <v>3765</v>
      </c>
      <c r="C1181" s="89" t="s">
        <v>3766</v>
      </c>
      <c r="D1181" s="89" t="s">
        <v>59</v>
      </c>
      <c r="E1181" s="89" t="s">
        <v>72</v>
      </c>
      <c r="F1181" s="89" t="s">
        <v>73</v>
      </c>
      <c r="G1181" s="89" t="s">
        <v>183</v>
      </c>
      <c r="H1181" s="89" t="s">
        <v>146</v>
      </c>
      <c r="I1181" s="90">
        <v>1.7699982300017698E-2</v>
      </c>
    </row>
    <row r="1182" spans="1:9">
      <c r="A1182" s="89" t="s">
        <v>3767</v>
      </c>
      <c r="B1182" s="89" t="s">
        <v>3768</v>
      </c>
      <c r="C1182" s="89" t="s">
        <v>3769</v>
      </c>
      <c r="D1182" s="89" t="s">
        <v>79</v>
      </c>
      <c r="E1182" s="89" t="s">
        <v>95</v>
      </c>
      <c r="F1182" s="89" t="s">
        <v>1012</v>
      </c>
      <c r="G1182" s="89" t="s">
        <v>188</v>
      </c>
      <c r="H1182" s="89" t="s">
        <v>151</v>
      </c>
      <c r="I1182" s="90">
        <v>1.7699982300017698E-2</v>
      </c>
    </row>
    <row r="1183" spans="1:9">
      <c r="A1183" s="89" t="s">
        <v>3770</v>
      </c>
      <c r="B1183" s="89" t="s">
        <v>3771</v>
      </c>
      <c r="C1183" s="89" t="s">
        <v>3772</v>
      </c>
      <c r="D1183" s="89" t="s">
        <v>114</v>
      </c>
      <c r="E1183" s="89" t="s">
        <v>114</v>
      </c>
      <c r="F1183" s="89" t="s">
        <v>574</v>
      </c>
      <c r="G1183" s="89" t="s">
        <v>203</v>
      </c>
      <c r="H1183" s="89" t="s">
        <v>156</v>
      </c>
      <c r="I1183" s="90">
        <v>1.7699982300017698E-2</v>
      </c>
    </row>
    <row r="1184" spans="1:9">
      <c r="A1184" s="89" t="s">
        <v>3773</v>
      </c>
      <c r="B1184" s="89" t="s">
        <v>3774</v>
      </c>
      <c r="C1184" s="89" t="s">
        <v>3775</v>
      </c>
      <c r="D1184" s="89" t="s">
        <v>67</v>
      </c>
      <c r="E1184" s="89" t="s">
        <v>67</v>
      </c>
      <c r="F1184" s="89" t="s">
        <v>68</v>
      </c>
      <c r="G1184" s="89" t="s">
        <v>188</v>
      </c>
      <c r="H1184" s="89" t="s">
        <v>151</v>
      </c>
      <c r="I1184" s="90">
        <v>1.7699982300017698E-2</v>
      </c>
    </row>
    <row r="1185" spans="1:9">
      <c r="A1185" s="89" t="s">
        <v>3776</v>
      </c>
      <c r="B1185" s="89" t="s">
        <v>3777</v>
      </c>
      <c r="C1185" s="89" t="s">
        <v>3778</v>
      </c>
      <c r="D1185" s="89" t="s">
        <v>79</v>
      </c>
      <c r="E1185" s="89" t="s">
        <v>95</v>
      </c>
      <c r="F1185" s="89" t="s">
        <v>709</v>
      </c>
      <c r="G1185" s="89" t="s">
        <v>285</v>
      </c>
      <c r="H1185" s="89" t="s">
        <v>161</v>
      </c>
      <c r="I1185" s="90">
        <v>1.7599982400017599E-2</v>
      </c>
    </row>
    <row r="1186" spans="1:9">
      <c r="A1186" s="89" t="s">
        <v>3779</v>
      </c>
      <c r="B1186" s="89" t="s">
        <v>3780</v>
      </c>
      <c r="C1186" s="89" t="s">
        <v>3781</v>
      </c>
      <c r="D1186" s="89" t="s">
        <v>103</v>
      </c>
      <c r="E1186" s="89" t="s">
        <v>103</v>
      </c>
      <c r="F1186" s="89" t="s">
        <v>173</v>
      </c>
      <c r="G1186" s="89" t="s">
        <v>285</v>
      </c>
      <c r="H1186" s="89" t="s">
        <v>161</v>
      </c>
      <c r="I1186" s="90">
        <v>1.7599982400017599E-2</v>
      </c>
    </row>
    <row r="1187" spans="1:9">
      <c r="A1187" s="89" t="s">
        <v>3782</v>
      </c>
      <c r="B1187" s="89" t="s">
        <v>3783</v>
      </c>
      <c r="C1187" s="89" t="s">
        <v>3784</v>
      </c>
      <c r="D1187" s="89" t="s">
        <v>103</v>
      </c>
      <c r="E1187" s="89" t="s">
        <v>103</v>
      </c>
      <c r="F1187" s="89" t="s">
        <v>2271</v>
      </c>
      <c r="G1187" s="89" t="s">
        <v>62</v>
      </c>
      <c r="H1187" s="89" t="s">
        <v>63</v>
      </c>
      <c r="I1187" s="90">
        <v>1.7599982400017599E-2</v>
      </c>
    </row>
    <row r="1188" spans="1:9">
      <c r="A1188" s="89" t="s">
        <v>3785</v>
      </c>
      <c r="B1188" s="89" t="s">
        <v>3786</v>
      </c>
      <c r="C1188" s="89" t="s">
        <v>3787</v>
      </c>
      <c r="D1188" s="89" t="s">
        <v>59</v>
      </c>
      <c r="E1188" s="89" t="s">
        <v>60</v>
      </c>
      <c r="F1188" s="89" t="s">
        <v>770</v>
      </c>
      <c r="G1188" s="89" t="s">
        <v>188</v>
      </c>
      <c r="H1188" s="89" t="s">
        <v>151</v>
      </c>
      <c r="I1188" s="90">
        <v>1.7599982400017599E-2</v>
      </c>
    </row>
    <row r="1189" spans="1:9">
      <c r="A1189" s="89" t="s">
        <v>3788</v>
      </c>
      <c r="B1189" s="89" t="s">
        <v>3789</v>
      </c>
      <c r="C1189" s="89" t="s">
        <v>3790</v>
      </c>
      <c r="D1189" s="89" t="s">
        <v>108</v>
      </c>
      <c r="E1189" s="89" t="s">
        <v>201</v>
      </c>
      <c r="F1189" s="89" t="s">
        <v>202</v>
      </c>
      <c r="G1189" s="89" t="s">
        <v>277</v>
      </c>
      <c r="H1189" s="89" t="s">
        <v>146</v>
      </c>
      <c r="I1189" s="90">
        <v>1.7599982400017599E-2</v>
      </c>
    </row>
    <row r="1190" spans="1:9">
      <c r="A1190" s="89" t="s">
        <v>3791</v>
      </c>
      <c r="B1190" s="89" t="s">
        <v>3792</v>
      </c>
      <c r="C1190" s="89" t="s">
        <v>3793</v>
      </c>
      <c r="D1190" s="89" t="s">
        <v>79</v>
      </c>
      <c r="E1190" s="89" t="s">
        <v>95</v>
      </c>
      <c r="F1190" s="89" t="s">
        <v>309</v>
      </c>
      <c r="G1190" s="89" t="s">
        <v>62</v>
      </c>
      <c r="H1190" s="89" t="s">
        <v>63</v>
      </c>
      <c r="I1190" s="90">
        <v>1.74999825000175E-2</v>
      </c>
    </row>
    <row r="1191" spans="1:9">
      <c r="A1191" s="89" t="s">
        <v>3794</v>
      </c>
      <c r="B1191" s="89" t="s">
        <v>3795</v>
      </c>
      <c r="C1191" s="89" t="s">
        <v>3796</v>
      </c>
      <c r="D1191" s="89" t="s">
        <v>59</v>
      </c>
      <c r="E1191" s="89" t="s">
        <v>60</v>
      </c>
      <c r="F1191" s="89" t="s">
        <v>61</v>
      </c>
      <c r="G1191" s="89" t="s">
        <v>332</v>
      </c>
      <c r="H1191" s="89" t="s">
        <v>169</v>
      </c>
      <c r="I1191" s="90">
        <v>1.74999825000175E-2</v>
      </c>
    </row>
    <row r="1192" spans="1:9">
      <c r="A1192" s="89" t="s">
        <v>3797</v>
      </c>
      <c r="B1192" s="89" t="s">
        <v>3798</v>
      </c>
      <c r="C1192" s="89" t="s">
        <v>3799</v>
      </c>
      <c r="D1192" s="89" t="s">
        <v>108</v>
      </c>
      <c r="E1192" s="89" t="s">
        <v>235</v>
      </c>
      <c r="F1192" s="89" t="s">
        <v>3652</v>
      </c>
      <c r="G1192" s="89" t="s">
        <v>62</v>
      </c>
      <c r="H1192" s="89" t="s">
        <v>63</v>
      </c>
      <c r="I1192" s="90">
        <v>1.74999825000175E-2</v>
      </c>
    </row>
    <row r="1193" spans="1:9">
      <c r="A1193" s="89" t="s">
        <v>3800</v>
      </c>
      <c r="B1193" s="89" t="s">
        <v>3801</v>
      </c>
      <c r="C1193" s="89" t="s">
        <v>3802</v>
      </c>
      <c r="D1193" s="89" t="s">
        <v>103</v>
      </c>
      <c r="E1193" s="89" t="s">
        <v>103</v>
      </c>
      <c r="F1193" s="89" t="s">
        <v>290</v>
      </c>
      <c r="G1193" s="89" t="s">
        <v>203</v>
      </c>
      <c r="H1193" s="89" t="s">
        <v>156</v>
      </c>
      <c r="I1193" s="90">
        <v>1.74999825000175E-2</v>
      </c>
    </row>
    <row r="1194" spans="1:9">
      <c r="A1194" s="89" t="s">
        <v>3803</v>
      </c>
      <c r="B1194" s="89" t="s">
        <v>3804</v>
      </c>
      <c r="C1194" s="89" t="s">
        <v>3805</v>
      </c>
      <c r="D1194" s="89" t="s">
        <v>108</v>
      </c>
      <c r="E1194" s="89" t="s">
        <v>300</v>
      </c>
      <c r="F1194" s="89" t="s">
        <v>678</v>
      </c>
      <c r="G1194" s="89" t="s">
        <v>285</v>
      </c>
      <c r="H1194" s="89" t="s">
        <v>161</v>
      </c>
      <c r="I1194" s="90">
        <v>1.7399982600017395E-2</v>
      </c>
    </row>
    <row r="1195" spans="1:9">
      <c r="A1195" s="89" t="s">
        <v>3806</v>
      </c>
      <c r="B1195" s="89" t="s">
        <v>3807</v>
      </c>
      <c r="C1195" s="89" t="s">
        <v>3808</v>
      </c>
      <c r="D1195" s="89" t="s">
        <v>59</v>
      </c>
      <c r="E1195" s="89" t="s">
        <v>60</v>
      </c>
      <c r="F1195" s="89" t="s">
        <v>770</v>
      </c>
      <c r="G1195" s="89" t="s">
        <v>332</v>
      </c>
      <c r="H1195" s="89" t="s">
        <v>169</v>
      </c>
      <c r="I1195" s="90">
        <v>1.7399982600017395E-2</v>
      </c>
    </row>
    <row r="1196" spans="1:9">
      <c r="A1196" s="89" t="s">
        <v>3809</v>
      </c>
      <c r="B1196" s="89" t="s">
        <v>3810</v>
      </c>
      <c r="C1196" s="89" t="s">
        <v>3811</v>
      </c>
      <c r="D1196" s="89" t="s">
        <v>103</v>
      </c>
      <c r="E1196" s="89" t="s">
        <v>103</v>
      </c>
      <c r="F1196" s="89" t="s">
        <v>173</v>
      </c>
      <c r="G1196" s="89" t="s">
        <v>285</v>
      </c>
      <c r="H1196" s="89" t="s">
        <v>161</v>
      </c>
      <c r="I1196" s="90">
        <v>1.7399982600017395E-2</v>
      </c>
    </row>
    <row r="1197" spans="1:9">
      <c r="A1197" s="89" t="s">
        <v>3812</v>
      </c>
      <c r="B1197" s="89" t="s">
        <v>3813</v>
      </c>
      <c r="C1197" s="89" t="s">
        <v>3814</v>
      </c>
      <c r="D1197" s="89" t="s">
        <v>97</v>
      </c>
      <c r="E1197" s="89" t="s">
        <v>136</v>
      </c>
      <c r="F1197" s="89" t="s">
        <v>137</v>
      </c>
      <c r="G1197" s="89" t="s">
        <v>389</v>
      </c>
      <c r="H1197" s="89" t="s">
        <v>218</v>
      </c>
      <c r="I1197" s="90">
        <v>1.7399982600017395E-2</v>
      </c>
    </row>
    <row r="1198" spans="1:9">
      <c r="A1198" s="89" t="s">
        <v>3815</v>
      </c>
      <c r="B1198" s="89" t="s">
        <v>3816</v>
      </c>
      <c r="C1198" s="89" t="s">
        <v>3817</v>
      </c>
      <c r="D1198" s="89" t="s">
        <v>97</v>
      </c>
      <c r="E1198" s="89" t="s">
        <v>320</v>
      </c>
      <c r="F1198" s="89" t="s">
        <v>320</v>
      </c>
      <c r="G1198" s="89" t="s">
        <v>62</v>
      </c>
      <c r="H1198" s="89" t="s">
        <v>63</v>
      </c>
      <c r="I1198" s="90">
        <v>1.7299982700017296E-2</v>
      </c>
    </row>
    <row r="1199" spans="1:9">
      <c r="A1199" s="89" t="s">
        <v>3818</v>
      </c>
      <c r="B1199" s="89" t="s">
        <v>3819</v>
      </c>
      <c r="C1199" s="89" t="s">
        <v>3820</v>
      </c>
      <c r="D1199" s="89" t="s">
        <v>114</v>
      </c>
      <c r="E1199" s="89" t="s">
        <v>114</v>
      </c>
      <c r="F1199" s="89" t="s">
        <v>2386</v>
      </c>
      <c r="G1199" s="89" t="s">
        <v>62</v>
      </c>
      <c r="H1199" s="89" t="s">
        <v>63</v>
      </c>
      <c r="I1199" s="90">
        <v>1.7299982700017296E-2</v>
      </c>
    </row>
    <row r="1200" spans="1:9">
      <c r="A1200" s="89" t="s">
        <v>3821</v>
      </c>
      <c r="B1200" s="89" t="s">
        <v>3822</v>
      </c>
      <c r="C1200" s="89" t="s">
        <v>3823</v>
      </c>
      <c r="D1200" s="89" t="s">
        <v>59</v>
      </c>
      <c r="E1200" s="89" t="s">
        <v>72</v>
      </c>
      <c r="F1200" s="89" t="s">
        <v>78</v>
      </c>
      <c r="G1200" s="89" t="s">
        <v>285</v>
      </c>
      <c r="H1200" s="89" t="s">
        <v>161</v>
      </c>
      <c r="I1200" s="90">
        <v>1.7299982700017296E-2</v>
      </c>
    </row>
    <row r="1201" spans="1:9">
      <c r="A1201" s="89" t="s">
        <v>3824</v>
      </c>
      <c r="B1201" s="89" t="s">
        <v>3825</v>
      </c>
      <c r="C1201" s="89" t="s">
        <v>3826</v>
      </c>
      <c r="D1201" s="89" t="s">
        <v>59</v>
      </c>
      <c r="E1201" s="89" t="s">
        <v>72</v>
      </c>
      <c r="F1201" s="89" t="s">
        <v>78</v>
      </c>
      <c r="G1201" s="89" t="s">
        <v>62</v>
      </c>
      <c r="H1201" s="89" t="s">
        <v>63</v>
      </c>
      <c r="I1201" s="90">
        <v>1.7299982700017296E-2</v>
      </c>
    </row>
    <row r="1202" spans="1:9">
      <c r="A1202" s="89" t="s">
        <v>3827</v>
      </c>
      <c r="B1202" s="89" t="s">
        <v>3828</v>
      </c>
      <c r="C1202" s="89" t="s">
        <v>3829</v>
      </c>
      <c r="D1202" s="89" t="s">
        <v>79</v>
      </c>
      <c r="E1202" s="89" t="s">
        <v>444</v>
      </c>
      <c r="F1202" s="89" t="s">
        <v>491</v>
      </c>
      <c r="G1202" s="89" t="s">
        <v>62</v>
      </c>
      <c r="H1202" s="89" t="s">
        <v>63</v>
      </c>
      <c r="I1202" s="90">
        <v>1.7299982700017296E-2</v>
      </c>
    </row>
    <row r="1203" spans="1:9">
      <c r="A1203" s="89" t="s">
        <v>3830</v>
      </c>
      <c r="B1203" s="89" t="s">
        <v>3831</v>
      </c>
      <c r="C1203" s="89" t="s">
        <v>3832</v>
      </c>
      <c r="D1203" s="89" t="s">
        <v>59</v>
      </c>
      <c r="E1203" s="89" t="s">
        <v>155</v>
      </c>
      <c r="F1203" s="89" t="s">
        <v>155</v>
      </c>
      <c r="G1203" s="89" t="s">
        <v>62</v>
      </c>
      <c r="H1203" s="89" t="s">
        <v>63</v>
      </c>
      <c r="I1203" s="90">
        <v>1.7299982700017296E-2</v>
      </c>
    </row>
    <row r="1204" spans="1:9">
      <c r="A1204" s="89" t="s">
        <v>3833</v>
      </c>
      <c r="B1204" s="89" t="s">
        <v>3834</v>
      </c>
      <c r="C1204" s="89" t="s">
        <v>3835</v>
      </c>
      <c r="D1204" s="89" t="s">
        <v>97</v>
      </c>
      <c r="E1204" s="89" t="s">
        <v>618</v>
      </c>
      <c r="F1204" s="89" t="s">
        <v>1034</v>
      </c>
      <c r="G1204" s="89" t="s">
        <v>377</v>
      </c>
      <c r="H1204" s="89" t="s">
        <v>175</v>
      </c>
      <c r="I1204" s="90">
        <v>1.7299982700017296E-2</v>
      </c>
    </row>
    <row r="1205" spans="1:9">
      <c r="A1205" s="89" t="s">
        <v>3836</v>
      </c>
      <c r="B1205" s="89" t="s">
        <v>3837</v>
      </c>
      <c r="C1205" s="89" t="s">
        <v>3838</v>
      </c>
      <c r="D1205" s="89" t="s">
        <v>79</v>
      </c>
      <c r="E1205" s="89" t="s">
        <v>95</v>
      </c>
      <c r="F1205" s="89" t="s">
        <v>96</v>
      </c>
      <c r="G1205" s="89" t="s">
        <v>389</v>
      </c>
      <c r="H1205" s="89" t="s">
        <v>218</v>
      </c>
      <c r="I1205" s="90">
        <v>1.7199982800017197E-2</v>
      </c>
    </row>
    <row r="1206" spans="1:9">
      <c r="A1206" s="89" t="s">
        <v>3839</v>
      </c>
      <c r="B1206" s="89" t="s">
        <v>3840</v>
      </c>
      <c r="C1206" s="89" t="s">
        <v>3841</v>
      </c>
      <c r="D1206" s="89" t="s">
        <v>108</v>
      </c>
      <c r="E1206" s="89" t="s">
        <v>201</v>
      </c>
      <c r="F1206" s="89" t="s">
        <v>1053</v>
      </c>
      <c r="G1206" s="89" t="s">
        <v>393</v>
      </c>
      <c r="H1206" s="89" t="s">
        <v>146</v>
      </c>
      <c r="I1206" s="90">
        <v>1.7199982800017197E-2</v>
      </c>
    </row>
    <row r="1207" spans="1:9">
      <c r="A1207" s="89" t="s">
        <v>3842</v>
      </c>
      <c r="B1207" s="89" t="s">
        <v>3843</v>
      </c>
      <c r="C1207" s="89" t="s">
        <v>3844</v>
      </c>
      <c r="D1207" s="89" t="s">
        <v>67</v>
      </c>
      <c r="E1207" s="89" t="s">
        <v>67</v>
      </c>
      <c r="F1207" s="89" t="s">
        <v>68</v>
      </c>
      <c r="G1207" s="89" t="s">
        <v>336</v>
      </c>
      <c r="H1207" s="89" t="s">
        <v>175</v>
      </c>
      <c r="I1207" s="90">
        <v>1.7199982800017197E-2</v>
      </c>
    </row>
    <row r="1208" spans="1:9">
      <c r="A1208" s="89" t="s">
        <v>3845</v>
      </c>
      <c r="B1208" s="89" t="s">
        <v>3846</v>
      </c>
      <c r="C1208" s="89" t="s">
        <v>3847</v>
      </c>
      <c r="D1208" s="89" t="s">
        <v>97</v>
      </c>
      <c r="E1208" s="89" t="s">
        <v>121</v>
      </c>
      <c r="F1208" s="89" t="s">
        <v>122</v>
      </c>
      <c r="G1208" s="89" t="s">
        <v>336</v>
      </c>
      <c r="H1208" s="89" t="s">
        <v>175</v>
      </c>
      <c r="I1208" s="90">
        <v>1.7099982900017099E-2</v>
      </c>
    </row>
    <row r="1209" spans="1:9">
      <c r="A1209" s="89" t="s">
        <v>3848</v>
      </c>
      <c r="B1209" s="89" t="s">
        <v>3849</v>
      </c>
      <c r="C1209" s="89" t="s">
        <v>3850</v>
      </c>
      <c r="D1209" s="89" t="s">
        <v>59</v>
      </c>
      <c r="E1209" s="89" t="s">
        <v>155</v>
      </c>
      <c r="F1209" s="89" t="s">
        <v>155</v>
      </c>
      <c r="G1209" s="89" t="s">
        <v>203</v>
      </c>
      <c r="H1209" s="89" t="s">
        <v>156</v>
      </c>
      <c r="I1209" s="90">
        <v>1.7099982900017099E-2</v>
      </c>
    </row>
    <row r="1210" spans="1:9">
      <c r="A1210" s="89" t="s">
        <v>3851</v>
      </c>
      <c r="B1210" s="89" t="s">
        <v>3852</v>
      </c>
      <c r="C1210" s="89" t="s">
        <v>3853</v>
      </c>
      <c r="D1210" s="89" t="s">
        <v>83</v>
      </c>
      <c r="E1210" s="89" t="s">
        <v>83</v>
      </c>
      <c r="F1210" s="89" t="s">
        <v>107</v>
      </c>
      <c r="G1210" s="89" t="s">
        <v>357</v>
      </c>
      <c r="H1210" s="89" t="s">
        <v>146</v>
      </c>
      <c r="I1210" s="90">
        <v>1.6999983000017E-2</v>
      </c>
    </row>
    <row r="1211" spans="1:9">
      <c r="A1211" s="89" t="s">
        <v>3854</v>
      </c>
      <c r="B1211" s="89" t="s">
        <v>3855</v>
      </c>
      <c r="C1211" s="89" t="s">
        <v>3856</v>
      </c>
      <c r="D1211" s="89" t="s">
        <v>74</v>
      </c>
      <c r="E1211" s="89" t="s">
        <v>212</v>
      </c>
      <c r="F1211" s="89" t="s">
        <v>212</v>
      </c>
      <c r="G1211" s="89" t="s">
        <v>344</v>
      </c>
      <c r="H1211" s="89" t="s">
        <v>184</v>
      </c>
      <c r="I1211" s="90">
        <v>1.6999983000017E-2</v>
      </c>
    </row>
    <row r="1212" spans="1:9">
      <c r="A1212" s="89" t="s">
        <v>3857</v>
      </c>
      <c r="B1212" s="89" t="s">
        <v>3858</v>
      </c>
      <c r="C1212" s="89" t="s">
        <v>3859</v>
      </c>
      <c r="D1212" s="89" t="s">
        <v>91</v>
      </c>
      <c r="E1212" s="89" t="s">
        <v>409</v>
      </c>
      <c r="F1212" s="89" t="s">
        <v>410</v>
      </c>
      <c r="G1212" s="89" t="s">
        <v>62</v>
      </c>
      <c r="H1212" s="89" t="s">
        <v>63</v>
      </c>
      <c r="I1212" s="90">
        <v>1.6999983000017E-2</v>
      </c>
    </row>
    <row r="1213" spans="1:9">
      <c r="A1213" s="89" t="s">
        <v>3860</v>
      </c>
      <c r="B1213" s="89" t="s">
        <v>3861</v>
      </c>
      <c r="C1213" s="89" t="s">
        <v>3862</v>
      </c>
      <c r="D1213" s="89" t="s">
        <v>103</v>
      </c>
      <c r="E1213" s="89" t="s">
        <v>103</v>
      </c>
      <c r="F1213" s="89" t="s">
        <v>1572</v>
      </c>
      <c r="G1213" s="89" t="s">
        <v>427</v>
      </c>
      <c r="H1213" s="89" t="s">
        <v>245</v>
      </c>
      <c r="I1213" s="90">
        <v>1.6999983000017E-2</v>
      </c>
    </row>
    <row r="1214" spans="1:9">
      <c r="A1214" s="89" t="s">
        <v>3863</v>
      </c>
      <c r="B1214" s="89" t="s">
        <v>3864</v>
      </c>
      <c r="C1214" s="89" t="s">
        <v>3865</v>
      </c>
      <c r="D1214" s="89" t="s">
        <v>67</v>
      </c>
      <c r="E1214" s="89" t="s">
        <v>67</v>
      </c>
      <c r="F1214" s="89" t="s">
        <v>68</v>
      </c>
      <c r="G1214" s="89" t="s">
        <v>62</v>
      </c>
      <c r="H1214" s="89" t="s">
        <v>63</v>
      </c>
      <c r="I1214" s="90">
        <v>1.6999983000017E-2</v>
      </c>
    </row>
    <row r="1215" spans="1:9">
      <c r="A1215" s="89" t="s">
        <v>3866</v>
      </c>
      <c r="B1215" s="89" t="s">
        <v>3867</v>
      </c>
      <c r="C1215" s="89" t="s">
        <v>3868</v>
      </c>
      <c r="D1215" s="89" t="s">
        <v>114</v>
      </c>
      <c r="E1215" s="89" t="s">
        <v>114</v>
      </c>
      <c r="F1215" s="89" t="s">
        <v>674</v>
      </c>
      <c r="G1215" s="89" t="s">
        <v>62</v>
      </c>
      <c r="H1215" s="89" t="s">
        <v>63</v>
      </c>
      <c r="I1215" s="90">
        <v>1.6999983000017E-2</v>
      </c>
    </row>
    <row r="1216" spans="1:9">
      <c r="A1216" s="89" t="s">
        <v>3869</v>
      </c>
      <c r="B1216" s="89" t="s">
        <v>3870</v>
      </c>
      <c r="C1216" s="89" t="s">
        <v>3871</v>
      </c>
      <c r="D1216" s="89" t="s">
        <v>97</v>
      </c>
      <c r="E1216" s="89" t="s">
        <v>121</v>
      </c>
      <c r="F1216" s="89" t="s">
        <v>122</v>
      </c>
      <c r="G1216" s="89" t="s">
        <v>423</v>
      </c>
      <c r="H1216" s="89" t="s">
        <v>241</v>
      </c>
      <c r="I1216" s="90">
        <v>1.6899983100016894E-2</v>
      </c>
    </row>
    <row r="1217" spans="1:9">
      <c r="A1217" s="89" t="s">
        <v>3872</v>
      </c>
      <c r="B1217" s="89" t="s">
        <v>3873</v>
      </c>
      <c r="C1217" s="89" t="s">
        <v>3874</v>
      </c>
      <c r="D1217" s="89" t="s">
        <v>103</v>
      </c>
      <c r="E1217" s="89" t="s">
        <v>103</v>
      </c>
      <c r="F1217" s="89" t="s">
        <v>173</v>
      </c>
      <c r="G1217" s="89" t="s">
        <v>369</v>
      </c>
      <c r="H1217" s="89" t="s">
        <v>197</v>
      </c>
      <c r="I1217" s="90">
        <v>1.6899983100016894E-2</v>
      </c>
    </row>
    <row r="1218" spans="1:9">
      <c r="A1218" s="89" t="s">
        <v>3875</v>
      </c>
      <c r="B1218" s="89" t="s">
        <v>3876</v>
      </c>
      <c r="C1218" s="89" t="s">
        <v>3877</v>
      </c>
      <c r="D1218" s="89" t="s">
        <v>97</v>
      </c>
      <c r="E1218" s="89" t="s">
        <v>121</v>
      </c>
      <c r="F1218" s="89" t="s">
        <v>122</v>
      </c>
      <c r="G1218" s="89" t="s">
        <v>203</v>
      </c>
      <c r="H1218" s="89" t="s">
        <v>156</v>
      </c>
      <c r="I1218" s="90">
        <v>1.6899983100016894E-2</v>
      </c>
    </row>
    <row r="1219" spans="1:9">
      <c r="A1219" s="89" t="s">
        <v>3878</v>
      </c>
      <c r="B1219" s="89" t="s">
        <v>3879</v>
      </c>
      <c r="C1219" s="89" t="s">
        <v>3880</v>
      </c>
      <c r="D1219" s="89" t="s">
        <v>74</v>
      </c>
      <c r="E1219" s="89" t="s">
        <v>212</v>
      </c>
      <c r="F1219" s="89" t="s">
        <v>212</v>
      </c>
      <c r="G1219" s="89" t="s">
        <v>415</v>
      </c>
      <c r="H1219" s="89" t="s">
        <v>237</v>
      </c>
      <c r="I1219" s="90">
        <v>1.6899983100016894E-2</v>
      </c>
    </row>
    <row r="1220" spans="1:9">
      <c r="A1220" s="89" t="s">
        <v>3881</v>
      </c>
      <c r="B1220" s="89" t="s">
        <v>3882</v>
      </c>
      <c r="C1220" s="89" t="s">
        <v>3883</v>
      </c>
      <c r="D1220" s="89" t="s">
        <v>97</v>
      </c>
      <c r="E1220" s="89" t="s">
        <v>121</v>
      </c>
      <c r="F1220" s="89" t="s">
        <v>122</v>
      </c>
      <c r="G1220" s="89" t="s">
        <v>411</v>
      </c>
      <c r="H1220" s="89" t="s">
        <v>231</v>
      </c>
      <c r="I1220" s="90">
        <v>1.6899983100016894E-2</v>
      </c>
    </row>
    <row r="1221" spans="1:9">
      <c r="A1221" s="89" t="s">
        <v>3884</v>
      </c>
      <c r="B1221" s="89" t="s">
        <v>3885</v>
      </c>
      <c r="C1221" s="89" t="s">
        <v>3886</v>
      </c>
      <c r="D1221" s="89" t="s">
        <v>91</v>
      </c>
      <c r="E1221" s="89" t="s">
        <v>409</v>
      </c>
      <c r="F1221" s="89" t="s">
        <v>410</v>
      </c>
      <c r="G1221" s="89" t="s">
        <v>174</v>
      </c>
      <c r="H1221" s="89" t="s">
        <v>141</v>
      </c>
      <c r="I1221" s="90">
        <v>1.6899983100016894E-2</v>
      </c>
    </row>
    <row r="1222" spans="1:9">
      <c r="A1222" s="89" t="s">
        <v>3887</v>
      </c>
      <c r="B1222" s="89" t="s">
        <v>3888</v>
      </c>
      <c r="C1222" s="89" t="s">
        <v>3889</v>
      </c>
      <c r="D1222" s="89" t="s">
        <v>108</v>
      </c>
      <c r="E1222" s="89" t="s">
        <v>201</v>
      </c>
      <c r="F1222" s="89" t="s">
        <v>1053</v>
      </c>
      <c r="G1222" s="89" t="s">
        <v>62</v>
      </c>
      <c r="H1222" s="89" t="s">
        <v>63</v>
      </c>
      <c r="I1222" s="90">
        <v>1.6899983100016894E-2</v>
      </c>
    </row>
    <row r="1223" spans="1:9">
      <c r="A1223" s="89" t="s">
        <v>3890</v>
      </c>
      <c r="B1223" s="89" t="s">
        <v>3891</v>
      </c>
      <c r="C1223" s="89" t="s">
        <v>3892</v>
      </c>
      <c r="D1223" s="89" t="s">
        <v>103</v>
      </c>
      <c r="E1223" s="89" t="s">
        <v>103</v>
      </c>
      <c r="F1223" s="89" t="s">
        <v>173</v>
      </c>
      <c r="G1223" s="89" t="s">
        <v>344</v>
      </c>
      <c r="H1223" s="89" t="s">
        <v>184</v>
      </c>
      <c r="I1223" s="90">
        <v>1.6799983200016796E-2</v>
      </c>
    </row>
    <row r="1224" spans="1:9">
      <c r="A1224" s="89" t="s">
        <v>3893</v>
      </c>
      <c r="B1224" s="89" t="s">
        <v>3894</v>
      </c>
      <c r="C1224" s="89" t="s">
        <v>3895</v>
      </c>
      <c r="D1224" s="89" t="s">
        <v>79</v>
      </c>
      <c r="E1224" s="89" t="s">
        <v>95</v>
      </c>
      <c r="F1224" s="89" t="s">
        <v>316</v>
      </c>
      <c r="G1224" s="89" t="s">
        <v>123</v>
      </c>
      <c r="H1224" s="89" t="s">
        <v>124</v>
      </c>
      <c r="I1224" s="90">
        <v>1.6799983200016796E-2</v>
      </c>
    </row>
    <row r="1225" spans="1:9">
      <c r="A1225" s="89" t="s">
        <v>3896</v>
      </c>
      <c r="B1225" s="89" t="s">
        <v>3897</v>
      </c>
      <c r="C1225" s="89" t="s">
        <v>3898</v>
      </c>
      <c r="D1225" s="89" t="s">
        <v>108</v>
      </c>
      <c r="E1225" s="89" t="s">
        <v>560</v>
      </c>
      <c r="F1225" s="89" t="s">
        <v>1085</v>
      </c>
      <c r="G1225" s="89" t="s">
        <v>344</v>
      </c>
      <c r="H1225" s="89" t="s">
        <v>184</v>
      </c>
      <c r="I1225" s="90">
        <v>1.6799983200016796E-2</v>
      </c>
    </row>
    <row r="1226" spans="1:9">
      <c r="A1226" s="89" t="s">
        <v>3899</v>
      </c>
      <c r="B1226" s="89" t="s">
        <v>3900</v>
      </c>
      <c r="C1226" s="89" t="s">
        <v>3901</v>
      </c>
      <c r="D1226" s="89" t="s">
        <v>108</v>
      </c>
      <c r="E1226" s="89" t="s">
        <v>235</v>
      </c>
      <c r="F1226" s="89" t="s">
        <v>236</v>
      </c>
      <c r="G1226" s="89" t="s">
        <v>123</v>
      </c>
      <c r="H1226" s="89" t="s">
        <v>124</v>
      </c>
      <c r="I1226" s="90">
        <v>1.6799983200016796E-2</v>
      </c>
    </row>
    <row r="1227" spans="1:9">
      <c r="A1227" s="89" t="s">
        <v>3902</v>
      </c>
      <c r="B1227" s="89" t="s">
        <v>3903</v>
      </c>
      <c r="C1227" s="89" t="s">
        <v>3904</v>
      </c>
      <c r="D1227" s="89" t="s">
        <v>67</v>
      </c>
      <c r="E1227" s="89" t="s">
        <v>67</v>
      </c>
      <c r="F1227" s="89" t="s">
        <v>226</v>
      </c>
      <c r="G1227" s="89" t="s">
        <v>62</v>
      </c>
      <c r="H1227" s="89" t="s">
        <v>63</v>
      </c>
      <c r="I1227" s="90">
        <v>1.6699983300016697E-2</v>
      </c>
    </row>
    <row r="1228" spans="1:9">
      <c r="A1228" s="89" t="s">
        <v>3905</v>
      </c>
      <c r="B1228" s="89" t="s">
        <v>3906</v>
      </c>
      <c r="C1228" s="89" t="s">
        <v>3907</v>
      </c>
      <c r="D1228" s="89" t="s">
        <v>79</v>
      </c>
      <c r="E1228" s="89" t="s">
        <v>444</v>
      </c>
      <c r="F1228" s="89" t="s">
        <v>491</v>
      </c>
      <c r="G1228" s="89" t="s">
        <v>340</v>
      </c>
      <c r="H1228" s="89" t="s">
        <v>179</v>
      </c>
      <c r="I1228" s="90">
        <v>1.6699983300016697E-2</v>
      </c>
    </row>
    <row r="1229" spans="1:9">
      <c r="A1229" s="89" t="s">
        <v>3908</v>
      </c>
      <c r="B1229" s="89" t="s">
        <v>3909</v>
      </c>
      <c r="C1229" s="89" t="s">
        <v>3910</v>
      </c>
      <c r="D1229" s="89" t="s">
        <v>97</v>
      </c>
      <c r="E1229" s="89" t="s">
        <v>121</v>
      </c>
      <c r="F1229" s="89" t="s">
        <v>122</v>
      </c>
      <c r="G1229" s="89" t="s">
        <v>440</v>
      </c>
      <c r="H1229" s="89" t="s">
        <v>146</v>
      </c>
      <c r="I1229" s="90">
        <v>1.6699983300016697E-2</v>
      </c>
    </row>
    <row r="1230" spans="1:9">
      <c r="A1230" s="89" t="s">
        <v>3911</v>
      </c>
      <c r="B1230" s="89" t="s">
        <v>3912</v>
      </c>
      <c r="C1230" s="89" t="s">
        <v>3913</v>
      </c>
      <c r="D1230" s="89" t="s">
        <v>97</v>
      </c>
      <c r="E1230" s="89" t="s">
        <v>320</v>
      </c>
      <c r="F1230" s="89" t="s">
        <v>320</v>
      </c>
      <c r="G1230" s="89" t="s">
        <v>62</v>
      </c>
      <c r="H1230" s="89" t="s">
        <v>63</v>
      </c>
      <c r="I1230" s="90">
        <v>1.6699983300016697E-2</v>
      </c>
    </row>
    <row r="1231" spans="1:9">
      <c r="A1231" s="89" t="s">
        <v>3914</v>
      </c>
      <c r="B1231" s="89" t="s">
        <v>3915</v>
      </c>
      <c r="C1231" s="89" t="s">
        <v>3916</v>
      </c>
      <c r="D1231" s="89" t="s">
        <v>67</v>
      </c>
      <c r="E1231" s="89" t="s">
        <v>67</v>
      </c>
      <c r="F1231" s="89" t="s">
        <v>68</v>
      </c>
      <c r="G1231" s="89" t="s">
        <v>285</v>
      </c>
      <c r="H1231" s="89" t="s">
        <v>161</v>
      </c>
      <c r="I1231" s="90">
        <v>1.6699983300016697E-2</v>
      </c>
    </row>
    <row r="1232" spans="1:9">
      <c r="A1232" s="89" t="s">
        <v>3917</v>
      </c>
      <c r="B1232" s="89" t="s">
        <v>3918</v>
      </c>
      <c r="C1232" s="89" t="s">
        <v>3919</v>
      </c>
      <c r="D1232" s="89" t="s">
        <v>79</v>
      </c>
      <c r="E1232" s="89" t="s">
        <v>444</v>
      </c>
      <c r="F1232" s="89" t="s">
        <v>3920</v>
      </c>
      <c r="G1232" s="89" t="s">
        <v>389</v>
      </c>
      <c r="H1232" s="89" t="s">
        <v>218</v>
      </c>
      <c r="I1232" s="90">
        <v>1.6699983300016697E-2</v>
      </c>
    </row>
    <row r="1233" spans="1:9">
      <c r="A1233" s="89" t="s">
        <v>3921</v>
      </c>
      <c r="B1233" s="89" t="s">
        <v>3922</v>
      </c>
      <c r="C1233" s="89" t="s">
        <v>3923</v>
      </c>
      <c r="D1233" s="89" t="s">
        <v>59</v>
      </c>
      <c r="E1233" s="89" t="s">
        <v>155</v>
      </c>
      <c r="F1233" s="89" t="s">
        <v>155</v>
      </c>
      <c r="G1233" s="89" t="s">
        <v>183</v>
      </c>
      <c r="H1233" s="89" t="s">
        <v>146</v>
      </c>
      <c r="I1233" s="90">
        <v>1.6699983300016697E-2</v>
      </c>
    </row>
    <row r="1234" spans="1:9">
      <c r="A1234" s="89" t="s">
        <v>3924</v>
      </c>
      <c r="B1234" s="89" t="s">
        <v>3925</v>
      </c>
      <c r="C1234" s="89" t="s">
        <v>3926</v>
      </c>
      <c r="D1234" s="89" t="s">
        <v>114</v>
      </c>
      <c r="E1234" s="89" t="s">
        <v>114</v>
      </c>
      <c r="F1234" s="89" t="s">
        <v>674</v>
      </c>
      <c r="G1234" s="89" t="s">
        <v>62</v>
      </c>
      <c r="H1234" s="89" t="s">
        <v>63</v>
      </c>
      <c r="I1234" s="90">
        <v>1.6599983400016598E-2</v>
      </c>
    </row>
    <row r="1235" spans="1:9">
      <c r="A1235" s="89" t="s">
        <v>3927</v>
      </c>
      <c r="B1235" s="89" t="s">
        <v>3928</v>
      </c>
      <c r="C1235" s="89" t="s">
        <v>3929</v>
      </c>
      <c r="D1235" s="89" t="s">
        <v>97</v>
      </c>
      <c r="E1235" s="89" t="s">
        <v>121</v>
      </c>
      <c r="F1235" s="89" t="s">
        <v>1556</v>
      </c>
      <c r="G1235" s="89" t="s">
        <v>62</v>
      </c>
      <c r="H1235" s="89" t="s">
        <v>63</v>
      </c>
      <c r="I1235" s="90">
        <v>1.6599983400016598E-2</v>
      </c>
    </row>
    <row r="1236" spans="1:9">
      <c r="A1236" s="89" t="s">
        <v>3930</v>
      </c>
      <c r="B1236" s="89" t="s">
        <v>3931</v>
      </c>
      <c r="C1236" s="89" t="s">
        <v>3932</v>
      </c>
      <c r="D1236" s="89" t="s">
        <v>67</v>
      </c>
      <c r="E1236" s="89" t="s">
        <v>67</v>
      </c>
      <c r="F1236" s="89" t="s">
        <v>68</v>
      </c>
      <c r="G1236" s="89" t="s">
        <v>324</v>
      </c>
      <c r="H1236" s="89" t="s">
        <v>165</v>
      </c>
      <c r="I1236" s="90">
        <v>1.6599983400016598E-2</v>
      </c>
    </row>
    <row r="1237" spans="1:9">
      <c r="A1237" s="89" t="s">
        <v>3933</v>
      </c>
      <c r="B1237" s="89" t="s">
        <v>3934</v>
      </c>
      <c r="C1237" s="89" t="s">
        <v>3935</v>
      </c>
      <c r="D1237" s="89" t="s">
        <v>108</v>
      </c>
      <c r="E1237" s="89" t="s">
        <v>300</v>
      </c>
      <c r="F1237" s="89" t="s">
        <v>301</v>
      </c>
      <c r="G1237" s="89" t="s">
        <v>381</v>
      </c>
      <c r="H1237" s="89" t="s">
        <v>208</v>
      </c>
      <c r="I1237" s="90">
        <v>1.6599983400016598E-2</v>
      </c>
    </row>
    <row r="1238" spans="1:9">
      <c r="A1238" s="89" t="s">
        <v>3936</v>
      </c>
      <c r="B1238" s="89" t="s">
        <v>3937</v>
      </c>
      <c r="C1238" s="89" t="s">
        <v>3938</v>
      </c>
      <c r="D1238" s="89" t="s">
        <v>97</v>
      </c>
      <c r="E1238" s="89" t="s">
        <v>136</v>
      </c>
      <c r="F1238" s="89" t="s">
        <v>470</v>
      </c>
      <c r="G1238" s="89" t="s">
        <v>332</v>
      </c>
      <c r="H1238" s="89" t="s">
        <v>169</v>
      </c>
      <c r="I1238" s="90">
        <v>1.6599983400016598E-2</v>
      </c>
    </row>
    <row r="1239" spans="1:9">
      <c r="A1239" s="89" t="s">
        <v>3939</v>
      </c>
      <c r="B1239" s="89" t="s">
        <v>3940</v>
      </c>
      <c r="C1239" s="89" t="s">
        <v>3941</v>
      </c>
      <c r="D1239" s="89" t="s">
        <v>83</v>
      </c>
      <c r="E1239" s="89" t="s">
        <v>83</v>
      </c>
      <c r="F1239" s="89" t="s">
        <v>160</v>
      </c>
      <c r="G1239" s="89" t="s">
        <v>415</v>
      </c>
      <c r="H1239" s="89" t="s">
        <v>237</v>
      </c>
      <c r="I1239" s="90">
        <v>1.64999835000165E-2</v>
      </c>
    </row>
    <row r="1240" spans="1:9">
      <c r="A1240" s="89" t="s">
        <v>3942</v>
      </c>
      <c r="B1240" s="89" t="s">
        <v>3943</v>
      </c>
      <c r="C1240" s="89" t="s">
        <v>3944</v>
      </c>
      <c r="D1240" s="89" t="s">
        <v>97</v>
      </c>
      <c r="E1240" s="89" t="s">
        <v>320</v>
      </c>
      <c r="F1240" s="89" t="s">
        <v>320</v>
      </c>
      <c r="G1240" s="89" t="s">
        <v>357</v>
      </c>
      <c r="H1240" s="89" t="s">
        <v>146</v>
      </c>
      <c r="I1240" s="90">
        <v>1.64999835000165E-2</v>
      </c>
    </row>
    <row r="1241" spans="1:9">
      <c r="A1241" s="89" t="s">
        <v>3945</v>
      </c>
      <c r="B1241" s="89" t="s">
        <v>3946</v>
      </c>
      <c r="C1241" s="89" t="s">
        <v>3947</v>
      </c>
      <c r="D1241" s="89" t="s">
        <v>97</v>
      </c>
      <c r="E1241" s="89" t="s">
        <v>121</v>
      </c>
      <c r="F1241" s="89" t="s">
        <v>122</v>
      </c>
      <c r="G1241" s="89" t="s">
        <v>328</v>
      </c>
      <c r="H1241" s="89" t="s">
        <v>146</v>
      </c>
      <c r="I1241" s="90">
        <v>1.64999835000165E-2</v>
      </c>
    </row>
    <row r="1242" spans="1:9">
      <c r="A1242" s="89" t="s">
        <v>3948</v>
      </c>
      <c r="B1242" s="89" t="s">
        <v>3949</v>
      </c>
      <c r="C1242" s="89" t="s">
        <v>3950</v>
      </c>
      <c r="D1242" s="89" t="s">
        <v>67</v>
      </c>
      <c r="E1242" s="89" t="s">
        <v>67</v>
      </c>
      <c r="F1242" s="89" t="s">
        <v>68</v>
      </c>
      <c r="G1242" s="89" t="s">
        <v>285</v>
      </c>
      <c r="H1242" s="89" t="s">
        <v>161</v>
      </c>
      <c r="I1242" s="90">
        <v>1.64999835000165E-2</v>
      </c>
    </row>
    <row r="1243" spans="1:9">
      <c r="A1243" s="89" t="s">
        <v>3951</v>
      </c>
      <c r="B1243" s="89" t="s">
        <v>3952</v>
      </c>
      <c r="C1243" s="89" t="s">
        <v>3953</v>
      </c>
      <c r="D1243" s="89" t="s">
        <v>114</v>
      </c>
      <c r="E1243" s="89" t="s">
        <v>114</v>
      </c>
      <c r="F1243" s="89" t="s">
        <v>574</v>
      </c>
      <c r="G1243" s="89" t="s">
        <v>324</v>
      </c>
      <c r="H1243" s="89" t="s">
        <v>165</v>
      </c>
      <c r="I1243" s="90">
        <v>1.64999835000165E-2</v>
      </c>
    </row>
    <row r="1244" spans="1:9">
      <c r="A1244" s="89" t="s">
        <v>3954</v>
      </c>
      <c r="B1244" s="89" t="s">
        <v>3955</v>
      </c>
      <c r="C1244" s="89" t="s">
        <v>3956</v>
      </c>
      <c r="D1244" s="89" t="s">
        <v>97</v>
      </c>
      <c r="E1244" s="89" t="s">
        <v>136</v>
      </c>
      <c r="F1244" s="89" t="s">
        <v>137</v>
      </c>
      <c r="G1244" s="89" t="s">
        <v>369</v>
      </c>
      <c r="H1244" s="89" t="s">
        <v>197</v>
      </c>
      <c r="I1244" s="90">
        <v>1.64999835000165E-2</v>
      </c>
    </row>
    <row r="1245" spans="1:9">
      <c r="A1245" s="89" t="s">
        <v>3957</v>
      </c>
      <c r="B1245" s="89" t="s">
        <v>3958</v>
      </c>
      <c r="C1245" s="89" t="s">
        <v>3959</v>
      </c>
      <c r="D1245" s="89" t="s">
        <v>103</v>
      </c>
      <c r="E1245" s="89" t="s">
        <v>103</v>
      </c>
      <c r="F1245" s="89" t="s">
        <v>290</v>
      </c>
      <c r="G1245" s="89" t="s">
        <v>365</v>
      </c>
      <c r="H1245" s="89" t="s">
        <v>193</v>
      </c>
      <c r="I1245" s="90">
        <v>1.64999835000165E-2</v>
      </c>
    </row>
    <row r="1246" spans="1:9">
      <c r="A1246" s="89" t="s">
        <v>3960</v>
      </c>
      <c r="B1246" s="89" t="s">
        <v>3961</v>
      </c>
      <c r="C1246" s="89" t="s">
        <v>3962</v>
      </c>
      <c r="D1246" s="89" t="s">
        <v>108</v>
      </c>
      <c r="E1246" s="89" t="s">
        <v>235</v>
      </c>
      <c r="F1246" s="89" t="s">
        <v>236</v>
      </c>
      <c r="G1246" s="89" t="s">
        <v>62</v>
      </c>
      <c r="H1246" s="89" t="s">
        <v>63</v>
      </c>
      <c r="I1246" s="90">
        <v>1.64999835000165E-2</v>
      </c>
    </row>
    <row r="1247" spans="1:9">
      <c r="A1247" s="89" t="s">
        <v>3963</v>
      </c>
      <c r="B1247" s="89" t="s">
        <v>3964</v>
      </c>
      <c r="C1247" s="89" t="s">
        <v>3965</v>
      </c>
      <c r="D1247" s="89" t="s">
        <v>67</v>
      </c>
      <c r="E1247" s="89" t="s">
        <v>67</v>
      </c>
      <c r="F1247" s="89" t="s">
        <v>226</v>
      </c>
      <c r="G1247" s="89" t="s">
        <v>62</v>
      </c>
      <c r="H1247" s="89" t="s">
        <v>63</v>
      </c>
      <c r="I1247" s="90">
        <v>1.64999835000165E-2</v>
      </c>
    </row>
    <row r="1248" spans="1:9">
      <c r="A1248" s="89" t="s">
        <v>3966</v>
      </c>
      <c r="B1248" s="89" t="s">
        <v>3967</v>
      </c>
      <c r="C1248" s="89" t="s">
        <v>3968</v>
      </c>
      <c r="D1248" s="89" t="s">
        <v>97</v>
      </c>
      <c r="E1248" s="89" t="s">
        <v>618</v>
      </c>
      <c r="F1248" s="89" t="s">
        <v>619</v>
      </c>
      <c r="G1248" s="89" t="s">
        <v>174</v>
      </c>
      <c r="H1248" s="89" t="s">
        <v>141</v>
      </c>
      <c r="I1248" s="90">
        <v>1.6399983600016398E-2</v>
      </c>
    </row>
    <row r="1249" spans="1:9">
      <c r="A1249" s="89" t="s">
        <v>3969</v>
      </c>
      <c r="B1249" s="89" t="s">
        <v>3970</v>
      </c>
      <c r="C1249" s="89" t="s">
        <v>3971</v>
      </c>
      <c r="D1249" s="89" t="s">
        <v>79</v>
      </c>
      <c r="E1249" s="89" t="s">
        <v>444</v>
      </c>
      <c r="F1249" s="89" t="s">
        <v>2651</v>
      </c>
      <c r="G1249" s="89" t="s">
        <v>183</v>
      </c>
      <c r="H1249" s="89" t="s">
        <v>146</v>
      </c>
      <c r="I1249" s="90">
        <v>1.6399983600016398E-2</v>
      </c>
    </row>
    <row r="1250" spans="1:9">
      <c r="A1250" s="89" t="s">
        <v>3972</v>
      </c>
      <c r="B1250" s="89" t="s">
        <v>3973</v>
      </c>
      <c r="C1250" s="89" t="s">
        <v>3974</v>
      </c>
      <c r="D1250" s="89" t="s">
        <v>108</v>
      </c>
      <c r="E1250" s="89" t="s">
        <v>300</v>
      </c>
      <c r="F1250" s="89" t="s">
        <v>678</v>
      </c>
      <c r="G1250" s="89" t="s">
        <v>344</v>
      </c>
      <c r="H1250" s="89" t="s">
        <v>184</v>
      </c>
      <c r="I1250" s="90">
        <v>1.6399983600016398E-2</v>
      </c>
    </row>
    <row r="1251" spans="1:9">
      <c r="A1251" s="89" t="s">
        <v>3975</v>
      </c>
      <c r="B1251" s="89" t="s">
        <v>3976</v>
      </c>
      <c r="C1251" s="89" t="s">
        <v>3977</v>
      </c>
      <c r="D1251" s="89" t="s">
        <v>79</v>
      </c>
      <c r="E1251" s="89" t="s">
        <v>95</v>
      </c>
      <c r="F1251" s="89" t="s">
        <v>309</v>
      </c>
      <c r="G1251" s="89" t="s">
        <v>203</v>
      </c>
      <c r="H1251" s="89" t="s">
        <v>156</v>
      </c>
      <c r="I1251" s="90">
        <v>1.6399983600016398E-2</v>
      </c>
    </row>
    <row r="1252" spans="1:9">
      <c r="A1252" s="89" t="s">
        <v>3978</v>
      </c>
      <c r="B1252" s="89" t="s">
        <v>3979</v>
      </c>
      <c r="C1252" s="89" t="s">
        <v>3980</v>
      </c>
      <c r="D1252" s="89" t="s">
        <v>67</v>
      </c>
      <c r="E1252" s="89" t="s">
        <v>67</v>
      </c>
      <c r="F1252" s="89" t="s">
        <v>68</v>
      </c>
      <c r="G1252" s="89" t="s">
        <v>62</v>
      </c>
      <c r="H1252" s="89" t="s">
        <v>63</v>
      </c>
      <c r="I1252" s="90">
        <v>1.6399983600016398E-2</v>
      </c>
    </row>
    <row r="1253" spans="1:9">
      <c r="A1253" s="89" t="s">
        <v>3981</v>
      </c>
      <c r="B1253" s="89" t="s">
        <v>3982</v>
      </c>
      <c r="C1253" s="89" t="s">
        <v>3983</v>
      </c>
      <c r="D1253" s="89" t="s">
        <v>79</v>
      </c>
      <c r="E1253" s="89" t="s">
        <v>95</v>
      </c>
      <c r="F1253" s="89" t="s">
        <v>1012</v>
      </c>
      <c r="G1253" s="89" t="s">
        <v>328</v>
      </c>
      <c r="H1253" s="89" t="s">
        <v>146</v>
      </c>
      <c r="I1253" s="90">
        <v>1.6299983700016295E-2</v>
      </c>
    </row>
    <row r="1254" spans="1:9">
      <c r="A1254" s="89" t="s">
        <v>3984</v>
      </c>
      <c r="B1254" s="89" t="s">
        <v>3985</v>
      </c>
      <c r="C1254" s="89" t="s">
        <v>3986</v>
      </c>
      <c r="D1254" s="89" t="s">
        <v>91</v>
      </c>
      <c r="E1254" s="89" t="s">
        <v>409</v>
      </c>
      <c r="F1254" s="89" t="s">
        <v>410</v>
      </c>
      <c r="G1254" s="89" t="s">
        <v>62</v>
      </c>
      <c r="H1254" s="89" t="s">
        <v>63</v>
      </c>
      <c r="I1254" s="90">
        <v>1.6299983700016295E-2</v>
      </c>
    </row>
    <row r="1255" spans="1:9">
      <c r="A1255" s="89" t="s">
        <v>3987</v>
      </c>
      <c r="B1255" s="89" t="s">
        <v>3988</v>
      </c>
      <c r="C1255" s="89" t="s">
        <v>3989</v>
      </c>
      <c r="D1255" s="89" t="s">
        <v>108</v>
      </c>
      <c r="E1255" s="89" t="s">
        <v>201</v>
      </c>
      <c r="F1255" s="89" t="s">
        <v>202</v>
      </c>
      <c r="G1255" s="89" t="s">
        <v>203</v>
      </c>
      <c r="H1255" s="89" t="s">
        <v>156</v>
      </c>
      <c r="I1255" s="90">
        <v>1.6299983700016295E-2</v>
      </c>
    </row>
    <row r="1256" spans="1:9">
      <c r="A1256" s="89" t="s">
        <v>3990</v>
      </c>
      <c r="B1256" s="89" t="s">
        <v>3991</v>
      </c>
      <c r="C1256" s="89" t="s">
        <v>3992</v>
      </c>
      <c r="D1256" s="89" t="s">
        <v>108</v>
      </c>
      <c r="E1256" s="89" t="s">
        <v>305</v>
      </c>
      <c r="F1256" s="89" t="s">
        <v>305</v>
      </c>
      <c r="G1256" s="89" t="s">
        <v>389</v>
      </c>
      <c r="H1256" s="89" t="s">
        <v>218</v>
      </c>
      <c r="I1256" s="90">
        <v>1.6299983700016295E-2</v>
      </c>
    </row>
    <row r="1257" spans="1:9">
      <c r="A1257" s="89" t="s">
        <v>3993</v>
      </c>
      <c r="B1257" s="89" t="s">
        <v>3994</v>
      </c>
      <c r="C1257" s="89" t="s">
        <v>3995</v>
      </c>
      <c r="D1257" s="89" t="s">
        <v>59</v>
      </c>
      <c r="E1257" s="89" t="s">
        <v>155</v>
      </c>
      <c r="F1257" s="89" t="s">
        <v>155</v>
      </c>
      <c r="G1257" s="89" t="s">
        <v>332</v>
      </c>
      <c r="H1257" s="89" t="s">
        <v>169</v>
      </c>
      <c r="I1257" s="90">
        <v>1.6199983800016197E-2</v>
      </c>
    </row>
    <row r="1258" spans="1:9">
      <c r="A1258" s="89" t="s">
        <v>3996</v>
      </c>
      <c r="B1258" s="89" t="s">
        <v>3997</v>
      </c>
      <c r="C1258" s="89" t="s">
        <v>3998</v>
      </c>
      <c r="D1258" s="89" t="s">
        <v>59</v>
      </c>
      <c r="E1258" s="89" t="s">
        <v>60</v>
      </c>
      <c r="F1258" s="89" t="s">
        <v>770</v>
      </c>
      <c r="G1258" s="89" t="s">
        <v>62</v>
      </c>
      <c r="H1258" s="89" t="s">
        <v>63</v>
      </c>
      <c r="I1258" s="90">
        <v>1.6199983800016197E-2</v>
      </c>
    </row>
    <row r="1259" spans="1:9">
      <c r="A1259" s="89" t="s">
        <v>3999</v>
      </c>
      <c r="B1259" s="89" t="s">
        <v>4000</v>
      </c>
      <c r="C1259" s="89" t="s">
        <v>4001</v>
      </c>
      <c r="D1259" s="89" t="s">
        <v>103</v>
      </c>
      <c r="E1259" s="89" t="s">
        <v>103</v>
      </c>
      <c r="F1259" s="89" t="s">
        <v>290</v>
      </c>
      <c r="G1259" s="89" t="s">
        <v>62</v>
      </c>
      <c r="H1259" s="89" t="s">
        <v>63</v>
      </c>
      <c r="I1259" s="90">
        <v>1.6199983800016197E-2</v>
      </c>
    </row>
    <row r="1260" spans="1:9">
      <c r="A1260" s="89" t="s">
        <v>4002</v>
      </c>
      <c r="B1260" s="89" t="s">
        <v>4003</v>
      </c>
      <c r="C1260" s="89" t="s">
        <v>4004</v>
      </c>
      <c r="D1260" s="89" t="s">
        <v>59</v>
      </c>
      <c r="E1260" s="89" t="s">
        <v>72</v>
      </c>
      <c r="F1260" s="89" t="s">
        <v>129</v>
      </c>
      <c r="G1260" s="89" t="s">
        <v>203</v>
      </c>
      <c r="H1260" s="89" t="s">
        <v>156</v>
      </c>
      <c r="I1260" s="90">
        <v>1.6199983800016197E-2</v>
      </c>
    </row>
    <row r="1261" spans="1:9">
      <c r="A1261" s="89" t="s">
        <v>4005</v>
      </c>
      <c r="B1261" s="89" t="s">
        <v>4006</v>
      </c>
      <c r="C1261" s="89" t="s">
        <v>4007</v>
      </c>
      <c r="D1261" s="89" t="s">
        <v>67</v>
      </c>
      <c r="E1261" s="89" t="s">
        <v>67</v>
      </c>
      <c r="F1261" s="89" t="s">
        <v>68</v>
      </c>
      <c r="G1261" s="89" t="s">
        <v>385</v>
      </c>
      <c r="H1261" s="89" t="s">
        <v>213</v>
      </c>
      <c r="I1261" s="90">
        <v>1.6099983900016098E-2</v>
      </c>
    </row>
    <row r="1262" spans="1:9">
      <c r="A1262" s="89" t="s">
        <v>4008</v>
      </c>
      <c r="B1262" s="89" t="s">
        <v>4009</v>
      </c>
      <c r="C1262" s="89" t="s">
        <v>4010</v>
      </c>
      <c r="D1262" s="89" t="s">
        <v>97</v>
      </c>
      <c r="E1262" s="89" t="s">
        <v>320</v>
      </c>
      <c r="F1262" s="89" t="s">
        <v>320</v>
      </c>
      <c r="G1262" s="89" t="s">
        <v>183</v>
      </c>
      <c r="H1262" s="89" t="s">
        <v>146</v>
      </c>
      <c r="I1262" s="90">
        <v>1.6099983900016098E-2</v>
      </c>
    </row>
    <row r="1263" spans="1:9">
      <c r="A1263" s="89" t="s">
        <v>4011</v>
      </c>
      <c r="B1263" s="89" t="s">
        <v>4012</v>
      </c>
      <c r="C1263" s="89" t="s">
        <v>4013</v>
      </c>
      <c r="D1263" s="89" t="s">
        <v>108</v>
      </c>
      <c r="E1263" s="89" t="s">
        <v>300</v>
      </c>
      <c r="F1263" s="89" t="s">
        <v>678</v>
      </c>
      <c r="G1263" s="89" t="s">
        <v>381</v>
      </c>
      <c r="H1263" s="89" t="s">
        <v>208</v>
      </c>
      <c r="I1263" s="90">
        <v>1.6099983900016098E-2</v>
      </c>
    </row>
    <row r="1264" spans="1:9">
      <c r="A1264" s="89" t="s">
        <v>4014</v>
      </c>
      <c r="B1264" s="89" t="s">
        <v>4015</v>
      </c>
      <c r="C1264" s="89" t="s">
        <v>4016</v>
      </c>
      <c r="D1264" s="89" t="s">
        <v>79</v>
      </c>
      <c r="E1264" s="89" t="s">
        <v>1466</v>
      </c>
      <c r="F1264" s="89" t="s">
        <v>1467</v>
      </c>
      <c r="G1264" s="89" t="s">
        <v>62</v>
      </c>
      <c r="H1264" s="89" t="s">
        <v>63</v>
      </c>
      <c r="I1264" s="90">
        <v>1.5999984000015999E-2</v>
      </c>
    </row>
    <row r="1265" spans="1:9">
      <c r="A1265" s="89" t="s">
        <v>4017</v>
      </c>
      <c r="B1265" s="89" t="s">
        <v>4018</v>
      </c>
      <c r="C1265" s="89" t="s">
        <v>4019</v>
      </c>
      <c r="D1265" s="89" t="s">
        <v>83</v>
      </c>
      <c r="E1265" s="89" t="s">
        <v>83</v>
      </c>
      <c r="F1265" s="89" t="s">
        <v>107</v>
      </c>
      <c r="G1265" s="89" t="s">
        <v>62</v>
      </c>
      <c r="H1265" s="89" t="s">
        <v>63</v>
      </c>
      <c r="I1265" s="90">
        <v>1.5999984000015999E-2</v>
      </c>
    </row>
    <row r="1266" spans="1:9">
      <c r="A1266" s="89" t="s">
        <v>4020</v>
      </c>
      <c r="B1266" s="89" t="s">
        <v>4021</v>
      </c>
      <c r="C1266" s="89" t="s">
        <v>4022</v>
      </c>
      <c r="D1266" s="89" t="s">
        <v>79</v>
      </c>
      <c r="E1266" s="89" t="s">
        <v>444</v>
      </c>
      <c r="F1266" s="89" t="s">
        <v>2068</v>
      </c>
      <c r="G1266" s="89" t="s">
        <v>203</v>
      </c>
      <c r="H1266" s="89" t="s">
        <v>156</v>
      </c>
      <c r="I1266" s="90">
        <v>1.5999984000015999E-2</v>
      </c>
    </row>
    <row r="1267" spans="1:9">
      <c r="A1267" s="89" t="s">
        <v>4023</v>
      </c>
      <c r="B1267" s="89" t="s">
        <v>4024</v>
      </c>
      <c r="C1267" s="89" t="s">
        <v>4025</v>
      </c>
      <c r="D1267" s="89" t="s">
        <v>67</v>
      </c>
      <c r="E1267" s="89" t="s">
        <v>67</v>
      </c>
      <c r="F1267" s="89" t="s">
        <v>226</v>
      </c>
      <c r="G1267" s="89" t="s">
        <v>62</v>
      </c>
      <c r="H1267" s="89" t="s">
        <v>63</v>
      </c>
      <c r="I1267" s="90">
        <v>1.5999984000015999E-2</v>
      </c>
    </row>
    <row r="1268" spans="1:9">
      <c r="A1268" s="89" t="s">
        <v>4026</v>
      </c>
      <c r="B1268" s="89" t="s">
        <v>4027</v>
      </c>
      <c r="C1268" s="89" t="s">
        <v>4028</v>
      </c>
      <c r="D1268" s="89" t="s">
        <v>114</v>
      </c>
      <c r="E1268" s="89" t="s">
        <v>114</v>
      </c>
      <c r="F1268" s="89" t="s">
        <v>574</v>
      </c>
      <c r="G1268" s="89" t="s">
        <v>348</v>
      </c>
      <c r="H1268" s="89" t="s">
        <v>146</v>
      </c>
      <c r="I1268" s="90">
        <v>1.5999984000015999E-2</v>
      </c>
    </row>
    <row r="1269" spans="1:9">
      <c r="A1269" s="89" t="s">
        <v>4029</v>
      </c>
      <c r="B1269" s="89" t="s">
        <v>4030</v>
      </c>
      <c r="C1269" s="89" t="s">
        <v>4031</v>
      </c>
      <c r="D1269" s="89" t="s">
        <v>79</v>
      </c>
      <c r="E1269" s="89" t="s">
        <v>1466</v>
      </c>
      <c r="F1269" s="89" t="s">
        <v>1513</v>
      </c>
      <c r="G1269" s="89" t="s">
        <v>183</v>
      </c>
      <c r="H1269" s="89" t="s">
        <v>146</v>
      </c>
      <c r="I1269" s="90">
        <v>1.5899984100015897E-2</v>
      </c>
    </row>
    <row r="1270" spans="1:9">
      <c r="A1270" s="89" t="s">
        <v>4032</v>
      </c>
      <c r="B1270" s="89" t="s">
        <v>4033</v>
      </c>
      <c r="C1270" s="89" t="s">
        <v>4034</v>
      </c>
      <c r="D1270" s="89" t="s">
        <v>79</v>
      </c>
      <c r="E1270" s="89" t="s">
        <v>95</v>
      </c>
      <c r="F1270" s="89" t="s">
        <v>1012</v>
      </c>
      <c r="G1270" s="89" t="s">
        <v>336</v>
      </c>
      <c r="H1270" s="89" t="s">
        <v>175</v>
      </c>
      <c r="I1270" s="90">
        <v>1.5899984100015897E-2</v>
      </c>
    </row>
    <row r="1271" spans="1:9">
      <c r="A1271" s="89" t="s">
        <v>4035</v>
      </c>
      <c r="B1271" s="89" t="s">
        <v>4036</v>
      </c>
      <c r="C1271" s="89" t="s">
        <v>4037</v>
      </c>
      <c r="D1271" s="89" t="s">
        <v>103</v>
      </c>
      <c r="E1271" s="89" t="s">
        <v>103</v>
      </c>
      <c r="F1271" s="89" t="s">
        <v>290</v>
      </c>
      <c r="G1271" s="89" t="s">
        <v>188</v>
      </c>
      <c r="H1271" s="89" t="s">
        <v>151</v>
      </c>
      <c r="I1271" s="90">
        <v>1.5899984100015897E-2</v>
      </c>
    </row>
    <row r="1272" spans="1:9">
      <c r="A1272" s="89" t="s">
        <v>4038</v>
      </c>
      <c r="B1272" s="89" t="s">
        <v>4039</v>
      </c>
      <c r="C1272" s="89" t="s">
        <v>4040</v>
      </c>
      <c r="D1272" s="89" t="s">
        <v>91</v>
      </c>
      <c r="E1272" s="89" t="s">
        <v>112</v>
      </c>
      <c r="F1272" s="89" t="s">
        <v>113</v>
      </c>
      <c r="G1272" s="89" t="s">
        <v>203</v>
      </c>
      <c r="H1272" s="89" t="s">
        <v>156</v>
      </c>
      <c r="I1272" s="90">
        <v>1.5899984100015897E-2</v>
      </c>
    </row>
    <row r="1273" spans="1:9">
      <c r="A1273" s="89" t="s">
        <v>4041</v>
      </c>
      <c r="B1273" s="89" t="s">
        <v>4042</v>
      </c>
      <c r="C1273" s="89" t="s">
        <v>4043</v>
      </c>
      <c r="D1273" s="89" t="s">
        <v>114</v>
      </c>
      <c r="E1273" s="89" t="s">
        <v>114</v>
      </c>
      <c r="F1273" s="89" t="s">
        <v>1856</v>
      </c>
      <c r="G1273" s="89" t="s">
        <v>397</v>
      </c>
      <c r="H1273" s="89" t="s">
        <v>222</v>
      </c>
      <c r="I1273" s="90">
        <v>1.5899984100015897E-2</v>
      </c>
    </row>
    <row r="1274" spans="1:9">
      <c r="A1274" s="89" t="s">
        <v>4044</v>
      </c>
      <c r="B1274" s="89" t="s">
        <v>4045</v>
      </c>
      <c r="C1274" s="89" t="s">
        <v>4046</v>
      </c>
      <c r="D1274" s="89" t="s">
        <v>79</v>
      </c>
      <c r="E1274" s="89" t="s">
        <v>1466</v>
      </c>
      <c r="F1274" s="89" t="s">
        <v>1513</v>
      </c>
      <c r="G1274" s="89" t="s">
        <v>353</v>
      </c>
      <c r="H1274" s="89" t="s">
        <v>146</v>
      </c>
      <c r="I1274" s="90">
        <v>1.5899984100015897E-2</v>
      </c>
    </row>
    <row r="1275" spans="1:9">
      <c r="A1275" s="89" t="s">
        <v>4047</v>
      </c>
      <c r="B1275" s="89" t="s">
        <v>4048</v>
      </c>
      <c r="C1275" s="89" t="s">
        <v>4049</v>
      </c>
      <c r="D1275" s="89" t="s">
        <v>79</v>
      </c>
      <c r="E1275" s="89" t="s">
        <v>95</v>
      </c>
      <c r="F1275" s="89" t="s">
        <v>309</v>
      </c>
      <c r="G1275" s="89" t="s">
        <v>62</v>
      </c>
      <c r="H1275" s="89" t="s">
        <v>63</v>
      </c>
      <c r="I1275" s="90">
        <v>1.5899984100015897E-2</v>
      </c>
    </row>
    <row r="1276" spans="1:9">
      <c r="A1276" s="89" t="s">
        <v>4050</v>
      </c>
      <c r="B1276" s="89" t="s">
        <v>4051</v>
      </c>
      <c r="C1276" s="89" t="s">
        <v>4052</v>
      </c>
      <c r="D1276" s="89" t="s">
        <v>59</v>
      </c>
      <c r="E1276" s="89" t="s">
        <v>60</v>
      </c>
      <c r="F1276" s="89" t="s">
        <v>770</v>
      </c>
      <c r="G1276" s="89" t="s">
        <v>203</v>
      </c>
      <c r="H1276" s="89" t="s">
        <v>156</v>
      </c>
      <c r="I1276" s="90">
        <v>1.5799984200015799E-2</v>
      </c>
    </row>
    <row r="1277" spans="1:9">
      <c r="A1277" s="89" t="s">
        <v>4053</v>
      </c>
      <c r="B1277" s="89" t="s">
        <v>4054</v>
      </c>
      <c r="C1277" s="89" t="s">
        <v>4055</v>
      </c>
      <c r="D1277" s="89" t="s">
        <v>67</v>
      </c>
      <c r="E1277" s="89" t="s">
        <v>67</v>
      </c>
      <c r="F1277" s="89" t="s">
        <v>68</v>
      </c>
      <c r="G1277" s="89" t="s">
        <v>285</v>
      </c>
      <c r="H1277" s="89" t="s">
        <v>161</v>
      </c>
      <c r="I1277" s="90">
        <v>1.5799984200015799E-2</v>
      </c>
    </row>
    <row r="1278" spans="1:9">
      <c r="A1278" s="89" t="s">
        <v>4056</v>
      </c>
      <c r="B1278" s="89" t="s">
        <v>4057</v>
      </c>
      <c r="C1278" s="89" t="s">
        <v>4058</v>
      </c>
      <c r="D1278" s="89" t="s">
        <v>74</v>
      </c>
      <c r="E1278" s="89" t="s">
        <v>212</v>
      </c>
      <c r="F1278" s="89" t="s">
        <v>212</v>
      </c>
      <c r="G1278" s="89" t="s">
        <v>336</v>
      </c>
      <c r="H1278" s="89" t="s">
        <v>175</v>
      </c>
      <c r="I1278" s="90">
        <v>1.5699984300015696E-2</v>
      </c>
    </row>
    <row r="1279" spans="1:9">
      <c r="A1279" s="89" t="s">
        <v>4059</v>
      </c>
      <c r="B1279" s="89" t="s">
        <v>4060</v>
      </c>
      <c r="C1279" s="89" t="s">
        <v>4061</v>
      </c>
      <c r="D1279" s="89" t="s">
        <v>67</v>
      </c>
      <c r="E1279" s="89" t="s">
        <v>67</v>
      </c>
      <c r="F1279" s="89" t="s">
        <v>226</v>
      </c>
      <c r="G1279" s="89" t="s">
        <v>183</v>
      </c>
      <c r="H1279" s="89" t="s">
        <v>146</v>
      </c>
      <c r="I1279" s="90">
        <v>1.5699984300015696E-2</v>
      </c>
    </row>
    <row r="1280" spans="1:9">
      <c r="A1280" s="89" t="s">
        <v>4062</v>
      </c>
      <c r="B1280" s="89" t="s">
        <v>4063</v>
      </c>
      <c r="C1280" s="89" t="s">
        <v>4064</v>
      </c>
      <c r="D1280" s="89" t="s">
        <v>108</v>
      </c>
      <c r="E1280" s="89" t="s">
        <v>235</v>
      </c>
      <c r="F1280" s="89" t="s">
        <v>236</v>
      </c>
      <c r="G1280" s="89" t="s">
        <v>62</v>
      </c>
      <c r="H1280" s="89" t="s">
        <v>63</v>
      </c>
      <c r="I1280" s="90">
        <v>1.5699984300015696E-2</v>
      </c>
    </row>
    <row r="1281" spans="1:9">
      <c r="A1281" s="89" t="s">
        <v>4065</v>
      </c>
      <c r="B1281" s="89" t="s">
        <v>4066</v>
      </c>
      <c r="C1281" s="89" t="s">
        <v>4067</v>
      </c>
      <c r="D1281" s="89" t="s">
        <v>79</v>
      </c>
      <c r="E1281" s="89" t="s">
        <v>95</v>
      </c>
      <c r="F1281" s="89" t="s">
        <v>309</v>
      </c>
      <c r="G1281" s="89" t="s">
        <v>203</v>
      </c>
      <c r="H1281" s="89" t="s">
        <v>156</v>
      </c>
      <c r="I1281" s="90">
        <v>1.5699984300015696E-2</v>
      </c>
    </row>
    <row r="1282" spans="1:9">
      <c r="A1282" s="89" t="s">
        <v>4068</v>
      </c>
      <c r="B1282" s="89" t="s">
        <v>4069</v>
      </c>
      <c r="C1282" s="89" t="s">
        <v>4070</v>
      </c>
      <c r="D1282" s="89" t="s">
        <v>103</v>
      </c>
      <c r="E1282" s="89" t="s">
        <v>103</v>
      </c>
      <c r="F1282" s="89" t="s">
        <v>290</v>
      </c>
      <c r="G1282" s="89" t="s">
        <v>89</v>
      </c>
      <c r="H1282" s="89" t="s">
        <v>90</v>
      </c>
      <c r="I1282" s="90">
        <v>1.5699984300015696E-2</v>
      </c>
    </row>
    <row r="1283" spans="1:9">
      <c r="A1283" s="89" t="s">
        <v>4071</v>
      </c>
      <c r="B1283" s="89" t="s">
        <v>4072</v>
      </c>
      <c r="C1283" s="89" t="s">
        <v>4073</v>
      </c>
      <c r="D1283" s="89" t="s">
        <v>114</v>
      </c>
      <c r="E1283" s="89" t="s">
        <v>114</v>
      </c>
      <c r="F1283" s="89" t="s">
        <v>2386</v>
      </c>
      <c r="G1283" s="89" t="s">
        <v>285</v>
      </c>
      <c r="H1283" s="89" t="s">
        <v>161</v>
      </c>
      <c r="I1283" s="90">
        <v>1.5699984300015696E-2</v>
      </c>
    </row>
    <row r="1284" spans="1:9">
      <c r="A1284" s="89" t="s">
        <v>4074</v>
      </c>
      <c r="B1284" s="89" t="s">
        <v>4075</v>
      </c>
      <c r="C1284" s="89" t="s">
        <v>4076</v>
      </c>
      <c r="D1284" s="89" t="s">
        <v>114</v>
      </c>
      <c r="E1284" s="89" t="s">
        <v>114</v>
      </c>
      <c r="F1284" s="89" t="s">
        <v>674</v>
      </c>
      <c r="G1284" s="89" t="s">
        <v>183</v>
      </c>
      <c r="H1284" s="89" t="s">
        <v>146</v>
      </c>
      <c r="I1284" s="90">
        <v>1.5699984300015696E-2</v>
      </c>
    </row>
    <row r="1285" spans="1:9">
      <c r="A1285" s="89" t="s">
        <v>4077</v>
      </c>
      <c r="B1285" s="89" t="s">
        <v>4078</v>
      </c>
      <c r="C1285" s="89" t="s">
        <v>4079</v>
      </c>
      <c r="D1285" s="89" t="s">
        <v>97</v>
      </c>
      <c r="E1285" s="89" t="s">
        <v>618</v>
      </c>
      <c r="F1285" s="89" t="s">
        <v>1034</v>
      </c>
      <c r="G1285" s="89" t="s">
        <v>389</v>
      </c>
      <c r="H1285" s="89" t="s">
        <v>218</v>
      </c>
      <c r="I1285" s="90">
        <v>1.5599984400015598E-2</v>
      </c>
    </row>
    <row r="1286" spans="1:9">
      <c r="A1286" s="89" t="s">
        <v>4080</v>
      </c>
      <c r="B1286" s="89" t="s">
        <v>4081</v>
      </c>
      <c r="C1286" s="89" t="s">
        <v>4082</v>
      </c>
      <c r="D1286" s="89" t="s">
        <v>108</v>
      </c>
      <c r="E1286" s="89" t="s">
        <v>201</v>
      </c>
      <c r="F1286" s="89" t="s">
        <v>202</v>
      </c>
      <c r="G1286" s="89" t="s">
        <v>348</v>
      </c>
      <c r="H1286" s="89" t="s">
        <v>146</v>
      </c>
      <c r="I1286" s="90">
        <v>1.5599984400015598E-2</v>
      </c>
    </row>
    <row r="1287" spans="1:9">
      <c r="A1287" s="89" t="s">
        <v>4083</v>
      </c>
      <c r="B1287" s="89" t="s">
        <v>4084</v>
      </c>
      <c r="C1287" s="89" t="s">
        <v>4085</v>
      </c>
      <c r="D1287" s="89" t="s">
        <v>108</v>
      </c>
      <c r="E1287" s="89" t="s">
        <v>201</v>
      </c>
      <c r="F1287" s="89" t="s">
        <v>202</v>
      </c>
      <c r="G1287" s="89" t="s">
        <v>203</v>
      </c>
      <c r="H1287" s="89" t="s">
        <v>156</v>
      </c>
      <c r="I1287" s="90">
        <v>1.5599984400015598E-2</v>
      </c>
    </row>
    <row r="1288" spans="1:9">
      <c r="A1288" s="89" t="s">
        <v>4086</v>
      </c>
      <c r="B1288" s="89" t="s">
        <v>4087</v>
      </c>
      <c r="C1288" s="89" t="s">
        <v>4088</v>
      </c>
      <c r="D1288" s="89" t="s">
        <v>97</v>
      </c>
      <c r="E1288" s="89" t="s">
        <v>320</v>
      </c>
      <c r="F1288" s="89" t="s">
        <v>320</v>
      </c>
      <c r="G1288" s="89" t="s">
        <v>62</v>
      </c>
      <c r="H1288" s="89" t="s">
        <v>63</v>
      </c>
      <c r="I1288" s="90">
        <v>1.5599984400015598E-2</v>
      </c>
    </row>
    <row r="1289" spans="1:9">
      <c r="A1289" s="89" t="s">
        <v>4089</v>
      </c>
      <c r="B1289" s="89" t="s">
        <v>4090</v>
      </c>
      <c r="C1289" s="89" t="s">
        <v>4091</v>
      </c>
      <c r="D1289" s="89" t="s">
        <v>97</v>
      </c>
      <c r="E1289" s="89" t="s">
        <v>618</v>
      </c>
      <c r="F1289" s="89" t="s">
        <v>619</v>
      </c>
      <c r="G1289" s="89" t="s">
        <v>123</v>
      </c>
      <c r="H1289" s="89" t="s">
        <v>124</v>
      </c>
      <c r="I1289" s="90">
        <v>1.5599984400015598E-2</v>
      </c>
    </row>
    <row r="1290" spans="1:9">
      <c r="A1290" s="89" t="s">
        <v>4092</v>
      </c>
      <c r="B1290" s="89" t="s">
        <v>4093</v>
      </c>
      <c r="C1290" s="89" t="s">
        <v>4094</v>
      </c>
      <c r="D1290" s="89" t="s">
        <v>103</v>
      </c>
      <c r="E1290" s="89" t="s">
        <v>103</v>
      </c>
      <c r="F1290" s="89" t="s">
        <v>173</v>
      </c>
      <c r="G1290" s="89" t="s">
        <v>385</v>
      </c>
      <c r="H1290" s="89" t="s">
        <v>213</v>
      </c>
      <c r="I1290" s="90">
        <v>1.5599984400015598E-2</v>
      </c>
    </row>
    <row r="1291" spans="1:9">
      <c r="A1291" s="89" t="s">
        <v>4095</v>
      </c>
      <c r="B1291" s="89" t="s">
        <v>4096</v>
      </c>
      <c r="C1291" s="89" t="s">
        <v>4097</v>
      </c>
      <c r="D1291" s="89" t="s">
        <v>108</v>
      </c>
      <c r="E1291" s="89" t="s">
        <v>201</v>
      </c>
      <c r="F1291" s="89" t="s">
        <v>202</v>
      </c>
      <c r="G1291" s="89" t="s">
        <v>385</v>
      </c>
      <c r="H1291" s="89" t="s">
        <v>213</v>
      </c>
      <c r="I1291" s="90">
        <v>1.5599984400015598E-2</v>
      </c>
    </row>
    <row r="1292" spans="1:9">
      <c r="A1292" s="89" t="s">
        <v>4098</v>
      </c>
      <c r="B1292" s="89" t="s">
        <v>4099</v>
      </c>
      <c r="C1292" s="89" t="s">
        <v>4100</v>
      </c>
      <c r="D1292" s="89" t="s">
        <v>83</v>
      </c>
      <c r="E1292" s="89" t="s">
        <v>83</v>
      </c>
      <c r="F1292" s="89" t="s">
        <v>160</v>
      </c>
      <c r="G1292" s="89" t="s">
        <v>411</v>
      </c>
      <c r="H1292" s="89" t="s">
        <v>231</v>
      </c>
      <c r="I1292" s="90">
        <v>1.5599984400015598E-2</v>
      </c>
    </row>
    <row r="1293" spans="1:9">
      <c r="A1293" s="89" t="s">
        <v>4101</v>
      </c>
      <c r="B1293" s="89" t="s">
        <v>4102</v>
      </c>
      <c r="C1293" s="89" t="s">
        <v>4103</v>
      </c>
      <c r="D1293" s="89" t="s">
        <v>103</v>
      </c>
      <c r="E1293" s="89" t="s">
        <v>103</v>
      </c>
      <c r="F1293" s="89" t="s">
        <v>173</v>
      </c>
      <c r="G1293" s="89" t="s">
        <v>62</v>
      </c>
      <c r="H1293" s="89" t="s">
        <v>63</v>
      </c>
      <c r="I1293" s="90">
        <v>1.5499984500015497E-2</v>
      </c>
    </row>
    <row r="1294" spans="1:9">
      <c r="A1294" s="89" t="s">
        <v>4104</v>
      </c>
      <c r="B1294" s="89" t="s">
        <v>4105</v>
      </c>
      <c r="C1294" s="89" t="s">
        <v>4106</v>
      </c>
      <c r="D1294" s="89" t="s">
        <v>97</v>
      </c>
      <c r="E1294" s="89" t="s">
        <v>618</v>
      </c>
      <c r="F1294" s="89" t="s">
        <v>1034</v>
      </c>
      <c r="G1294" s="89" t="s">
        <v>381</v>
      </c>
      <c r="H1294" s="89" t="s">
        <v>208</v>
      </c>
      <c r="I1294" s="90">
        <v>1.5499984500015497E-2</v>
      </c>
    </row>
    <row r="1295" spans="1:9">
      <c r="A1295" s="89" t="s">
        <v>4107</v>
      </c>
      <c r="B1295" s="89" t="s">
        <v>4108</v>
      </c>
      <c r="C1295" s="89" t="s">
        <v>4109</v>
      </c>
      <c r="D1295" s="89" t="s">
        <v>97</v>
      </c>
      <c r="E1295" s="89" t="s">
        <v>618</v>
      </c>
      <c r="F1295" s="89" t="s">
        <v>619</v>
      </c>
      <c r="G1295" s="89" t="s">
        <v>174</v>
      </c>
      <c r="H1295" s="89" t="s">
        <v>141</v>
      </c>
      <c r="I1295" s="90">
        <v>1.5499984500015497E-2</v>
      </c>
    </row>
    <row r="1296" spans="1:9">
      <c r="A1296" s="89" t="s">
        <v>4110</v>
      </c>
      <c r="B1296" s="89" t="s">
        <v>4111</v>
      </c>
      <c r="C1296" s="89" t="s">
        <v>4112</v>
      </c>
      <c r="D1296" s="89" t="s">
        <v>97</v>
      </c>
      <c r="E1296" s="89" t="s">
        <v>121</v>
      </c>
      <c r="F1296" s="89" t="s">
        <v>122</v>
      </c>
      <c r="G1296" s="89" t="s">
        <v>450</v>
      </c>
      <c r="H1296" s="89" t="s">
        <v>257</v>
      </c>
      <c r="I1296" s="90">
        <v>1.5499984500015497E-2</v>
      </c>
    </row>
    <row r="1297" spans="1:9">
      <c r="A1297" s="89" t="s">
        <v>4113</v>
      </c>
      <c r="B1297" s="89" t="s">
        <v>4114</v>
      </c>
      <c r="C1297" s="89" t="s">
        <v>4115</v>
      </c>
      <c r="D1297" s="89" t="s">
        <v>79</v>
      </c>
      <c r="E1297" s="89" t="s">
        <v>444</v>
      </c>
      <c r="F1297" s="89" t="s">
        <v>445</v>
      </c>
      <c r="G1297" s="89" t="s">
        <v>353</v>
      </c>
      <c r="H1297" s="89" t="s">
        <v>146</v>
      </c>
      <c r="I1297" s="90">
        <v>1.5499984500015497E-2</v>
      </c>
    </row>
    <row r="1298" spans="1:9">
      <c r="A1298" s="89" t="s">
        <v>4116</v>
      </c>
      <c r="B1298" s="89" t="s">
        <v>4117</v>
      </c>
      <c r="C1298" s="89" t="s">
        <v>4118</v>
      </c>
      <c r="D1298" s="89" t="s">
        <v>79</v>
      </c>
      <c r="E1298" s="89" t="s">
        <v>1466</v>
      </c>
      <c r="F1298" s="89" t="s">
        <v>1467</v>
      </c>
      <c r="G1298" s="89" t="s">
        <v>203</v>
      </c>
      <c r="H1298" s="89" t="s">
        <v>156</v>
      </c>
      <c r="I1298" s="90">
        <v>1.5499984500015497E-2</v>
      </c>
    </row>
    <row r="1299" spans="1:9">
      <c r="A1299" s="89" t="s">
        <v>4119</v>
      </c>
      <c r="B1299" s="89" t="s">
        <v>4120</v>
      </c>
      <c r="C1299" s="89" t="s">
        <v>4121</v>
      </c>
      <c r="D1299" s="89" t="s">
        <v>83</v>
      </c>
      <c r="E1299" s="89" t="s">
        <v>83</v>
      </c>
      <c r="F1299" s="89" t="s">
        <v>160</v>
      </c>
      <c r="G1299" s="89" t="s">
        <v>411</v>
      </c>
      <c r="H1299" s="89" t="s">
        <v>231</v>
      </c>
      <c r="I1299" s="90">
        <v>1.5399984600015399E-2</v>
      </c>
    </row>
    <row r="1300" spans="1:9">
      <c r="A1300" s="89" t="s">
        <v>4122</v>
      </c>
      <c r="B1300" s="89" t="s">
        <v>4123</v>
      </c>
      <c r="C1300" s="89" t="s">
        <v>4124</v>
      </c>
      <c r="D1300" s="89" t="s">
        <v>97</v>
      </c>
      <c r="E1300" s="89" t="s">
        <v>618</v>
      </c>
      <c r="F1300" s="89" t="s">
        <v>1034</v>
      </c>
      <c r="G1300" s="89" t="s">
        <v>285</v>
      </c>
      <c r="H1300" s="89" t="s">
        <v>161</v>
      </c>
      <c r="I1300" s="90">
        <v>1.5399984600015399E-2</v>
      </c>
    </row>
    <row r="1301" spans="1:9">
      <c r="A1301" s="89" t="s">
        <v>4125</v>
      </c>
      <c r="B1301" s="89" t="s">
        <v>4126</v>
      </c>
      <c r="C1301" s="89" t="s">
        <v>4127</v>
      </c>
      <c r="D1301" s="89" t="s">
        <v>97</v>
      </c>
      <c r="E1301" s="89" t="s">
        <v>618</v>
      </c>
      <c r="F1301" s="89" t="s">
        <v>1034</v>
      </c>
      <c r="G1301" s="89" t="s">
        <v>174</v>
      </c>
      <c r="H1301" s="89" t="s">
        <v>141</v>
      </c>
      <c r="I1301" s="90">
        <v>1.5399984600015399E-2</v>
      </c>
    </row>
    <row r="1302" spans="1:9">
      <c r="A1302" s="89" t="s">
        <v>4128</v>
      </c>
      <c r="B1302" s="89" t="s">
        <v>4129</v>
      </c>
      <c r="C1302" s="89" t="s">
        <v>4130</v>
      </c>
      <c r="D1302" s="89" t="s">
        <v>79</v>
      </c>
      <c r="E1302" s="89" t="s">
        <v>95</v>
      </c>
      <c r="F1302" s="89" t="s">
        <v>709</v>
      </c>
      <c r="G1302" s="89" t="s">
        <v>389</v>
      </c>
      <c r="H1302" s="89" t="s">
        <v>218</v>
      </c>
      <c r="I1302" s="90">
        <v>1.5399984600015399E-2</v>
      </c>
    </row>
    <row r="1303" spans="1:9">
      <c r="A1303" s="89" t="s">
        <v>4131</v>
      </c>
      <c r="B1303" s="89" t="s">
        <v>4132</v>
      </c>
      <c r="C1303" s="89" t="s">
        <v>4133</v>
      </c>
      <c r="D1303" s="89" t="s">
        <v>103</v>
      </c>
      <c r="E1303" s="89" t="s">
        <v>103</v>
      </c>
      <c r="F1303" s="89" t="s">
        <v>173</v>
      </c>
      <c r="G1303" s="89" t="s">
        <v>285</v>
      </c>
      <c r="H1303" s="89" t="s">
        <v>161</v>
      </c>
      <c r="I1303" s="90">
        <v>1.5399984600015399E-2</v>
      </c>
    </row>
    <row r="1304" spans="1:9">
      <c r="A1304" s="89" t="s">
        <v>4134</v>
      </c>
      <c r="B1304" s="89" t="s">
        <v>4135</v>
      </c>
      <c r="C1304" s="89" t="s">
        <v>4136</v>
      </c>
      <c r="D1304" s="89" t="s">
        <v>114</v>
      </c>
      <c r="E1304" s="89" t="s">
        <v>114</v>
      </c>
      <c r="F1304" s="89" t="s">
        <v>574</v>
      </c>
      <c r="G1304" s="89" t="s">
        <v>62</v>
      </c>
      <c r="H1304" s="89" t="s">
        <v>63</v>
      </c>
      <c r="I1304" s="90">
        <v>1.5399984600015399E-2</v>
      </c>
    </row>
    <row r="1305" spans="1:9">
      <c r="A1305" s="89" t="s">
        <v>4137</v>
      </c>
      <c r="B1305" s="89" t="s">
        <v>4138</v>
      </c>
      <c r="C1305" s="89" t="s">
        <v>4139</v>
      </c>
      <c r="D1305" s="89" t="s">
        <v>103</v>
      </c>
      <c r="E1305" s="89" t="s">
        <v>103</v>
      </c>
      <c r="F1305" s="89" t="s">
        <v>1572</v>
      </c>
      <c r="G1305" s="89" t="s">
        <v>393</v>
      </c>
      <c r="H1305" s="89" t="s">
        <v>146</v>
      </c>
      <c r="I1305" s="90">
        <v>1.5399984600015399E-2</v>
      </c>
    </row>
    <row r="1306" spans="1:9">
      <c r="A1306" s="89" t="s">
        <v>4140</v>
      </c>
      <c r="B1306" s="89" t="s">
        <v>4141</v>
      </c>
      <c r="C1306" s="89" t="s">
        <v>4142</v>
      </c>
      <c r="D1306" s="89" t="s">
        <v>97</v>
      </c>
      <c r="E1306" s="89" t="s">
        <v>121</v>
      </c>
      <c r="F1306" s="89" t="s">
        <v>122</v>
      </c>
      <c r="G1306" s="89" t="s">
        <v>381</v>
      </c>
      <c r="H1306" s="89" t="s">
        <v>208</v>
      </c>
      <c r="I1306" s="90">
        <v>1.5299984700015297E-2</v>
      </c>
    </row>
    <row r="1307" spans="1:9">
      <c r="A1307" s="89" t="s">
        <v>4143</v>
      </c>
      <c r="B1307" s="89" t="s">
        <v>4144</v>
      </c>
      <c r="C1307" s="89" t="s">
        <v>4145</v>
      </c>
      <c r="D1307" s="89" t="s">
        <v>79</v>
      </c>
      <c r="E1307" s="89" t="s">
        <v>1466</v>
      </c>
      <c r="F1307" s="89" t="s">
        <v>1467</v>
      </c>
      <c r="G1307" s="89" t="s">
        <v>123</v>
      </c>
      <c r="H1307" s="89" t="s">
        <v>124</v>
      </c>
      <c r="I1307" s="90">
        <v>1.5299984700015297E-2</v>
      </c>
    </row>
    <row r="1308" spans="1:9">
      <c r="A1308" s="89" t="s">
        <v>4146</v>
      </c>
      <c r="B1308" s="89" t="s">
        <v>4147</v>
      </c>
      <c r="C1308" s="89" t="s">
        <v>4148</v>
      </c>
      <c r="D1308" s="89" t="s">
        <v>108</v>
      </c>
      <c r="E1308" s="89" t="s">
        <v>560</v>
      </c>
      <c r="F1308" s="89" t="s">
        <v>1989</v>
      </c>
      <c r="G1308" s="89" t="s">
        <v>203</v>
      </c>
      <c r="H1308" s="89" t="s">
        <v>156</v>
      </c>
      <c r="I1308" s="90">
        <v>1.5299984700015297E-2</v>
      </c>
    </row>
    <row r="1309" spans="1:9">
      <c r="A1309" s="89" t="s">
        <v>4149</v>
      </c>
      <c r="B1309" s="89" t="s">
        <v>4150</v>
      </c>
      <c r="C1309" s="89" t="s">
        <v>4151</v>
      </c>
      <c r="D1309" s="89" t="s">
        <v>59</v>
      </c>
      <c r="E1309" s="89" t="s">
        <v>72</v>
      </c>
      <c r="F1309" s="89" t="s">
        <v>73</v>
      </c>
      <c r="G1309" s="89" t="s">
        <v>62</v>
      </c>
      <c r="H1309" s="89" t="s">
        <v>63</v>
      </c>
      <c r="I1309" s="90">
        <v>1.5299984700015297E-2</v>
      </c>
    </row>
    <row r="1310" spans="1:9">
      <c r="A1310" s="89" t="s">
        <v>4152</v>
      </c>
      <c r="B1310" s="89" t="s">
        <v>4153</v>
      </c>
      <c r="C1310" s="89" t="s">
        <v>4154</v>
      </c>
      <c r="D1310" s="89" t="s">
        <v>74</v>
      </c>
      <c r="E1310" s="89" t="s">
        <v>87</v>
      </c>
      <c r="F1310" s="89" t="s">
        <v>88</v>
      </c>
      <c r="G1310" s="89" t="s">
        <v>89</v>
      </c>
      <c r="H1310" s="89" t="s">
        <v>90</v>
      </c>
      <c r="I1310" s="90">
        <v>1.5199984800015198E-2</v>
      </c>
    </row>
    <row r="1311" spans="1:9">
      <c r="A1311" s="89" t="s">
        <v>4155</v>
      </c>
      <c r="B1311" s="89" t="s">
        <v>4156</v>
      </c>
      <c r="C1311" s="89" t="s">
        <v>4157</v>
      </c>
      <c r="D1311" s="89" t="s">
        <v>79</v>
      </c>
      <c r="E1311" s="89" t="s">
        <v>1466</v>
      </c>
      <c r="F1311" s="89" t="s">
        <v>1513</v>
      </c>
      <c r="G1311" s="89" t="s">
        <v>174</v>
      </c>
      <c r="H1311" s="89" t="s">
        <v>141</v>
      </c>
      <c r="I1311" s="90">
        <v>1.5199984800015198E-2</v>
      </c>
    </row>
    <row r="1312" spans="1:9">
      <c r="A1312" s="89" t="s">
        <v>4158</v>
      </c>
      <c r="B1312" s="89" t="s">
        <v>4159</v>
      </c>
      <c r="C1312" s="89" t="s">
        <v>4160</v>
      </c>
      <c r="D1312" s="89" t="s">
        <v>103</v>
      </c>
      <c r="E1312" s="89" t="s">
        <v>103</v>
      </c>
      <c r="F1312" s="89" t="s">
        <v>173</v>
      </c>
      <c r="G1312" s="89" t="s">
        <v>203</v>
      </c>
      <c r="H1312" s="89" t="s">
        <v>156</v>
      </c>
      <c r="I1312" s="90">
        <v>1.5199984800015198E-2</v>
      </c>
    </row>
    <row r="1313" spans="1:9">
      <c r="A1313" s="89" t="s">
        <v>4161</v>
      </c>
      <c r="B1313" s="89" t="s">
        <v>4162</v>
      </c>
      <c r="C1313" s="89" t="s">
        <v>4163</v>
      </c>
      <c r="D1313" s="89" t="s">
        <v>79</v>
      </c>
      <c r="E1313" s="89" t="s">
        <v>95</v>
      </c>
      <c r="F1313" s="89" t="s">
        <v>1012</v>
      </c>
      <c r="G1313" s="89" t="s">
        <v>62</v>
      </c>
      <c r="H1313" s="89" t="s">
        <v>63</v>
      </c>
      <c r="I1313" s="90">
        <v>1.5199984800015198E-2</v>
      </c>
    </row>
    <row r="1314" spans="1:9">
      <c r="A1314" s="89" t="s">
        <v>4164</v>
      </c>
      <c r="B1314" s="89" t="s">
        <v>4165</v>
      </c>
      <c r="C1314" s="89" t="s">
        <v>4166</v>
      </c>
      <c r="D1314" s="89" t="s">
        <v>59</v>
      </c>
      <c r="E1314" s="89" t="s">
        <v>72</v>
      </c>
      <c r="F1314" s="89" t="s">
        <v>78</v>
      </c>
      <c r="G1314" s="89" t="s">
        <v>385</v>
      </c>
      <c r="H1314" s="89" t="s">
        <v>213</v>
      </c>
      <c r="I1314" s="90">
        <v>1.5199984800015198E-2</v>
      </c>
    </row>
    <row r="1315" spans="1:9">
      <c r="A1315" s="89" t="s">
        <v>4167</v>
      </c>
      <c r="B1315" s="89" t="s">
        <v>4168</v>
      </c>
      <c r="C1315" s="89" t="s">
        <v>4169</v>
      </c>
      <c r="D1315" s="89" t="s">
        <v>59</v>
      </c>
      <c r="E1315" s="89" t="s">
        <v>155</v>
      </c>
      <c r="F1315" s="89" t="s">
        <v>155</v>
      </c>
      <c r="G1315" s="89" t="s">
        <v>62</v>
      </c>
      <c r="H1315" s="89" t="s">
        <v>63</v>
      </c>
      <c r="I1315" s="90">
        <v>1.5099984900015099E-2</v>
      </c>
    </row>
    <row r="1316" spans="1:9">
      <c r="A1316" s="89" t="s">
        <v>4170</v>
      </c>
      <c r="B1316" s="89" t="s">
        <v>4171</v>
      </c>
      <c r="C1316" s="89" t="s">
        <v>4172</v>
      </c>
      <c r="D1316" s="89" t="s">
        <v>103</v>
      </c>
      <c r="E1316" s="89" t="s">
        <v>103</v>
      </c>
      <c r="F1316" s="89" t="s">
        <v>1420</v>
      </c>
      <c r="G1316" s="89" t="s">
        <v>336</v>
      </c>
      <c r="H1316" s="89" t="s">
        <v>175</v>
      </c>
      <c r="I1316" s="90">
        <v>1.5099984900015099E-2</v>
      </c>
    </row>
    <row r="1317" spans="1:9">
      <c r="A1317" s="89" t="s">
        <v>4173</v>
      </c>
      <c r="B1317" s="89" t="s">
        <v>4174</v>
      </c>
      <c r="C1317" s="89" t="s">
        <v>4175</v>
      </c>
      <c r="D1317" s="89" t="s">
        <v>79</v>
      </c>
      <c r="E1317" s="89" t="s">
        <v>1466</v>
      </c>
      <c r="F1317" s="89" t="s">
        <v>1467</v>
      </c>
      <c r="G1317" s="89" t="s">
        <v>123</v>
      </c>
      <c r="H1317" s="89" t="s">
        <v>124</v>
      </c>
      <c r="I1317" s="90">
        <v>1.5099984900015099E-2</v>
      </c>
    </row>
    <row r="1318" spans="1:9">
      <c r="A1318" s="89" t="s">
        <v>4176</v>
      </c>
      <c r="B1318" s="89" t="s">
        <v>4177</v>
      </c>
      <c r="C1318" s="89" t="s">
        <v>4178</v>
      </c>
      <c r="D1318" s="89" t="s">
        <v>114</v>
      </c>
      <c r="E1318" s="89" t="s">
        <v>114</v>
      </c>
      <c r="F1318" s="89" t="s">
        <v>3084</v>
      </c>
      <c r="G1318" s="89" t="s">
        <v>344</v>
      </c>
      <c r="H1318" s="89" t="s">
        <v>184</v>
      </c>
      <c r="I1318" s="90">
        <v>1.5099984900015099E-2</v>
      </c>
    </row>
    <row r="1319" spans="1:9">
      <c r="A1319" s="89" t="s">
        <v>4179</v>
      </c>
      <c r="B1319" s="89" t="s">
        <v>4180</v>
      </c>
      <c r="C1319" s="89" t="s">
        <v>4181</v>
      </c>
      <c r="D1319" s="89" t="s">
        <v>97</v>
      </c>
      <c r="E1319" s="89" t="s">
        <v>136</v>
      </c>
      <c r="F1319" s="89" t="s">
        <v>137</v>
      </c>
      <c r="G1319" s="89" t="s">
        <v>405</v>
      </c>
      <c r="H1319" s="89" t="s">
        <v>227</v>
      </c>
      <c r="I1319" s="90">
        <v>1.5099984900015099E-2</v>
      </c>
    </row>
    <row r="1320" spans="1:9">
      <c r="A1320" s="89" t="s">
        <v>4182</v>
      </c>
      <c r="B1320" s="89" t="s">
        <v>4183</v>
      </c>
      <c r="C1320" s="89" t="s">
        <v>4184</v>
      </c>
      <c r="D1320" s="89" t="s">
        <v>74</v>
      </c>
      <c r="E1320" s="89" t="s">
        <v>101</v>
      </c>
      <c r="F1320" s="89" t="s">
        <v>102</v>
      </c>
      <c r="G1320" s="89" t="s">
        <v>188</v>
      </c>
      <c r="H1320" s="89" t="s">
        <v>151</v>
      </c>
      <c r="I1320" s="90">
        <v>1.5099984900015099E-2</v>
      </c>
    </row>
    <row r="1321" spans="1:9">
      <c r="A1321" s="89" t="s">
        <v>4185</v>
      </c>
      <c r="B1321" s="89" t="s">
        <v>4186</v>
      </c>
      <c r="C1321" s="89" t="s">
        <v>4187</v>
      </c>
      <c r="D1321" s="89" t="s">
        <v>79</v>
      </c>
      <c r="E1321" s="89" t="s">
        <v>95</v>
      </c>
      <c r="F1321" s="89" t="s">
        <v>1012</v>
      </c>
      <c r="G1321" s="89" t="s">
        <v>454</v>
      </c>
      <c r="H1321" s="89" t="s">
        <v>261</v>
      </c>
      <c r="I1321" s="90">
        <v>1.5099984900015099E-2</v>
      </c>
    </row>
    <row r="1322" spans="1:9">
      <c r="A1322" s="89" t="s">
        <v>4188</v>
      </c>
      <c r="B1322" s="89" t="s">
        <v>4189</v>
      </c>
      <c r="C1322" s="89" t="s">
        <v>4190</v>
      </c>
      <c r="D1322" s="89" t="s">
        <v>108</v>
      </c>
      <c r="E1322" s="89" t="s">
        <v>235</v>
      </c>
      <c r="F1322" s="89" t="s">
        <v>236</v>
      </c>
      <c r="G1322" s="89" t="s">
        <v>174</v>
      </c>
      <c r="H1322" s="89" t="s">
        <v>141</v>
      </c>
      <c r="I1322" s="90">
        <v>1.4999985000014997E-2</v>
      </c>
    </row>
    <row r="1323" spans="1:9">
      <c r="A1323" s="89" t="s">
        <v>4191</v>
      </c>
      <c r="B1323" s="89" t="s">
        <v>4192</v>
      </c>
      <c r="C1323" s="89" t="s">
        <v>4193</v>
      </c>
      <c r="D1323" s="89" t="s">
        <v>108</v>
      </c>
      <c r="E1323" s="89" t="s">
        <v>560</v>
      </c>
      <c r="F1323" s="89" t="s">
        <v>1989</v>
      </c>
      <c r="G1323" s="89" t="s">
        <v>62</v>
      </c>
      <c r="H1323" s="89" t="s">
        <v>63</v>
      </c>
      <c r="I1323" s="90">
        <v>1.4999985000014997E-2</v>
      </c>
    </row>
    <row r="1324" spans="1:9">
      <c r="A1324" s="89" t="s">
        <v>4194</v>
      </c>
      <c r="B1324" s="89" t="s">
        <v>4195</v>
      </c>
      <c r="C1324" s="89" t="s">
        <v>4196</v>
      </c>
      <c r="D1324" s="89" t="s">
        <v>79</v>
      </c>
      <c r="E1324" s="89" t="s">
        <v>95</v>
      </c>
      <c r="F1324" s="89" t="s">
        <v>1206</v>
      </c>
      <c r="G1324" s="89" t="s">
        <v>62</v>
      </c>
      <c r="H1324" s="89" t="s">
        <v>63</v>
      </c>
      <c r="I1324" s="90">
        <v>1.4999985000014997E-2</v>
      </c>
    </row>
    <row r="1325" spans="1:9">
      <c r="A1325" s="89" t="s">
        <v>4197</v>
      </c>
      <c r="B1325" s="89" t="s">
        <v>4198</v>
      </c>
      <c r="C1325" s="89" t="s">
        <v>4199</v>
      </c>
      <c r="D1325" s="89" t="s">
        <v>59</v>
      </c>
      <c r="E1325" s="89" t="s">
        <v>72</v>
      </c>
      <c r="F1325" s="89" t="s">
        <v>78</v>
      </c>
      <c r="G1325" s="89" t="s">
        <v>203</v>
      </c>
      <c r="H1325" s="89" t="s">
        <v>156</v>
      </c>
      <c r="I1325" s="90">
        <v>1.4999985000014997E-2</v>
      </c>
    </row>
    <row r="1326" spans="1:9">
      <c r="A1326" s="89" t="s">
        <v>4200</v>
      </c>
      <c r="B1326" s="89" t="s">
        <v>4201</v>
      </c>
      <c r="C1326" s="89" t="s">
        <v>4202</v>
      </c>
      <c r="D1326" s="89" t="s">
        <v>103</v>
      </c>
      <c r="E1326" s="89" t="s">
        <v>103</v>
      </c>
      <c r="F1326" s="89" t="s">
        <v>1420</v>
      </c>
      <c r="G1326" s="89" t="s">
        <v>332</v>
      </c>
      <c r="H1326" s="89" t="s">
        <v>169</v>
      </c>
      <c r="I1326" s="90">
        <v>1.4999985000014997E-2</v>
      </c>
    </row>
    <row r="1327" spans="1:9">
      <c r="A1327" s="89" t="s">
        <v>4203</v>
      </c>
      <c r="B1327" s="89" t="s">
        <v>4204</v>
      </c>
      <c r="C1327" s="89" t="s">
        <v>4205</v>
      </c>
      <c r="D1327" s="89" t="s">
        <v>79</v>
      </c>
      <c r="E1327" s="89" t="s">
        <v>95</v>
      </c>
      <c r="F1327" s="89" t="s">
        <v>709</v>
      </c>
      <c r="G1327" s="89" t="s">
        <v>203</v>
      </c>
      <c r="H1327" s="89" t="s">
        <v>156</v>
      </c>
      <c r="I1327" s="90">
        <v>1.4999985000014997E-2</v>
      </c>
    </row>
    <row r="1328" spans="1:9">
      <c r="A1328" s="89" t="s">
        <v>4206</v>
      </c>
      <c r="B1328" s="89" t="s">
        <v>4207</v>
      </c>
      <c r="C1328" s="89" t="s">
        <v>4208</v>
      </c>
      <c r="D1328" s="89" t="s">
        <v>79</v>
      </c>
      <c r="E1328" s="89" t="s">
        <v>444</v>
      </c>
      <c r="F1328" s="89" t="s">
        <v>2068</v>
      </c>
      <c r="G1328" s="89" t="s">
        <v>340</v>
      </c>
      <c r="H1328" s="89" t="s">
        <v>179</v>
      </c>
      <c r="I1328" s="90">
        <v>1.4899985100014898E-2</v>
      </c>
    </row>
    <row r="1329" spans="1:9">
      <c r="A1329" s="89" t="s">
        <v>4209</v>
      </c>
      <c r="B1329" s="89" t="s">
        <v>4210</v>
      </c>
      <c r="C1329" s="89" t="s">
        <v>4211</v>
      </c>
      <c r="D1329" s="89" t="s">
        <v>97</v>
      </c>
      <c r="E1329" s="89" t="s">
        <v>121</v>
      </c>
      <c r="F1329" s="89" t="s">
        <v>122</v>
      </c>
      <c r="G1329" s="89" t="s">
        <v>328</v>
      </c>
      <c r="H1329" s="89" t="s">
        <v>146</v>
      </c>
      <c r="I1329" s="90">
        <v>1.4899985100014898E-2</v>
      </c>
    </row>
    <row r="1330" spans="1:9">
      <c r="A1330" s="89" t="s">
        <v>4212</v>
      </c>
      <c r="B1330" s="89" t="s">
        <v>4213</v>
      </c>
      <c r="C1330" s="89" t="s">
        <v>4214</v>
      </c>
      <c r="D1330" s="89" t="s">
        <v>108</v>
      </c>
      <c r="E1330" s="89" t="s">
        <v>300</v>
      </c>
      <c r="F1330" s="89" t="s">
        <v>678</v>
      </c>
      <c r="G1330" s="89" t="s">
        <v>203</v>
      </c>
      <c r="H1330" s="89" t="s">
        <v>156</v>
      </c>
      <c r="I1330" s="90">
        <v>1.4899985100014898E-2</v>
      </c>
    </row>
    <row r="1331" spans="1:9">
      <c r="A1331" s="89" t="s">
        <v>4215</v>
      </c>
      <c r="B1331" s="89" t="s">
        <v>4216</v>
      </c>
      <c r="C1331" s="89" t="s">
        <v>4217</v>
      </c>
      <c r="D1331" s="89" t="s">
        <v>103</v>
      </c>
      <c r="E1331" s="89" t="s">
        <v>103</v>
      </c>
      <c r="F1331" s="89" t="s">
        <v>1572</v>
      </c>
      <c r="G1331" s="89" t="s">
        <v>203</v>
      </c>
      <c r="H1331" s="89" t="s">
        <v>156</v>
      </c>
      <c r="I1331" s="90">
        <v>1.4899985100014898E-2</v>
      </c>
    </row>
    <row r="1332" spans="1:9">
      <c r="A1332" s="89" t="s">
        <v>4218</v>
      </c>
      <c r="B1332" s="89" t="s">
        <v>4219</v>
      </c>
      <c r="C1332" s="89" t="s">
        <v>4220</v>
      </c>
      <c r="D1332" s="89" t="s">
        <v>103</v>
      </c>
      <c r="E1332" s="89" t="s">
        <v>103</v>
      </c>
      <c r="F1332" s="89" t="s">
        <v>1420</v>
      </c>
      <c r="G1332" s="89" t="s">
        <v>415</v>
      </c>
      <c r="H1332" s="89" t="s">
        <v>237</v>
      </c>
      <c r="I1332" s="90">
        <v>1.4899985100014898E-2</v>
      </c>
    </row>
    <row r="1333" spans="1:9">
      <c r="A1333" s="89" t="s">
        <v>4221</v>
      </c>
      <c r="B1333" s="89" t="s">
        <v>4222</v>
      </c>
      <c r="C1333" s="89" t="s">
        <v>4223</v>
      </c>
      <c r="D1333" s="89" t="s">
        <v>97</v>
      </c>
      <c r="E1333" s="89" t="s">
        <v>320</v>
      </c>
      <c r="F1333" s="89" t="s">
        <v>320</v>
      </c>
      <c r="G1333" s="89" t="s">
        <v>62</v>
      </c>
      <c r="H1333" s="89" t="s">
        <v>63</v>
      </c>
      <c r="I1333" s="90">
        <v>1.4899985100014898E-2</v>
      </c>
    </row>
    <row r="1334" spans="1:9">
      <c r="A1334" s="89" t="s">
        <v>4224</v>
      </c>
      <c r="B1334" s="89" t="s">
        <v>4225</v>
      </c>
      <c r="C1334" s="89" t="s">
        <v>4226</v>
      </c>
      <c r="D1334" s="89" t="s">
        <v>79</v>
      </c>
      <c r="E1334" s="89" t="s">
        <v>95</v>
      </c>
      <c r="F1334" s="89" t="s">
        <v>1012</v>
      </c>
      <c r="G1334" s="89" t="s">
        <v>328</v>
      </c>
      <c r="H1334" s="89" t="s">
        <v>146</v>
      </c>
      <c r="I1334" s="90">
        <v>1.4799985200014798E-2</v>
      </c>
    </row>
    <row r="1335" spans="1:9">
      <c r="A1335" s="89" t="s">
        <v>4227</v>
      </c>
      <c r="B1335" s="89" t="s">
        <v>4228</v>
      </c>
      <c r="C1335" s="89" t="s">
        <v>4229</v>
      </c>
      <c r="D1335" s="89" t="s">
        <v>67</v>
      </c>
      <c r="E1335" s="89" t="s">
        <v>67</v>
      </c>
      <c r="F1335" s="89" t="s">
        <v>68</v>
      </c>
      <c r="G1335" s="89" t="s">
        <v>397</v>
      </c>
      <c r="H1335" s="89" t="s">
        <v>222</v>
      </c>
      <c r="I1335" s="90">
        <v>1.4799985200014798E-2</v>
      </c>
    </row>
    <row r="1336" spans="1:9">
      <c r="A1336" s="89" t="s">
        <v>4230</v>
      </c>
      <c r="B1336" s="89" t="s">
        <v>4231</v>
      </c>
      <c r="C1336" s="89" t="s">
        <v>4232</v>
      </c>
      <c r="D1336" s="89" t="s">
        <v>79</v>
      </c>
      <c r="E1336" s="89" t="s">
        <v>1466</v>
      </c>
      <c r="F1336" s="89" t="s">
        <v>1467</v>
      </c>
      <c r="G1336" s="89" t="s">
        <v>183</v>
      </c>
      <c r="H1336" s="89" t="s">
        <v>146</v>
      </c>
      <c r="I1336" s="90">
        <v>1.4799985200014798E-2</v>
      </c>
    </row>
    <row r="1337" spans="1:9">
      <c r="A1337" s="89" t="s">
        <v>4233</v>
      </c>
      <c r="B1337" s="89" t="s">
        <v>4234</v>
      </c>
      <c r="C1337" s="89" t="s">
        <v>4235</v>
      </c>
      <c r="D1337" s="89" t="s">
        <v>108</v>
      </c>
      <c r="E1337" s="89" t="s">
        <v>560</v>
      </c>
      <c r="F1337" s="89" t="s">
        <v>561</v>
      </c>
      <c r="G1337" s="89" t="s">
        <v>348</v>
      </c>
      <c r="H1337" s="89" t="s">
        <v>146</v>
      </c>
      <c r="I1337" s="90">
        <v>1.4799985200014798E-2</v>
      </c>
    </row>
    <row r="1338" spans="1:9">
      <c r="A1338" s="89" t="s">
        <v>4236</v>
      </c>
      <c r="B1338" s="89" t="s">
        <v>4237</v>
      </c>
      <c r="C1338" s="89" t="s">
        <v>4238</v>
      </c>
      <c r="D1338" s="89" t="s">
        <v>114</v>
      </c>
      <c r="E1338" s="89" t="s">
        <v>114</v>
      </c>
      <c r="F1338" s="89" t="s">
        <v>574</v>
      </c>
      <c r="G1338" s="89" t="s">
        <v>435</v>
      </c>
      <c r="H1338" s="89" t="s">
        <v>253</v>
      </c>
      <c r="I1338" s="90">
        <v>1.4799985200014798E-2</v>
      </c>
    </row>
    <row r="1339" spans="1:9">
      <c r="A1339" s="89" t="s">
        <v>4239</v>
      </c>
      <c r="B1339" s="89" t="s">
        <v>4240</v>
      </c>
      <c r="C1339" s="89" t="s">
        <v>4241</v>
      </c>
      <c r="D1339" s="89" t="s">
        <v>59</v>
      </c>
      <c r="E1339" s="89" t="s">
        <v>60</v>
      </c>
      <c r="F1339" s="89" t="s">
        <v>770</v>
      </c>
      <c r="G1339" s="89" t="s">
        <v>188</v>
      </c>
      <c r="H1339" s="89" t="s">
        <v>151</v>
      </c>
      <c r="I1339" s="90">
        <v>1.4799985200014798E-2</v>
      </c>
    </row>
    <row r="1340" spans="1:9">
      <c r="A1340" s="89" t="s">
        <v>4242</v>
      </c>
      <c r="B1340" s="89" t="s">
        <v>4243</v>
      </c>
      <c r="C1340" s="89" t="s">
        <v>4244</v>
      </c>
      <c r="D1340" s="89" t="s">
        <v>97</v>
      </c>
      <c r="E1340" s="89" t="s">
        <v>136</v>
      </c>
      <c r="F1340" s="89" t="s">
        <v>470</v>
      </c>
      <c r="G1340" s="89" t="s">
        <v>62</v>
      </c>
      <c r="H1340" s="89" t="s">
        <v>63</v>
      </c>
      <c r="I1340" s="90">
        <v>1.4799985200014798E-2</v>
      </c>
    </row>
    <row r="1341" spans="1:9">
      <c r="A1341" s="89" t="s">
        <v>4245</v>
      </c>
      <c r="B1341" s="89" t="s">
        <v>4246</v>
      </c>
      <c r="C1341" s="89" t="s">
        <v>4247</v>
      </c>
      <c r="D1341" s="89" t="s">
        <v>83</v>
      </c>
      <c r="E1341" s="89" t="s">
        <v>83</v>
      </c>
      <c r="F1341" s="89" t="s">
        <v>160</v>
      </c>
      <c r="G1341" s="89" t="s">
        <v>423</v>
      </c>
      <c r="H1341" s="89" t="s">
        <v>241</v>
      </c>
      <c r="I1341" s="90">
        <v>1.4799985200014798E-2</v>
      </c>
    </row>
    <row r="1342" spans="1:9">
      <c r="A1342" s="89" t="s">
        <v>4248</v>
      </c>
      <c r="B1342" s="89" t="s">
        <v>4249</v>
      </c>
      <c r="C1342" s="89" t="s">
        <v>4250</v>
      </c>
      <c r="D1342" s="89" t="s">
        <v>91</v>
      </c>
      <c r="E1342" s="89" t="s">
        <v>112</v>
      </c>
      <c r="F1342" s="89" t="s">
        <v>487</v>
      </c>
      <c r="G1342" s="89" t="s">
        <v>89</v>
      </c>
      <c r="H1342" s="89" t="s">
        <v>90</v>
      </c>
      <c r="I1342" s="90">
        <v>1.4699985300014698E-2</v>
      </c>
    </row>
    <row r="1343" spans="1:9">
      <c r="A1343" s="89" t="s">
        <v>4251</v>
      </c>
      <c r="B1343" s="89" t="s">
        <v>4252</v>
      </c>
      <c r="C1343" s="89" t="s">
        <v>4253</v>
      </c>
      <c r="D1343" s="89" t="s">
        <v>67</v>
      </c>
      <c r="E1343" s="89" t="s">
        <v>67</v>
      </c>
      <c r="F1343" s="89" t="s">
        <v>68</v>
      </c>
      <c r="G1343" s="89" t="s">
        <v>62</v>
      </c>
      <c r="H1343" s="89" t="s">
        <v>63</v>
      </c>
      <c r="I1343" s="90">
        <v>1.4699985300014698E-2</v>
      </c>
    </row>
    <row r="1344" spans="1:9">
      <c r="A1344" s="89" t="s">
        <v>4254</v>
      </c>
      <c r="B1344" s="89" t="s">
        <v>4255</v>
      </c>
      <c r="C1344" s="89" t="s">
        <v>4256</v>
      </c>
      <c r="D1344" s="89" t="s">
        <v>74</v>
      </c>
      <c r="E1344" s="89" t="s">
        <v>87</v>
      </c>
      <c r="F1344" s="89" t="s">
        <v>88</v>
      </c>
      <c r="G1344" s="89" t="s">
        <v>62</v>
      </c>
      <c r="H1344" s="89" t="s">
        <v>63</v>
      </c>
      <c r="I1344" s="90">
        <v>1.4699985300014698E-2</v>
      </c>
    </row>
    <row r="1345" spans="1:9">
      <c r="A1345" s="89" t="s">
        <v>4257</v>
      </c>
      <c r="B1345" s="89" t="s">
        <v>4258</v>
      </c>
      <c r="C1345" s="89" t="s">
        <v>4259</v>
      </c>
      <c r="D1345" s="89" t="s">
        <v>79</v>
      </c>
      <c r="E1345" s="89" t="s">
        <v>444</v>
      </c>
      <c r="F1345" s="89" t="s">
        <v>491</v>
      </c>
      <c r="G1345" s="89" t="s">
        <v>203</v>
      </c>
      <c r="H1345" s="89" t="s">
        <v>156</v>
      </c>
      <c r="I1345" s="90">
        <v>1.4699985300014698E-2</v>
      </c>
    </row>
    <row r="1346" spans="1:9">
      <c r="A1346" s="89" t="s">
        <v>4260</v>
      </c>
      <c r="B1346" s="89" t="s">
        <v>4261</v>
      </c>
      <c r="C1346" s="89" t="s">
        <v>4262</v>
      </c>
      <c r="D1346" s="89" t="s">
        <v>79</v>
      </c>
      <c r="E1346" s="89" t="s">
        <v>95</v>
      </c>
      <c r="F1346" s="89" t="s">
        <v>1012</v>
      </c>
      <c r="G1346" s="89" t="s">
        <v>174</v>
      </c>
      <c r="H1346" s="89" t="s">
        <v>141</v>
      </c>
      <c r="I1346" s="90">
        <v>1.4699985300014698E-2</v>
      </c>
    </row>
    <row r="1347" spans="1:9">
      <c r="A1347" s="89" t="s">
        <v>4263</v>
      </c>
      <c r="B1347" s="89" t="s">
        <v>4264</v>
      </c>
      <c r="C1347" s="89" t="s">
        <v>4265</v>
      </c>
      <c r="D1347" s="89" t="s">
        <v>103</v>
      </c>
      <c r="E1347" s="89" t="s">
        <v>103</v>
      </c>
      <c r="F1347" s="89" t="s">
        <v>1420</v>
      </c>
      <c r="G1347" s="89" t="s">
        <v>336</v>
      </c>
      <c r="H1347" s="89" t="s">
        <v>175</v>
      </c>
      <c r="I1347" s="90">
        <v>1.4599985400014599E-2</v>
      </c>
    </row>
    <row r="1348" spans="1:9">
      <c r="A1348" s="89" t="s">
        <v>4266</v>
      </c>
      <c r="B1348" s="89" t="s">
        <v>4267</v>
      </c>
      <c r="C1348" s="89" t="s">
        <v>4268</v>
      </c>
      <c r="D1348" s="89" t="s">
        <v>74</v>
      </c>
      <c r="E1348" s="89" t="s">
        <v>87</v>
      </c>
      <c r="F1348" s="89" t="s">
        <v>150</v>
      </c>
      <c r="G1348" s="89" t="s">
        <v>62</v>
      </c>
      <c r="H1348" s="89" t="s">
        <v>63</v>
      </c>
      <c r="I1348" s="90">
        <v>1.4599985400014599E-2</v>
      </c>
    </row>
    <row r="1349" spans="1:9">
      <c r="A1349" s="89" t="s">
        <v>4269</v>
      </c>
      <c r="B1349" s="89" t="s">
        <v>4270</v>
      </c>
      <c r="C1349" s="89" t="s">
        <v>4271</v>
      </c>
      <c r="D1349" s="89" t="s">
        <v>83</v>
      </c>
      <c r="E1349" s="89" t="s">
        <v>83</v>
      </c>
      <c r="F1349" s="89" t="s">
        <v>160</v>
      </c>
      <c r="G1349" s="89" t="s">
        <v>411</v>
      </c>
      <c r="H1349" s="89" t="s">
        <v>231</v>
      </c>
      <c r="I1349" s="90">
        <v>1.4599985400014599E-2</v>
      </c>
    </row>
    <row r="1350" spans="1:9">
      <c r="A1350" s="89" t="s">
        <v>4272</v>
      </c>
      <c r="B1350" s="89" t="s">
        <v>4273</v>
      </c>
      <c r="C1350" s="89" t="s">
        <v>4274</v>
      </c>
      <c r="D1350" s="89" t="s">
        <v>59</v>
      </c>
      <c r="E1350" s="89" t="s">
        <v>60</v>
      </c>
      <c r="F1350" s="89" t="s">
        <v>770</v>
      </c>
      <c r="G1350" s="89" t="s">
        <v>62</v>
      </c>
      <c r="H1350" s="89" t="s">
        <v>63</v>
      </c>
      <c r="I1350" s="90">
        <v>1.4599985400014599E-2</v>
      </c>
    </row>
    <row r="1351" spans="1:9">
      <c r="A1351" s="89" t="s">
        <v>4275</v>
      </c>
      <c r="B1351" s="89" t="s">
        <v>4276</v>
      </c>
      <c r="C1351" s="89" t="s">
        <v>4277</v>
      </c>
      <c r="D1351" s="89" t="s">
        <v>74</v>
      </c>
      <c r="E1351" s="89" t="s">
        <v>87</v>
      </c>
      <c r="F1351" s="89" t="s">
        <v>150</v>
      </c>
      <c r="G1351" s="89" t="s">
        <v>361</v>
      </c>
      <c r="H1351" s="89" t="s">
        <v>189</v>
      </c>
      <c r="I1351" s="90">
        <v>1.4599985400014599E-2</v>
      </c>
    </row>
    <row r="1352" spans="1:9">
      <c r="A1352" s="89" t="s">
        <v>4278</v>
      </c>
      <c r="B1352" s="89" t="s">
        <v>4279</v>
      </c>
      <c r="C1352" s="89" t="s">
        <v>4280</v>
      </c>
      <c r="D1352" s="89" t="s">
        <v>79</v>
      </c>
      <c r="E1352" s="89" t="s">
        <v>444</v>
      </c>
      <c r="F1352" s="89" t="s">
        <v>2651</v>
      </c>
      <c r="G1352" s="89" t="s">
        <v>389</v>
      </c>
      <c r="H1352" s="89" t="s">
        <v>63</v>
      </c>
      <c r="I1352" s="90">
        <v>1.4599985400014599E-2</v>
      </c>
    </row>
    <row r="1353" spans="1:9">
      <c r="A1353" s="89" t="s">
        <v>4281</v>
      </c>
      <c r="B1353" s="89" t="s">
        <v>4282</v>
      </c>
      <c r="C1353" s="89" t="s">
        <v>4283</v>
      </c>
      <c r="D1353" s="89" t="s">
        <v>79</v>
      </c>
      <c r="E1353" s="89" t="s">
        <v>444</v>
      </c>
      <c r="F1353" s="89" t="s">
        <v>491</v>
      </c>
      <c r="G1353" s="89" t="s">
        <v>203</v>
      </c>
      <c r="H1353" s="89" t="s">
        <v>156</v>
      </c>
      <c r="I1353" s="90">
        <v>1.4599985400014599E-2</v>
      </c>
    </row>
    <row r="1354" spans="1:9">
      <c r="A1354" s="89" t="s">
        <v>4284</v>
      </c>
      <c r="B1354" s="89" t="s">
        <v>4285</v>
      </c>
      <c r="C1354" s="89" t="s">
        <v>4286</v>
      </c>
      <c r="D1354" s="89" t="s">
        <v>79</v>
      </c>
      <c r="E1354" s="89" t="s">
        <v>95</v>
      </c>
      <c r="F1354" s="89" t="s">
        <v>96</v>
      </c>
      <c r="G1354" s="89" t="s">
        <v>389</v>
      </c>
      <c r="H1354" s="89" t="s">
        <v>218</v>
      </c>
      <c r="I1354" s="90">
        <v>1.4599985400014599E-2</v>
      </c>
    </row>
    <row r="1355" spans="1:9">
      <c r="A1355" s="89" t="s">
        <v>4287</v>
      </c>
      <c r="B1355" s="89" t="s">
        <v>4288</v>
      </c>
      <c r="C1355" s="89" t="s">
        <v>4289</v>
      </c>
      <c r="D1355" s="89" t="s">
        <v>79</v>
      </c>
      <c r="E1355" s="89" t="s">
        <v>95</v>
      </c>
      <c r="F1355" s="89" t="s">
        <v>316</v>
      </c>
      <c r="G1355" s="89" t="s">
        <v>344</v>
      </c>
      <c r="H1355" s="89" t="s">
        <v>184</v>
      </c>
      <c r="I1355" s="90">
        <v>1.4499985500014499E-2</v>
      </c>
    </row>
    <row r="1356" spans="1:9">
      <c r="A1356" s="89" t="s">
        <v>4290</v>
      </c>
      <c r="B1356" s="89" t="s">
        <v>4291</v>
      </c>
      <c r="C1356" s="89" t="s">
        <v>4292</v>
      </c>
      <c r="D1356" s="89" t="s">
        <v>114</v>
      </c>
      <c r="E1356" s="89" t="s">
        <v>114</v>
      </c>
      <c r="F1356" s="89" t="s">
        <v>2386</v>
      </c>
      <c r="G1356" s="89" t="s">
        <v>62</v>
      </c>
      <c r="H1356" s="89" t="s">
        <v>63</v>
      </c>
      <c r="I1356" s="90">
        <v>1.4499985500014499E-2</v>
      </c>
    </row>
    <row r="1357" spans="1:9">
      <c r="A1357" s="89" t="s">
        <v>4293</v>
      </c>
      <c r="B1357" s="89" t="s">
        <v>4294</v>
      </c>
      <c r="C1357" s="89" t="s">
        <v>4295</v>
      </c>
      <c r="D1357" s="89" t="s">
        <v>91</v>
      </c>
      <c r="E1357" s="89" t="s">
        <v>112</v>
      </c>
      <c r="F1357" s="89" t="s">
        <v>113</v>
      </c>
      <c r="G1357" s="89" t="s">
        <v>203</v>
      </c>
      <c r="H1357" s="89" t="s">
        <v>156</v>
      </c>
      <c r="I1357" s="90">
        <v>1.4499985500014499E-2</v>
      </c>
    </row>
    <row r="1358" spans="1:9">
      <c r="A1358" s="89" t="s">
        <v>4296</v>
      </c>
      <c r="B1358" s="89" t="s">
        <v>4297</v>
      </c>
      <c r="C1358" s="89" t="s">
        <v>4298</v>
      </c>
      <c r="D1358" s="89" t="s">
        <v>79</v>
      </c>
      <c r="E1358" s="89" t="s">
        <v>444</v>
      </c>
      <c r="F1358" s="89" t="s">
        <v>445</v>
      </c>
      <c r="G1358" s="89" t="s">
        <v>174</v>
      </c>
      <c r="H1358" s="89" t="s">
        <v>141</v>
      </c>
      <c r="I1358" s="90">
        <v>1.4499985500014499E-2</v>
      </c>
    </row>
    <row r="1359" spans="1:9">
      <c r="A1359" s="89" t="s">
        <v>4299</v>
      </c>
      <c r="B1359" s="89" t="s">
        <v>4300</v>
      </c>
      <c r="C1359" s="89" t="s">
        <v>4301</v>
      </c>
      <c r="D1359" s="89" t="s">
        <v>91</v>
      </c>
      <c r="E1359" s="89" t="s">
        <v>112</v>
      </c>
      <c r="F1359" s="89" t="s">
        <v>113</v>
      </c>
      <c r="G1359" s="89" t="s">
        <v>381</v>
      </c>
      <c r="H1359" s="89" t="s">
        <v>208</v>
      </c>
      <c r="I1359" s="90">
        <v>1.4399985600014398E-2</v>
      </c>
    </row>
    <row r="1360" spans="1:9">
      <c r="A1360" s="89" t="s">
        <v>4302</v>
      </c>
      <c r="B1360" s="89" t="s">
        <v>4303</v>
      </c>
      <c r="C1360" s="89" t="s">
        <v>4304</v>
      </c>
      <c r="D1360" s="89" t="s">
        <v>59</v>
      </c>
      <c r="E1360" s="89" t="s">
        <v>60</v>
      </c>
      <c r="F1360" s="89" t="s">
        <v>61</v>
      </c>
      <c r="G1360" s="89" t="s">
        <v>332</v>
      </c>
      <c r="H1360" s="89" t="s">
        <v>169</v>
      </c>
      <c r="I1360" s="90">
        <v>1.4399985600014398E-2</v>
      </c>
    </row>
    <row r="1361" spans="1:9">
      <c r="A1361" s="89" t="s">
        <v>4305</v>
      </c>
      <c r="B1361" s="89" t="s">
        <v>4306</v>
      </c>
      <c r="C1361" s="89" t="s">
        <v>4307</v>
      </c>
      <c r="D1361" s="89" t="s">
        <v>97</v>
      </c>
      <c r="E1361" s="89" t="s">
        <v>618</v>
      </c>
      <c r="F1361" s="89" t="s">
        <v>619</v>
      </c>
      <c r="G1361" s="89" t="s">
        <v>203</v>
      </c>
      <c r="H1361" s="89" t="s">
        <v>156</v>
      </c>
      <c r="I1361" s="90">
        <v>1.4399985600014398E-2</v>
      </c>
    </row>
    <row r="1362" spans="1:9">
      <c r="A1362" s="89" t="s">
        <v>4308</v>
      </c>
      <c r="B1362" s="89" t="s">
        <v>4309</v>
      </c>
      <c r="C1362" s="89" t="s">
        <v>4310</v>
      </c>
      <c r="D1362" s="89" t="s">
        <v>114</v>
      </c>
      <c r="E1362" s="89" t="s">
        <v>114</v>
      </c>
      <c r="F1362" s="89" t="s">
        <v>674</v>
      </c>
      <c r="G1362" s="89" t="s">
        <v>62</v>
      </c>
      <c r="H1362" s="89" t="s">
        <v>63</v>
      </c>
      <c r="I1362" s="90">
        <v>1.4399985600014398E-2</v>
      </c>
    </row>
    <row r="1363" spans="1:9">
      <c r="A1363" s="89" t="s">
        <v>4311</v>
      </c>
      <c r="B1363" s="89" t="s">
        <v>4312</v>
      </c>
      <c r="C1363" s="89" t="s">
        <v>4313</v>
      </c>
      <c r="D1363" s="89" t="s">
        <v>103</v>
      </c>
      <c r="E1363" s="89" t="s">
        <v>103</v>
      </c>
      <c r="F1363" s="89" t="s">
        <v>290</v>
      </c>
      <c r="G1363" s="89" t="s">
        <v>415</v>
      </c>
      <c r="H1363" s="89" t="s">
        <v>237</v>
      </c>
      <c r="I1363" s="90">
        <v>1.4399985600014398E-2</v>
      </c>
    </row>
    <row r="1364" spans="1:9">
      <c r="A1364" s="89" t="s">
        <v>4314</v>
      </c>
      <c r="B1364" s="89" t="s">
        <v>4315</v>
      </c>
      <c r="C1364" s="89" t="s">
        <v>4316</v>
      </c>
      <c r="D1364" s="89" t="s">
        <v>74</v>
      </c>
      <c r="E1364" s="89" t="s">
        <v>87</v>
      </c>
      <c r="F1364" s="89" t="s">
        <v>88</v>
      </c>
      <c r="G1364" s="89" t="s">
        <v>62</v>
      </c>
      <c r="H1364" s="89" t="s">
        <v>63</v>
      </c>
      <c r="I1364" s="90">
        <v>1.4399985600014398E-2</v>
      </c>
    </row>
    <row r="1365" spans="1:9">
      <c r="A1365" s="89" t="s">
        <v>4317</v>
      </c>
      <c r="B1365" s="89" t="s">
        <v>4318</v>
      </c>
      <c r="C1365" s="89" t="s">
        <v>4319</v>
      </c>
      <c r="D1365" s="89" t="s">
        <v>114</v>
      </c>
      <c r="E1365" s="89" t="s">
        <v>114</v>
      </c>
      <c r="F1365" s="89" t="s">
        <v>674</v>
      </c>
      <c r="G1365" s="89" t="s">
        <v>183</v>
      </c>
      <c r="H1365" s="89" t="s">
        <v>146</v>
      </c>
      <c r="I1365" s="90">
        <v>1.4399985600014398E-2</v>
      </c>
    </row>
    <row r="1366" spans="1:9">
      <c r="A1366" s="89" t="s">
        <v>4320</v>
      </c>
      <c r="B1366" s="89" t="s">
        <v>4321</v>
      </c>
      <c r="C1366" s="89" t="s">
        <v>4322</v>
      </c>
      <c r="D1366" s="89" t="s">
        <v>108</v>
      </c>
      <c r="E1366" s="89" t="s">
        <v>235</v>
      </c>
      <c r="F1366" s="89" t="s">
        <v>236</v>
      </c>
      <c r="G1366" s="89" t="s">
        <v>377</v>
      </c>
      <c r="H1366" s="89" t="s">
        <v>175</v>
      </c>
      <c r="I1366" s="90">
        <v>1.4399985600014398E-2</v>
      </c>
    </row>
    <row r="1367" spans="1:9">
      <c r="A1367" s="89" t="s">
        <v>4323</v>
      </c>
      <c r="B1367" s="89" t="s">
        <v>4324</v>
      </c>
      <c r="C1367" s="89" t="s">
        <v>4325</v>
      </c>
      <c r="D1367" s="89" t="s">
        <v>83</v>
      </c>
      <c r="E1367" s="89" t="s">
        <v>83</v>
      </c>
      <c r="F1367" s="89" t="s">
        <v>160</v>
      </c>
      <c r="G1367" s="89" t="s">
        <v>385</v>
      </c>
      <c r="H1367" s="89" t="s">
        <v>213</v>
      </c>
      <c r="I1367" s="90">
        <v>1.4299985700014298E-2</v>
      </c>
    </row>
    <row r="1368" spans="1:9">
      <c r="A1368" s="89" t="s">
        <v>4326</v>
      </c>
      <c r="B1368" s="89" t="s">
        <v>4327</v>
      </c>
      <c r="C1368" s="89" t="s">
        <v>4328</v>
      </c>
      <c r="D1368" s="89" t="s">
        <v>67</v>
      </c>
      <c r="E1368" s="89" t="s">
        <v>67</v>
      </c>
      <c r="F1368" s="89" t="s">
        <v>68</v>
      </c>
      <c r="G1368" s="89" t="s">
        <v>62</v>
      </c>
      <c r="H1368" s="89" t="s">
        <v>63</v>
      </c>
      <c r="I1368" s="90">
        <v>1.4299985700014298E-2</v>
      </c>
    </row>
    <row r="1369" spans="1:9">
      <c r="A1369" s="89" t="s">
        <v>4329</v>
      </c>
      <c r="B1369" s="89" t="s">
        <v>4330</v>
      </c>
      <c r="C1369" s="89" t="s">
        <v>4331</v>
      </c>
      <c r="D1369" s="89" t="s">
        <v>108</v>
      </c>
      <c r="E1369" s="89" t="s">
        <v>560</v>
      </c>
      <c r="F1369" s="89" t="s">
        <v>1085</v>
      </c>
      <c r="G1369" s="89" t="s">
        <v>62</v>
      </c>
      <c r="H1369" s="89" t="s">
        <v>63</v>
      </c>
      <c r="I1369" s="90">
        <v>1.4299985700014298E-2</v>
      </c>
    </row>
    <row r="1370" spans="1:9">
      <c r="A1370" s="89" t="s">
        <v>4332</v>
      </c>
      <c r="B1370" s="89" t="s">
        <v>4333</v>
      </c>
      <c r="C1370" s="89" t="s">
        <v>4334</v>
      </c>
      <c r="D1370" s="89" t="s">
        <v>114</v>
      </c>
      <c r="E1370" s="89" t="s">
        <v>114</v>
      </c>
      <c r="F1370" s="89" t="s">
        <v>674</v>
      </c>
      <c r="G1370" s="89" t="s">
        <v>62</v>
      </c>
      <c r="H1370" s="89" t="s">
        <v>63</v>
      </c>
      <c r="I1370" s="90">
        <v>1.4299985700014298E-2</v>
      </c>
    </row>
    <row r="1371" spans="1:9">
      <c r="A1371" s="89" t="s">
        <v>4335</v>
      </c>
      <c r="B1371" s="89" t="s">
        <v>4336</v>
      </c>
      <c r="C1371" s="89" t="s">
        <v>4337</v>
      </c>
      <c r="D1371" s="89" t="s">
        <v>108</v>
      </c>
      <c r="E1371" s="89" t="s">
        <v>300</v>
      </c>
      <c r="F1371" s="89" t="s">
        <v>1717</v>
      </c>
      <c r="G1371" s="89" t="s">
        <v>389</v>
      </c>
      <c r="H1371" s="89" t="s">
        <v>218</v>
      </c>
      <c r="I1371" s="90">
        <v>1.4299985700014298E-2</v>
      </c>
    </row>
    <row r="1372" spans="1:9">
      <c r="A1372" s="89" t="s">
        <v>4338</v>
      </c>
      <c r="B1372" s="89" t="s">
        <v>4339</v>
      </c>
      <c r="C1372" s="89" t="s">
        <v>4340</v>
      </c>
      <c r="D1372" s="89" t="s">
        <v>74</v>
      </c>
      <c r="E1372" s="89" t="s">
        <v>212</v>
      </c>
      <c r="F1372" s="89" t="s">
        <v>212</v>
      </c>
      <c r="G1372" s="89" t="s">
        <v>446</v>
      </c>
      <c r="H1372" s="89" t="s">
        <v>146</v>
      </c>
      <c r="I1372" s="90">
        <v>1.4299985700014298E-2</v>
      </c>
    </row>
    <row r="1373" spans="1:9">
      <c r="A1373" s="89" t="s">
        <v>4341</v>
      </c>
      <c r="B1373" s="89" t="s">
        <v>4342</v>
      </c>
      <c r="C1373" s="89" t="s">
        <v>4343</v>
      </c>
      <c r="D1373" s="89" t="s">
        <v>74</v>
      </c>
      <c r="E1373" s="89" t="s">
        <v>87</v>
      </c>
      <c r="F1373" s="89" t="s">
        <v>88</v>
      </c>
      <c r="G1373" s="89" t="s">
        <v>89</v>
      </c>
      <c r="H1373" s="89" t="s">
        <v>90</v>
      </c>
      <c r="I1373" s="90">
        <v>1.4299985700014298E-2</v>
      </c>
    </row>
    <row r="1374" spans="1:9">
      <c r="A1374" s="89" t="s">
        <v>4344</v>
      </c>
      <c r="B1374" s="89" t="s">
        <v>4345</v>
      </c>
      <c r="C1374" s="89" t="s">
        <v>4346</v>
      </c>
      <c r="D1374" s="89" t="s">
        <v>74</v>
      </c>
      <c r="E1374" s="89" t="s">
        <v>101</v>
      </c>
      <c r="F1374" s="89" t="s">
        <v>885</v>
      </c>
      <c r="G1374" s="89" t="s">
        <v>344</v>
      </c>
      <c r="H1374" s="89" t="s">
        <v>184</v>
      </c>
      <c r="I1374" s="90">
        <v>1.4299985700014298E-2</v>
      </c>
    </row>
    <row r="1375" spans="1:9">
      <c r="A1375" s="89" t="s">
        <v>4347</v>
      </c>
      <c r="B1375" s="89" t="s">
        <v>4348</v>
      </c>
      <c r="C1375" s="89" t="s">
        <v>4349</v>
      </c>
      <c r="D1375" s="89" t="s">
        <v>91</v>
      </c>
      <c r="E1375" s="89" t="s">
        <v>409</v>
      </c>
      <c r="F1375" s="89" t="s">
        <v>410</v>
      </c>
      <c r="G1375" s="89" t="s">
        <v>62</v>
      </c>
      <c r="H1375" s="89" t="s">
        <v>63</v>
      </c>
      <c r="I1375" s="90">
        <v>1.4299985700014298E-2</v>
      </c>
    </row>
    <row r="1376" spans="1:9">
      <c r="A1376" s="89" t="s">
        <v>4350</v>
      </c>
      <c r="B1376" s="89" t="s">
        <v>4351</v>
      </c>
      <c r="C1376" s="89" t="s">
        <v>4352</v>
      </c>
      <c r="D1376" s="89" t="s">
        <v>97</v>
      </c>
      <c r="E1376" s="89" t="s">
        <v>320</v>
      </c>
      <c r="F1376" s="89" t="s">
        <v>320</v>
      </c>
      <c r="G1376" s="89" t="s">
        <v>62</v>
      </c>
      <c r="H1376" s="89" t="s">
        <v>63</v>
      </c>
      <c r="I1376" s="90">
        <v>1.4299985700014298E-2</v>
      </c>
    </row>
    <row r="1377" spans="1:9">
      <c r="A1377" s="89" t="s">
        <v>4353</v>
      </c>
      <c r="B1377" s="89" t="s">
        <v>4354</v>
      </c>
      <c r="C1377" s="89" t="s">
        <v>4355</v>
      </c>
      <c r="D1377" s="89" t="s">
        <v>97</v>
      </c>
      <c r="E1377" s="89" t="s">
        <v>320</v>
      </c>
      <c r="F1377" s="89" t="s">
        <v>320</v>
      </c>
      <c r="G1377" s="89" t="s">
        <v>188</v>
      </c>
      <c r="H1377" s="89" t="s">
        <v>151</v>
      </c>
      <c r="I1377" s="90">
        <v>1.4299985700014298E-2</v>
      </c>
    </row>
    <row r="1378" spans="1:9">
      <c r="A1378" s="89" t="s">
        <v>4356</v>
      </c>
      <c r="B1378" s="89" t="s">
        <v>4357</v>
      </c>
      <c r="C1378" s="89" t="s">
        <v>4358</v>
      </c>
      <c r="D1378" s="89" t="s">
        <v>91</v>
      </c>
      <c r="E1378" s="89" t="s">
        <v>112</v>
      </c>
      <c r="F1378" s="89" t="s">
        <v>113</v>
      </c>
      <c r="G1378" s="89" t="s">
        <v>357</v>
      </c>
      <c r="H1378" s="89" t="s">
        <v>146</v>
      </c>
      <c r="I1378" s="90">
        <v>1.4299985700014298E-2</v>
      </c>
    </row>
    <row r="1379" spans="1:9">
      <c r="A1379" s="89" t="s">
        <v>4359</v>
      </c>
      <c r="B1379" s="89" t="s">
        <v>4360</v>
      </c>
      <c r="C1379" s="89" t="s">
        <v>4361</v>
      </c>
      <c r="D1379" s="89" t="s">
        <v>59</v>
      </c>
      <c r="E1379" s="89" t="s">
        <v>60</v>
      </c>
      <c r="F1379" s="89" t="s">
        <v>770</v>
      </c>
      <c r="G1379" s="89" t="s">
        <v>332</v>
      </c>
      <c r="H1379" s="89" t="s">
        <v>169</v>
      </c>
      <c r="I1379" s="90">
        <v>1.4199985800014199E-2</v>
      </c>
    </row>
    <row r="1380" spans="1:9">
      <c r="A1380" s="89" t="s">
        <v>4362</v>
      </c>
      <c r="B1380" s="89" t="s">
        <v>4363</v>
      </c>
      <c r="C1380" s="89" t="s">
        <v>4364</v>
      </c>
      <c r="D1380" s="89" t="s">
        <v>79</v>
      </c>
      <c r="E1380" s="89" t="s">
        <v>1466</v>
      </c>
      <c r="F1380" s="89" t="s">
        <v>1513</v>
      </c>
      <c r="G1380" s="89" t="s">
        <v>62</v>
      </c>
      <c r="H1380" s="89" t="s">
        <v>63</v>
      </c>
      <c r="I1380" s="90">
        <v>1.4199985800014199E-2</v>
      </c>
    </row>
    <row r="1381" spans="1:9">
      <c r="A1381" s="89" t="s">
        <v>4365</v>
      </c>
      <c r="B1381" s="89" t="s">
        <v>4366</v>
      </c>
      <c r="C1381" s="89" t="s">
        <v>4367</v>
      </c>
      <c r="D1381" s="89" t="s">
        <v>67</v>
      </c>
      <c r="E1381" s="89" t="s">
        <v>67</v>
      </c>
      <c r="F1381" s="89" t="s">
        <v>68</v>
      </c>
      <c r="G1381" s="89" t="s">
        <v>446</v>
      </c>
      <c r="H1381" s="89" t="s">
        <v>146</v>
      </c>
      <c r="I1381" s="90">
        <v>1.4199985800014199E-2</v>
      </c>
    </row>
    <row r="1382" spans="1:9">
      <c r="A1382" s="89" t="s">
        <v>4368</v>
      </c>
      <c r="B1382" s="89" t="s">
        <v>4369</v>
      </c>
      <c r="C1382" s="89" t="s">
        <v>4370</v>
      </c>
      <c r="D1382" s="89" t="s">
        <v>59</v>
      </c>
      <c r="E1382" s="89" t="s">
        <v>60</v>
      </c>
      <c r="F1382" s="89" t="s">
        <v>501</v>
      </c>
      <c r="G1382" s="89" t="s">
        <v>203</v>
      </c>
      <c r="H1382" s="89" t="s">
        <v>156</v>
      </c>
      <c r="I1382" s="90">
        <v>1.4199985800014199E-2</v>
      </c>
    </row>
    <row r="1383" spans="1:9">
      <c r="A1383" s="89" t="s">
        <v>4371</v>
      </c>
      <c r="B1383" s="89" t="s">
        <v>4372</v>
      </c>
      <c r="C1383" s="89" t="s">
        <v>4373</v>
      </c>
      <c r="D1383" s="89" t="s">
        <v>108</v>
      </c>
      <c r="E1383" s="89" t="s">
        <v>560</v>
      </c>
      <c r="F1383" s="89" t="s">
        <v>1989</v>
      </c>
      <c r="G1383" s="89" t="s">
        <v>203</v>
      </c>
      <c r="H1383" s="89" t="s">
        <v>156</v>
      </c>
      <c r="I1383" s="90">
        <v>1.4199985800014199E-2</v>
      </c>
    </row>
    <row r="1384" spans="1:9">
      <c r="A1384" s="89" t="s">
        <v>4374</v>
      </c>
      <c r="B1384" s="89" t="s">
        <v>4375</v>
      </c>
      <c r="C1384" s="89" t="s">
        <v>4376</v>
      </c>
      <c r="D1384" s="89" t="s">
        <v>83</v>
      </c>
      <c r="E1384" s="89" t="s">
        <v>83</v>
      </c>
      <c r="F1384" s="89" t="s">
        <v>107</v>
      </c>
      <c r="G1384" s="89" t="s">
        <v>435</v>
      </c>
      <c r="H1384" s="89" t="s">
        <v>253</v>
      </c>
      <c r="I1384" s="90">
        <v>1.4199985800014199E-2</v>
      </c>
    </row>
    <row r="1385" spans="1:9">
      <c r="A1385" s="89" t="s">
        <v>4377</v>
      </c>
      <c r="B1385" s="89" t="s">
        <v>4378</v>
      </c>
      <c r="C1385" s="89" t="s">
        <v>4379</v>
      </c>
      <c r="D1385" s="89" t="s">
        <v>74</v>
      </c>
      <c r="E1385" s="89" t="s">
        <v>87</v>
      </c>
      <c r="F1385" s="89" t="s">
        <v>88</v>
      </c>
      <c r="G1385" s="89" t="s">
        <v>285</v>
      </c>
      <c r="H1385" s="89" t="s">
        <v>161</v>
      </c>
      <c r="I1385" s="90">
        <v>1.4199985800014199E-2</v>
      </c>
    </row>
    <row r="1386" spans="1:9">
      <c r="A1386" s="89" t="s">
        <v>4380</v>
      </c>
      <c r="B1386" s="89" t="s">
        <v>4381</v>
      </c>
      <c r="C1386" s="89" t="s">
        <v>4382</v>
      </c>
      <c r="D1386" s="89" t="s">
        <v>103</v>
      </c>
      <c r="E1386" s="89" t="s">
        <v>103</v>
      </c>
      <c r="F1386" s="89" t="s">
        <v>173</v>
      </c>
      <c r="G1386" s="89" t="s">
        <v>62</v>
      </c>
      <c r="H1386" s="89" t="s">
        <v>63</v>
      </c>
      <c r="I1386" s="90">
        <v>1.4199985800014199E-2</v>
      </c>
    </row>
    <row r="1387" spans="1:9">
      <c r="A1387" s="89" t="s">
        <v>4383</v>
      </c>
      <c r="B1387" s="89" t="s">
        <v>4384</v>
      </c>
      <c r="C1387" s="89" t="s">
        <v>4385</v>
      </c>
      <c r="D1387" s="89" t="s">
        <v>97</v>
      </c>
      <c r="E1387" s="89" t="s">
        <v>320</v>
      </c>
      <c r="F1387" s="89" t="s">
        <v>320</v>
      </c>
      <c r="G1387" s="89" t="s">
        <v>62</v>
      </c>
      <c r="H1387" s="89" t="s">
        <v>63</v>
      </c>
      <c r="I1387" s="90">
        <v>1.4099985900014097E-2</v>
      </c>
    </row>
    <row r="1388" spans="1:9">
      <c r="A1388" s="89" t="s">
        <v>4386</v>
      </c>
      <c r="B1388" s="89" t="s">
        <v>4387</v>
      </c>
      <c r="C1388" s="89" t="s">
        <v>4388</v>
      </c>
      <c r="D1388" s="89" t="s">
        <v>103</v>
      </c>
      <c r="E1388" s="89" t="s">
        <v>103</v>
      </c>
      <c r="F1388" s="89" t="s">
        <v>290</v>
      </c>
      <c r="G1388" s="89" t="s">
        <v>188</v>
      </c>
      <c r="H1388" s="89" t="s">
        <v>151</v>
      </c>
      <c r="I1388" s="90">
        <v>1.4099985900014097E-2</v>
      </c>
    </row>
    <row r="1389" spans="1:9">
      <c r="A1389" s="89" t="s">
        <v>4389</v>
      </c>
      <c r="B1389" s="89" t="s">
        <v>4390</v>
      </c>
      <c r="C1389" s="89" t="s">
        <v>4391</v>
      </c>
      <c r="D1389" s="89" t="s">
        <v>108</v>
      </c>
      <c r="E1389" s="89" t="s">
        <v>235</v>
      </c>
      <c r="F1389" s="89" t="s">
        <v>236</v>
      </c>
      <c r="G1389" s="89" t="s">
        <v>62</v>
      </c>
      <c r="H1389" s="89" t="s">
        <v>63</v>
      </c>
      <c r="I1389" s="90">
        <v>1.4099985900014097E-2</v>
      </c>
    </row>
    <row r="1390" spans="1:9">
      <c r="A1390" s="89" t="s">
        <v>4392</v>
      </c>
      <c r="B1390" s="89" t="s">
        <v>4393</v>
      </c>
      <c r="C1390" s="89" t="s">
        <v>4394</v>
      </c>
      <c r="D1390" s="89" t="s">
        <v>108</v>
      </c>
      <c r="E1390" s="89" t="s">
        <v>305</v>
      </c>
      <c r="F1390" s="89" t="s">
        <v>305</v>
      </c>
      <c r="G1390" s="89" t="s">
        <v>62</v>
      </c>
      <c r="H1390" s="89" t="s">
        <v>63</v>
      </c>
      <c r="I1390" s="90">
        <v>1.4099985900014097E-2</v>
      </c>
    </row>
    <row r="1391" spans="1:9">
      <c r="A1391" s="89" t="s">
        <v>4395</v>
      </c>
      <c r="B1391" s="89" t="s">
        <v>4396</v>
      </c>
      <c r="C1391" s="89" t="s">
        <v>4397</v>
      </c>
      <c r="D1391" s="89" t="s">
        <v>108</v>
      </c>
      <c r="E1391" s="89" t="s">
        <v>560</v>
      </c>
      <c r="F1391" s="89" t="s">
        <v>1085</v>
      </c>
      <c r="G1391" s="89" t="s">
        <v>381</v>
      </c>
      <c r="H1391" s="89" t="s">
        <v>208</v>
      </c>
      <c r="I1391" s="90">
        <v>1.4099985900014097E-2</v>
      </c>
    </row>
    <row r="1392" spans="1:9">
      <c r="A1392" s="89" t="s">
        <v>4398</v>
      </c>
      <c r="B1392" s="89" t="s">
        <v>4399</v>
      </c>
      <c r="C1392" s="89" t="s">
        <v>4400</v>
      </c>
      <c r="D1392" s="89" t="s">
        <v>114</v>
      </c>
      <c r="E1392" s="89" t="s">
        <v>114</v>
      </c>
      <c r="F1392" s="89" t="s">
        <v>574</v>
      </c>
      <c r="G1392" s="89" t="s">
        <v>203</v>
      </c>
      <c r="H1392" s="89" t="s">
        <v>156</v>
      </c>
      <c r="I1392" s="90">
        <v>1.4099985900014097E-2</v>
      </c>
    </row>
    <row r="1393" spans="1:9">
      <c r="A1393" s="89" t="s">
        <v>4401</v>
      </c>
      <c r="B1393" s="89" t="s">
        <v>4402</v>
      </c>
      <c r="C1393" s="89" t="s">
        <v>4403</v>
      </c>
      <c r="D1393" s="89" t="s">
        <v>108</v>
      </c>
      <c r="E1393" s="89" t="s">
        <v>201</v>
      </c>
      <c r="F1393" s="89" t="s">
        <v>202</v>
      </c>
      <c r="G1393" s="89" t="s">
        <v>203</v>
      </c>
      <c r="H1393" s="89" t="s">
        <v>156</v>
      </c>
      <c r="I1393" s="90">
        <v>1.4099985900014097E-2</v>
      </c>
    </row>
    <row r="1394" spans="1:9">
      <c r="A1394" s="89" t="s">
        <v>4404</v>
      </c>
      <c r="B1394" s="89" t="s">
        <v>4405</v>
      </c>
      <c r="C1394" s="89" t="s">
        <v>4406</v>
      </c>
      <c r="D1394" s="89" t="s">
        <v>108</v>
      </c>
      <c r="E1394" s="89" t="s">
        <v>300</v>
      </c>
      <c r="F1394" s="89" t="s">
        <v>301</v>
      </c>
      <c r="G1394" s="89" t="s">
        <v>62</v>
      </c>
      <c r="H1394" s="89" t="s">
        <v>63</v>
      </c>
      <c r="I1394" s="90">
        <v>1.3999986000013998E-2</v>
      </c>
    </row>
    <row r="1395" spans="1:9">
      <c r="A1395" s="89" t="s">
        <v>4407</v>
      </c>
      <c r="B1395" s="89" t="s">
        <v>4408</v>
      </c>
      <c r="C1395" s="89" t="s">
        <v>4409</v>
      </c>
      <c r="D1395" s="89" t="s">
        <v>79</v>
      </c>
      <c r="E1395" s="89" t="s">
        <v>1466</v>
      </c>
      <c r="F1395" s="89" t="s">
        <v>1513</v>
      </c>
      <c r="G1395" s="89" t="s">
        <v>62</v>
      </c>
      <c r="H1395" s="89" t="s">
        <v>63</v>
      </c>
      <c r="I1395" s="90">
        <v>1.3999986000013998E-2</v>
      </c>
    </row>
    <row r="1396" spans="1:9">
      <c r="A1396" s="89" t="s">
        <v>4410</v>
      </c>
      <c r="B1396" s="89" t="s">
        <v>4411</v>
      </c>
      <c r="C1396" s="89" t="s">
        <v>4412</v>
      </c>
      <c r="D1396" s="89" t="s">
        <v>108</v>
      </c>
      <c r="E1396" s="89" t="s">
        <v>201</v>
      </c>
      <c r="F1396" s="89" t="s">
        <v>1053</v>
      </c>
      <c r="G1396" s="89" t="s">
        <v>332</v>
      </c>
      <c r="H1396" s="89" t="s">
        <v>169</v>
      </c>
      <c r="I1396" s="90">
        <v>1.3899986100013898E-2</v>
      </c>
    </row>
    <row r="1397" spans="1:9">
      <c r="A1397" s="89" t="s">
        <v>4413</v>
      </c>
      <c r="B1397" s="89" t="s">
        <v>4414</v>
      </c>
      <c r="C1397" s="89" t="s">
        <v>4415</v>
      </c>
      <c r="D1397" s="89" t="s">
        <v>74</v>
      </c>
      <c r="E1397" s="89" t="s">
        <v>212</v>
      </c>
      <c r="F1397" s="89" t="s">
        <v>212</v>
      </c>
      <c r="G1397" s="89" t="s">
        <v>285</v>
      </c>
      <c r="H1397" s="89" t="s">
        <v>161</v>
      </c>
      <c r="I1397" s="90">
        <v>1.3899986100013898E-2</v>
      </c>
    </row>
    <row r="1398" spans="1:9">
      <c r="A1398" s="89" t="s">
        <v>4416</v>
      </c>
      <c r="B1398" s="89" t="s">
        <v>4417</v>
      </c>
      <c r="C1398" s="89" t="s">
        <v>4418</v>
      </c>
      <c r="D1398" s="89" t="s">
        <v>97</v>
      </c>
      <c r="E1398" s="89" t="s">
        <v>121</v>
      </c>
      <c r="F1398" s="89" t="s">
        <v>122</v>
      </c>
      <c r="G1398" s="89" t="s">
        <v>188</v>
      </c>
      <c r="H1398" s="89" t="s">
        <v>151</v>
      </c>
      <c r="I1398" s="90">
        <v>1.3899986100013898E-2</v>
      </c>
    </row>
    <row r="1399" spans="1:9">
      <c r="A1399" s="89" t="s">
        <v>4419</v>
      </c>
      <c r="B1399" s="89" t="s">
        <v>4420</v>
      </c>
      <c r="C1399" s="89" t="s">
        <v>4421</v>
      </c>
      <c r="D1399" s="89" t="s">
        <v>59</v>
      </c>
      <c r="E1399" s="89" t="s">
        <v>60</v>
      </c>
      <c r="F1399" s="89" t="s">
        <v>61</v>
      </c>
      <c r="G1399" s="89" t="s">
        <v>332</v>
      </c>
      <c r="H1399" s="89" t="s">
        <v>169</v>
      </c>
      <c r="I1399" s="90">
        <v>1.3799986200013797E-2</v>
      </c>
    </row>
    <row r="1400" spans="1:9">
      <c r="A1400" s="89" t="s">
        <v>4422</v>
      </c>
      <c r="B1400" s="89" t="s">
        <v>4423</v>
      </c>
      <c r="C1400" s="89" t="s">
        <v>4424</v>
      </c>
      <c r="D1400" s="89" t="s">
        <v>79</v>
      </c>
      <c r="E1400" s="89" t="s">
        <v>95</v>
      </c>
      <c r="F1400" s="89" t="s">
        <v>96</v>
      </c>
      <c r="G1400" s="89" t="s">
        <v>361</v>
      </c>
      <c r="H1400" s="89" t="s">
        <v>189</v>
      </c>
      <c r="I1400" s="90">
        <v>1.3799986200013797E-2</v>
      </c>
    </row>
    <row r="1401" spans="1:9">
      <c r="A1401" s="89" t="s">
        <v>4425</v>
      </c>
      <c r="B1401" s="89" t="s">
        <v>4426</v>
      </c>
      <c r="C1401" s="89" t="s">
        <v>4427</v>
      </c>
      <c r="D1401" s="89" t="s">
        <v>97</v>
      </c>
      <c r="E1401" s="89" t="s">
        <v>136</v>
      </c>
      <c r="F1401" s="89" t="s">
        <v>470</v>
      </c>
      <c r="G1401" s="89" t="s">
        <v>123</v>
      </c>
      <c r="H1401" s="89" t="s">
        <v>124</v>
      </c>
      <c r="I1401" s="90">
        <v>1.3799986200013797E-2</v>
      </c>
    </row>
    <row r="1402" spans="1:9">
      <c r="A1402" s="89" t="s">
        <v>4428</v>
      </c>
      <c r="B1402" s="89" t="s">
        <v>4429</v>
      </c>
      <c r="C1402" s="89" t="s">
        <v>4430</v>
      </c>
      <c r="D1402" s="89" t="s">
        <v>103</v>
      </c>
      <c r="E1402" s="89" t="s">
        <v>103</v>
      </c>
      <c r="F1402" s="89" t="s">
        <v>2271</v>
      </c>
      <c r="G1402" s="89" t="s">
        <v>62</v>
      </c>
      <c r="H1402" s="89" t="s">
        <v>63</v>
      </c>
      <c r="I1402" s="90">
        <v>1.3799986200013797E-2</v>
      </c>
    </row>
    <row r="1403" spans="1:9">
      <c r="A1403" s="89" t="s">
        <v>4431</v>
      </c>
      <c r="B1403" s="89" t="s">
        <v>4432</v>
      </c>
      <c r="C1403" s="89" t="s">
        <v>4433</v>
      </c>
      <c r="D1403" s="89" t="s">
        <v>79</v>
      </c>
      <c r="E1403" s="89" t="s">
        <v>444</v>
      </c>
      <c r="F1403" s="89" t="s">
        <v>2651</v>
      </c>
      <c r="G1403" s="89" t="s">
        <v>353</v>
      </c>
      <c r="H1403" s="89" t="s">
        <v>146</v>
      </c>
      <c r="I1403" s="90">
        <v>1.3799986200013797E-2</v>
      </c>
    </row>
    <row r="1404" spans="1:9">
      <c r="A1404" s="89" t="s">
        <v>4434</v>
      </c>
      <c r="B1404" s="89" t="s">
        <v>4435</v>
      </c>
      <c r="C1404" s="89" t="s">
        <v>4436</v>
      </c>
      <c r="D1404" s="89" t="s">
        <v>79</v>
      </c>
      <c r="E1404" s="89" t="s">
        <v>95</v>
      </c>
      <c r="F1404" s="89" t="s">
        <v>709</v>
      </c>
      <c r="G1404" s="89" t="s">
        <v>277</v>
      </c>
      <c r="H1404" s="89" t="s">
        <v>146</v>
      </c>
      <c r="I1404" s="90">
        <v>1.3699986300013699E-2</v>
      </c>
    </row>
    <row r="1405" spans="1:9">
      <c r="A1405" s="89" t="s">
        <v>4437</v>
      </c>
      <c r="B1405" s="89" t="s">
        <v>4438</v>
      </c>
      <c r="C1405" s="89" t="s">
        <v>4439</v>
      </c>
      <c r="D1405" s="89" t="s">
        <v>97</v>
      </c>
      <c r="E1405" s="89" t="s">
        <v>618</v>
      </c>
      <c r="F1405" s="89" t="s">
        <v>1034</v>
      </c>
      <c r="G1405" s="89" t="s">
        <v>336</v>
      </c>
      <c r="H1405" s="89" t="s">
        <v>175</v>
      </c>
      <c r="I1405" s="90">
        <v>1.3699986300013699E-2</v>
      </c>
    </row>
    <row r="1406" spans="1:9">
      <c r="A1406" s="89" t="s">
        <v>4440</v>
      </c>
      <c r="B1406" s="89" t="s">
        <v>4441</v>
      </c>
      <c r="C1406" s="89" t="s">
        <v>4442</v>
      </c>
      <c r="D1406" s="89" t="s">
        <v>74</v>
      </c>
      <c r="E1406" s="89" t="s">
        <v>87</v>
      </c>
      <c r="F1406" s="89" t="s">
        <v>88</v>
      </c>
      <c r="G1406" s="89" t="s">
        <v>389</v>
      </c>
      <c r="H1406" s="89" t="s">
        <v>218</v>
      </c>
      <c r="I1406" s="90">
        <v>1.3699986300013699E-2</v>
      </c>
    </row>
    <row r="1407" spans="1:9">
      <c r="A1407" s="89" t="s">
        <v>4443</v>
      </c>
      <c r="B1407" s="89" t="s">
        <v>4444</v>
      </c>
      <c r="C1407" s="89" t="s">
        <v>4445</v>
      </c>
      <c r="D1407" s="89" t="s">
        <v>97</v>
      </c>
      <c r="E1407" s="89" t="s">
        <v>121</v>
      </c>
      <c r="F1407" s="89" t="s">
        <v>122</v>
      </c>
      <c r="G1407" s="89" t="s">
        <v>361</v>
      </c>
      <c r="H1407" s="89" t="s">
        <v>189</v>
      </c>
      <c r="I1407" s="90">
        <v>1.3699986300013699E-2</v>
      </c>
    </row>
    <row r="1408" spans="1:9">
      <c r="A1408" s="89" t="s">
        <v>4446</v>
      </c>
      <c r="B1408" s="89" t="s">
        <v>4447</v>
      </c>
      <c r="C1408" s="89" t="s">
        <v>4448</v>
      </c>
      <c r="D1408" s="89" t="s">
        <v>67</v>
      </c>
      <c r="E1408" s="89" t="s">
        <v>67</v>
      </c>
      <c r="F1408" s="89" t="s">
        <v>68</v>
      </c>
      <c r="G1408" s="89" t="s">
        <v>62</v>
      </c>
      <c r="H1408" s="89" t="s">
        <v>63</v>
      </c>
      <c r="I1408" s="90">
        <v>1.3699986300013699E-2</v>
      </c>
    </row>
    <row r="1409" spans="1:9">
      <c r="A1409" s="89" t="s">
        <v>4449</v>
      </c>
      <c r="B1409" s="89" t="s">
        <v>4450</v>
      </c>
      <c r="C1409" s="89" t="s">
        <v>4451</v>
      </c>
      <c r="D1409" s="89" t="s">
        <v>97</v>
      </c>
      <c r="E1409" s="89" t="s">
        <v>618</v>
      </c>
      <c r="F1409" s="89" t="s">
        <v>619</v>
      </c>
      <c r="G1409" s="89" t="s">
        <v>62</v>
      </c>
      <c r="H1409" s="89" t="s">
        <v>63</v>
      </c>
      <c r="I1409" s="90">
        <v>1.3699986300013699E-2</v>
      </c>
    </row>
    <row r="1410" spans="1:9">
      <c r="A1410" s="89" t="s">
        <v>4452</v>
      </c>
      <c r="B1410" s="89" t="s">
        <v>4453</v>
      </c>
      <c r="C1410" s="89" t="s">
        <v>4454</v>
      </c>
      <c r="D1410" s="89" t="s">
        <v>103</v>
      </c>
      <c r="E1410" s="89" t="s">
        <v>103</v>
      </c>
      <c r="F1410" s="89" t="s">
        <v>1420</v>
      </c>
      <c r="G1410" s="89" t="s">
        <v>62</v>
      </c>
      <c r="H1410" s="89" t="s">
        <v>63</v>
      </c>
      <c r="I1410" s="90">
        <v>1.3699986300013699E-2</v>
      </c>
    </row>
    <row r="1411" spans="1:9">
      <c r="A1411" s="89" t="s">
        <v>4455</v>
      </c>
      <c r="B1411" s="89" t="s">
        <v>4456</v>
      </c>
      <c r="C1411" s="89" t="s">
        <v>4457</v>
      </c>
      <c r="D1411" s="89" t="s">
        <v>79</v>
      </c>
      <c r="E1411" s="89" t="s">
        <v>1466</v>
      </c>
      <c r="F1411" s="89" t="s">
        <v>1513</v>
      </c>
      <c r="G1411" s="89" t="s">
        <v>62</v>
      </c>
      <c r="H1411" s="89" t="s">
        <v>63</v>
      </c>
      <c r="I1411" s="90">
        <v>1.3699986300013699E-2</v>
      </c>
    </row>
    <row r="1412" spans="1:9">
      <c r="A1412" s="89" t="s">
        <v>4458</v>
      </c>
      <c r="B1412" s="89" t="s">
        <v>4459</v>
      </c>
      <c r="C1412" s="89" t="s">
        <v>4460</v>
      </c>
      <c r="D1412" s="89" t="s">
        <v>79</v>
      </c>
      <c r="E1412" s="89" t="s">
        <v>95</v>
      </c>
      <c r="F1412" s="89" t="s">
        <v>316</v>
      </c>
      <c r="G1412" s="89" t="s">
        <v>389</v>
      </c>
      <c r="H1412" s="89" t="s">
        <v>218</v>
      </c>
      <c r="I1412" s="90">
        <v>1.3699986300013699E-2</v>
      </c>
    </row>
    <row r="1413" spans="1:9">
      <c r="A1413" s="89" t="s">
        <v>4461</v>
      </c>
      <c r="B1413" s="89" t="s">
        <v>4462</v>
      </c>
      <c r="C1413" s="89" t="s">
        <v>4463</v>
      </c>
      <c r="D1413" s="89" t="s">
        <v>79</v>
      </c>
      <c r="E1413" s="89" t="s">
        <v>95</v>
      </c>
      <c r="F1413" s="89" t="s">
        <v>96</v>
      </c>
      <c r="G1413" s="89" t="s">
        <v>188</v>
      </c>
      <c r="H1413" s="89" t="s">
        <v>151</v>
      </c>
      <c r="I1413" s="90">
        <v>1.3699986300013699E-2</v>
      </c>
    </row>
    <row r="1414" spans="1:9">
      <c r="A1414" s="89" t="s">
        <v>4464</v>
      </c>
      <c r="B1414" s="89" t="s">
        <v>4465</v>
      </c>
      <c r="C1414" s="89" t="s">
        <v>4466</v>
      </c>
      <c r="D1414" s="89" t="s">
        <v>103</v>
      </c>
      <c r="E1414" s="89" t="s">
        <v>103</v>
      </c>
      <c r="F1414" s="89" t="s">
        <v>173</v>
      </c>
      <c r="G1414" s="89" t="s">
        <v>62</v>
      </c>
      <c r="H1414" s="89" t="s">
        <v>63</v>
      </c>
      <c r="I1414" s="90">
        <v>1.3699986300013699E-2</v>
      </c>
    </row>
    <row r="1415" spans="1:9">
      <c r="A1415" s="89" t="s">
        <v>4467</v>
      </c>
      <c r="B1415" s="89" t="s">
        <v>4468</v>
      </c>
      <c r="C1415" s="89" t="s">
        <v>4469</v>
      </c>
      <c r="D1415" s="89" t="s">
        <v>103</v>
      </c>
      <c r="E1415" s="89" t="s">
        <v>103</v>
      </c>
      <c r="F1415" s="89" t="s">
        <v>173</v>
      </c>
      <c r="G1415" s="89" t="s">
        <v>440</v>
      </c>
      <c r="H1415" s="89" t="s">
        <v>146</v>
      </c>
      <c r="I1415" s="90">
        <v>1.3699986300013699E-2</v>
      </c>
    </row>
    <row r="1416" spans="1:9">
      <c r="A1416" s="89" t="s">
        <v>4470</v>
      </c>
      <c r="B1416" s="89" t="s">
        <v>4471</v>
      </c>
      <c r="C1416" s="89" t="s">
        <v>4472</v>
      </c>
      <c r="D1416" s="89" t="s">
        <v>79</v>
      </c>
      <c r="E1416" s="89" t="s">
        <v>444</v>
      </c>
      <c r="F1416" s="89" t="s">
        <v>491</v>
      </c>
      <c r="G1416" s="89" t="s">
        <v>62</v>
      </c>
      <c r="H1416" s="89" t="s">
        <v>63</v>
      </c>
      <c r="I1416" s="90">
        <v>1.3599986400013597E-2</v>
      </c>
    </row>
    <row r="1417" spans="1:9">
      <c r="A1417" s="89" t="s">
        <v>4473</v>
      </c>
      <c r="B1417" s="89" t="s">
        <v>4474</v>
      </c>
      <c r="C1417" s="89" t="s">
        <v>4475</v>
      </c>
      <c r="D1417" s="89" t="s">
        <v>114</v>
      </c>
      <c r="E1417" s="89" t="s">
        <v>114</v>
      </c>
      <c r="F1417" s="89" t="s">
        <v>1856</v>
      </c>
      <c r="G1417" s="89" t="s">
        <v>411</v>
      </c>
      <c r="H1417" s="89" t="s">
        <v>231</v>
      </c>
      <c r="I1417" s="90">
        <v>1.3599986400013597E-2</v>
      </c>
    </row>
    <row r="1418" spans="1:9">
      <c r="A1418" s="89" t="s">
        <v>4476</v>
      </c>
      <c r="B1418" s="89" t="s">
        <v>4477</v>
      </c>
      <c r="C1418" s="89" t="s">
        <v>4478</v>
      </c>
      <c r="D1418" s="89" t="s">
        <v>83</v>
      </c>
      <c r="E1418" s="89" t="s">
        <v>83</v>
      </c>
      <c r="F1418" s="89" t="s">
        <v>107</v>
      </c>
      <c r="G1418" s="89" t="s">
        <v>440</v>
      </c>
      <c r="H1418" s="89" t="s">
        <v>146</v>
      </c>
      <c r="I1418" s="90">
        <v>1.3599986400013597E-2</v>
      </c>
    </row>
    <row r="1419" spans="1:9">
      <c r="A1419" s="89" t="s">
        <v>4479</v>
      </c>
      <c r="B1419" s="89" t="s">
        <v>4480</v>
      </c>
      <c r="C1419" s="89" t="s">
        <v>4481</v>
      </c>
      <c r="D1419" s="89" t="s">
        <v>79</v>
      </c>
      <c r="E1419" s="89" t="s">
        <v>444</v>
      </c>
      <c r="F1419" s="89" t="s">
        <v>2651</v>
      </c>
      <c r="G1419" s="89" t="s">
        <v>336</v>
      </c>
      <c r="H1419" s="89" t="s">
        <v>175</v>
      </c>
      <c r="I1419" s="90">
        <v>1.3499986500013498E-2</v>
      </c>
    </row>
    <row r="1420" spans="1:9">
      <c r="A1420" s="89" t="s">
        <v>4482</v>
      </c>
      <c r="B1420" s="89" t="s">
        <v>4483</v>
      </c>
      <c r="C1420" s="89" t="s">
        <v>4484</v>
      </c>
      <c r="D1420" s="89" t="s">
        <v>108</v>
      </c>
      <c r="E1420" s="89" t="s">
        <v>235</v>
      </c>
      <c r="F1420" s="89" t="s">
        <v>236</v>
      </c>
      <c r="G1420" s="89" t="s">
        <v>411</v>
      </c>
      <c r="H1420" s="89" t="s">
        <v>231</v>
      </c>
      <c r="I1420" s="90">
        <v>1.3499986500013498E-2</v>
      </c>
    </row>
    <row r="1421" spans="1:9">
      <c r="A1421" s="89" t="s">
        <v>4485</v>
      </c>
      <c r="B1421" s="89" t="s">
        <v>4486</v>
      </c>
      <c r="C1421" s="89" t="s">
        <v>4487</v>
      </c>
      <c r="D1421" s="89" t="s">
        <v>97</v>
      </c>
      <c r="E1421" s="89" t="s">
        <v>618</v>
      </c>
      <c r="F1421" s="89" t="s">
        <v>619</v>
      </c>
      <c r="G1421" s="89" t="s">
        <v>62</v>
      </c>
      <c r="H1421" s="89" t="s">
        <v>63</v>
      </c>
      <c r="I1421" s="90">
        <v>1.3499986500013498E-2</v>
      </c>
    </row>
    <row r="1422" spans="1:9">
      <c r="A1422" s="89" t="s">
        <v>4488</v>
      </c>
      <c r="B1422" s="89" t="s">
        <v>4489</v>
      </c>
      <c r="C1422" s="89" t="s">
        <v>4490</v>
      </c>
      <c r="D1422" s="89" t="s">
        <v>97</v>
      </c>
      <c r="E1422" s="89" t="s">
        <v>136</v>
      </c>
      <c r="F1422" s="89" t="s">
        <v>137</v>
      </c>
      <c r="G1422" s="89" t="s">
        <v>381</v>
      </c>
      <c r="H1422" s="89" t="s">
        <v>208</v>
      </c>
      <c r="I1422" s="90">
        <v>1.3399986600013399E-2</v>
      </c>
    </row>
    <row r="1423" spans="1:9">
      <c r="A1423" s="89" t="s">
        <v>4491</v>
      </c>
      <c r="B1423" s="89" t="s">
        <v>4492</v>
      </c>
      <c r="C1423" s="89" t="s">
        <v>4493</v>
      </c>
      <c r="D1423" s="89" t="s">
        <v>74</v>
      </c>
      <c r="E1423" s="89" t="s">
        <v>212</v>
      </c>
      <c r="F1423" s="89" t="s">
        <v>212</v>
      </c>
      <c r="G1423" s="89" t="s">
        <v>285</v>
      </c>
      <c r="H1423" s="89" t="s">
        <v>161</v>
      </c>
      <c r="I1423" s="90">
        <v>1.3399986600013399E-2</v>
      </c>
    </row>
    <row r="1424" spans="1:9">
      <c r="A1424" s="89" t="s">
        <v>4494</v>
      </c>
      <c r="B1424" s="89" t="s">
        <v>4495</v>
      </c>
      <c r="C1424" s="89" t="s">
        <v>4496</v>
      </c>
      <c r="D1424" s="89" t="s">
        <v>67</v>
      </c>
      <c r="E1424" s="89" t="s">
        <v>67</v>
      </c>
      <c r="F1424" s="89" t="s">
        <v>68</v>
      </c>
      <c r="G1424" s="89" t="s">
        <v>62</v>
      </c>
      <c r="H1424" s="89" t="s">
        <v>63</v>
      </c>
      <c r="I1424" s="90">
        <v>1.3399986600013399E-2</v>
      </c>
    </row>
    <row r="1425" spans="1:9">
      <c r="A1425" s="89" t="s">
        <v>4497</v>
      </c>
      <c r="B1425" s="89" t="s">
        <v>4498</v>
      </c>
      <c r="C1425" s="89" t="s">
        <v>4499</v>
      </c>
      <c r="D1425" s="89" t="s">
        <v>103</v>
      </c>
      <c r="E1425" s="89" t="s">
        <v>103</v>
      </c>
      <c r="F1425" s="89" t="s">
        <v>173</v>
      </c>
      <c r="G1425" s="89" t="s">
        <v>336</v>
      </c>
      <c r="H1425" s="89" t="s">
        <v>175</v>
      </c>
      <c r="I1425" s="90">
        <v>1.3399986600013399E-2</v>
      </c>
    </row>
    <row r="1426" spans="1:9">
      <c r="A1426" s="89" t="s">
        <v>4500</v>
      </c>
      <c r="B1426" s="89" t="s">
        <v>4501</v>
      </c>
      <c r="C1426" s="89" t="s">
        <v>4502</v>
      </c>
      <c r="D1426" s="89" t="s">
        <v>97</v>
      </c>
      <c r="E1426" s="89" t="s">
        <v>121</v>
      </c>
      <c r="F1426" s="89" t="s">
        <v>122</v>
      </c>
      <c r="G1426" s="89" t="s">
        <v>357</v>
      </c>
      <c r="H1426" s="89" t="s">
        <v>146</v>
      </c>
      <c r="I1426" s="90">
        <v>1.3399986600013399E-2</v>
      </c>
    </row>
    <row r="1427" spans="1:9">
      <c r="A1427" s="89" t="s">
        <v>4503</v>
      </c>
      <c r="B1427" s="89" t="s">
        <v>4504</v>
      </c>
      <c r="C1427" s="89" t="s">
        <v>4505</v>
      </c>
      <c r="D1427" s="89" t="s">
        <v>97</v>
      </c>
      <c r="E1427" s="89" t="s">
        <v>136</v>
      </c>
      <c r="F1427" s="89" t="s">
        <v>470</v>
      </c>
      <c r="G1427" s="89" t="s">
        <v>62</v>
      </c>
      <c r="H1427" s="89" t="s">
        <v>63</v>
      </c>
      <c r="I1427" s="90">
        <v>1.3399986600013399E-2</v>
      </c>
    </row>
    <row r="1428" spans="1:9">
      <c r="A1428" s="89" t="s">
        <v>4506</v>
      </c>
      <c r="B1428" s="89" t="s">
        <v>4507</v>
      </c>
      <c r="C1428" s="89" t="s">
        <v>4508</v>
      </c>
      <c r="D1428" s="89" t="s">
        <v>103</v>
      </c>
      <c r="E1428" s="89" t="s">
        <v>103</v>
      </c>
      <c r="F1428" s="89" t="s">
        <v>173</v>
      </c>
      <c r="G1428" s="89" t="s">
        <v>174</v>
      </c>
      <c r="H1428" s="89" t="s">
        <v>141</v>
      </c>
      <c r="I1428" s="90">
        <v>1.3399986600013399E-2</v>
      </c>
    </row>
    <row r="1429" spans="1:9">
      <c r="A1429" s="89" t="s">
        <v>4509</v>
      </c>
      <c r="B1429" s="89" t="s">
        <v>4510</v>
      </c>
      <c r="C1429" s="89" t="s">
        <v>4511</v>
      </c>
      <c r="D1429" s="89" t="s">
        <v>67</v>
      </c>
      <c r="E1429" s="89" t="s">
        <v>67</v>
      </c>
      <c r="F1429" s="89" t="s">
        <v>68</v>
      </c>
      <c r="G1429" s="89" t="s">
        <v>62</v>
      </c>
      <c r="H1429" s="89" t="s">
        <v>63</v>
      </c>
      <c r="I1429" s="90">
        <v>1.3399986600013399E-2</v>
      </c>
    </row>
    <row r="1430" spans="1:9">
      <c r="A1430" s="89" t="s">
        <v>4512</v>
      </c>
      <c r="B1430" s="89" t="s">
        <v>4513</v>
      </c>
      <c r="C1430" s="89" t="s">
        <v>4514</v>
      </c>
      <c r="D1430" s="89" t="s">
        <v>97</v>
      </c>
      <c r="E1430" s="89" t="s">
        <v>320</v>
      </c>
      <c r="F1430" s="89" t="s">
        <v>320</v>
      </c>
      <c r="G1430" s="89" t="s">
        <v>62</v>
      </c>
      <c r="H1430" s="89" t="s">
        <v>63</v>
      </c>
      <c r="I1430" s="90">
        <v>1.3299986700013297E-2</v>
      </c>
    </row>
    <row r="1431" spans="1:9">
      <c r="A1431" s="89" t="s">
        <v>4515</v>
      </c>
      <c r="B1431" s="89" t="s">
        <v>4516</v>
      </c>
      <c r="C1431" s="89" t="s">
        <v>4517</v>
      </c>
      <c r="D1431" s="89" t="s">
        <v>103</v>
      </c>
      <c r="E1431" s="89" t="s">
        <v>103</v>
      </c>
      <c r="F1431" s="89" t="s">
        <v>173</v>
      </c>
      <c r="G1431" s="89" t="s">
        <v>123</v>
      </c>
      <c r="H1431" s="89" t="s">
        <v>124</v>
      </c>
      <c r="I1431" s="90">
        <v>1.3299986700013297E-2</v>
      </c>
    </row>
    <row r="1432" spans="1:9">
      <c r="A1432" s="89" t="s">
        <v>4518</v>
      </c>
      <c r="B1432" s="89" t="s">
        <v>4519</v>
      </c>
      <c r="C1432" s="89" t="s">
        <v>4520</v>
      </c>
      <c r="D1432" s="89" t="s">
        <v>59</v>
      </c>
      <c r="E1432" s="89" t="s">
        <v>72</v>
      </c>
      <c r="F1432" s="89" t="s">
        <v>73</v>
      </c>
      <c r="G1432" s="89" t="s">
        <v>188</v>
      </c>
      <c r="H1432" s="89" t="s">
        <v>151</v>
      </c>
      <c r="I1432" s="90">
        <v>1.3299986700013297E-2</v>
      </c>
    </row>
    <row r="1433" spans="1:9">
      <c r="A1433" s="89" t="s">
        <v>4521</v>
      </c>
      <c r="B1433" s="89" t="s">
        <v>4522</v>
      </c>
      <c r="C1433" s="89" t="s">
        <v>4523</v>
      </c>
      <c r="D1433" s="89" t="s">
        <v>103</v>
      </c>
      <c r="E1433" s="89" t="s">
        <v>103</v>
      </c>
      <c r="F1433" s="89" t="s">
        <v>290</v>
      </c>
      <c r="G1433" s="89" t="s">
        <v>188</v>
      </c>
      <c r="H1433" s="89" t="s">
        <v>151</v>
      </c>
      <c r="I1433" s="90">
        <v>1.3299986700013297E-2</v>
      </c>
    </row>
    <row r="1434" spans="1:9">
      <c r="A1434" s="89" t="s">
        <v>4524</v>
      </c>
      <c r="B1434" s="89" t="s">
        <v>4525</v>
      </c>
      <c r="C1434" s="89" t="s">
        <v>4526</v>
      </c>
      <c r="D1434" s="89" t="s">
        <v>79</v>
      </c>
      <c r="E1434" s="89" t="s">
        <v>95</v>
      </c>
      <c r="F1434" s="89" t="s">
        <v>309</v>
      </c>
      <c r="G1434" s="89" t="s">
        <v>62</v>
      </c>
      <c r="H1434" s="89" t="s">
        <v>63</v>
      </c>
      <c r="I1434" s="90">
        <v>1.3299986700013297E-2</v>
      </c>
    </row>
    <row r="1435" spans="1:9">
      <c r="A1435" s="89" t="s">
        <v>4527</v>
      </c>
      <c r="B1435" s="89" t="s">
        <v>4528</v>
      </c>
      <c r="C1435" s="89" t="s">
        <v>4529</v>
      </c>
      <c r="D1435" s="89" t="s">
        <v>97</v>
      </c>
      <c r="E1435" s="89" t="s">
        <v>320</v>
      </c>
      <c r="F1435" s="89" t="s">
        <v>320</v>
      </c>
      <c r="G1435" s="89" t="s">
        <v>89</v>
      </c>
      <c r="H1435" s="89" t="s">
        <v>90</v>
      </c>
      <c r="I1435" s="90">
        <v>1.3199986800013198E-2</v>
      </c>
    </row>
    <row r="1436" spans="1:9">
      <c r="A1436" s="89" t="s">
        <v>4530</v>
      </c>
      <c r="B1436" s="89" t="s">
        <v>4531</v>
      </c>
      <c r="C1436" s="89" t="s">
        <v>4532</v>
      </c>
      <c r="D1436" s="89" t="s">
        <v>91</v>
      </c>
      <c r="E1436" s="89" t="s">
        <v>409</v>
      </c>
      <c r="F1436" s="89" t="s">
        <v>605</v>
      </c>
      <c r="G1436" s="89" t="s">
        <v>340</v>
      </c>
      <c r="H1436" s="89" t="s">
        <v>179</v>
      </c>
      <c r="I1436" s="90">
        <v>1.3199986800013198E-2</v>
      </c>
    </row>
    <row r="1437" spans="1:9">
      <c r="A1437" s="89" t="s">
        <v>4533</v>
      </c>
      <c r="B1437" s="89" t="s">
        <v>4534</v>
      </c>
      <c r="C1437" s="89" t="s">
        <v>4535</v>
      </c>
      <c r="D1437" s="89" t="s">
        <v>79</v>
      </c>
      <c r="E1437" s="89" t="s">
        <v>95</v>
      </c>
      <c r="F1437" s="89" t="s">
        <v>96</v>
      </c>
      <c r="G1437" s="89" t="s">
        <v>332</v>
      </c>
      <c r="H1437" s="89" t="s">
        <v>169</v>
      </c>
      <c r="I1437" s="90">
        <v>1.3199986800013198E-2</v>
      </c>
    </row>
    <row r="1438" spans="1:9">
      <c r="A1438" s="89" t="s">
        <v>4536</v>
      </c>
      <c r="B1438" s="89" t="s">
        <v>4537</v>
      </c>
      <c r="C1438" s="89" t="s">
        <v>4538</v>
      </c>
      <c r="D1438" s="89" t="s">
        <v>67</v>
      </c>
      <c r="E1438" s="89" t="s">
        <v>67</v>
      </c>
      <c r="F1438" s="89" t="s">
        <v>68</v>
      </c>
      <c r="G1438" s="89" t="s">
        <v>332</v>
      </c>
      <c r="H1438" s="89" t="s">
        <v>169</v>
      </c>
      <c r="I1438" s="90">
        <v>1.3199986800013198E-2</v>
      </c>
    </row>
    <row r="1439" spans="1:9">
      <c r="A1439" s="89" t="s">
        <v>4539</v>
      </c>
      <c r="B1439" s="89" t="s">
        <v>4540</v>
      </c>
      <c r="C1439" s="89" t="s">
        <v>4541</v>
      </c>
      <c r="D1439" s="89" t="s">
        <v>103</v>
      </c>
      <c r="E1439" s="89" t="s">
        <v>103</v>
      </c>
      <c r="F1439" s="89" t="s">
        <v>290</v>
      </c>
      <c r="G1439" s="89" t="s">
        <v>203</v>
      </c>
      <c r="H1439" s="89" t="s">
        <v>156</v>
      </c>
      <c r="I1439" s="90">
        <v>1.3199986800013198E-2</v>
      </c>
    </row>
    <row r="1440" spans="1:9">
      <c r="A1440" s="89" t="s">
        <v>4542</v>
      </c>
      <c r="B1440" s="89" t="s">
        <v>4543</v>
      </c>
      <c r="C1440" s="89" t="s">
        <v>4544</v>
      </c>
      <c r="D1440" s="89" t="s">
        <v>74</v>
      </c>
      <c r="E1440" s="89" t="s">
        <v>87</v>
      </c>
      <c r="F1440" s="89" t="s">
        <v>88</v>
      </c>
      <c r="G1440" s="89" t="s">
        <v>411</v>
      </c>
      <c r="H1440" s="89" t="s">
        <v>231</v>
      </c>
      <c r="I1440" s="90">
        <v>1.3199986800013198E-2</v>
      </c>
    </row>
    <row r="1441" spans="1:9">
      <c r="A1441" s="89" t="s">
        <v>4545</v>
      </c>
      <c r="B1441" s="89" t="s">
        <v>4546</v>
      </c>
      <c r="C1441" s="89" t="s">
        <v>4547</v>
      </c>
      <c r="D1441" s="89" t="s">
        <v>67</v>
      </c>
      <c r="E1441" s="89" t="s">
        <v>67</v>
      </c>
      <c r="F1441" s="89" t="s">
        <v>68</v>
      </c>
      <c r="G1441" s="89" t="s">
        <v>336</v>
      </c>
      <c r="H1441" s="89" t="s">
        <v>175</v>
      </c>
      <c r="I1441" s="90">
        <v>1.3199986800013198E-2</v>
      </c>
    </row>
    <row r="1442" spans="1:9">
      <c r="A1442" s="89" t="s">
        <v>4548</v>
      </c>
      <c r="B1442" s="89" t="s">
        <v>4549</v>
      </c>
      <c r="C1442" s="89" t="s">
        <v>4550</v>
      </c>
      <c r="D1442" s="89" t="s">
        <v>97</v>
      </c>
      <c r="E1442" s="89" t="s">
        <v>320</v>
      </c>
      <c r="F1442" s="89" t="s">
        <v>320</v>
      </c>
      <c r="G1442" s="89" t="s">
        <v>336</v>
      </c>
      <c r="H1442" s="89" t="s">
        <v>175</v>
      </c>
      <c r="I1442" s="90">
        <v>1.3199986800013198E-2</v>
      </c>
    </row>
    <row r="1443" spans="1:9">
      <c r="A1443" s="89" t="s">
        <v>4551</v>
      </c>
      <c r="B1443" s="89" t="s">
        <v>4552</v>
      </c>
      <c r="C1443" s="89" t="s">
        <v>4553</v>
      </c>
      <c r="D1443" s="89" t="s">
        <v>97</v>
      </c>
      <c r="E1443" s="89" t="s">
        <v>121</v>
      </c>
      <c r="F1443" s="89" t="s">
        <v>122</v>
      </c>
      <c r="G1443" s="89" t="s">
        <v>423</v>
      </c>
      <c r="H1443" s="89" t="s">
        <v>241</v>
      </c>
      <c r="I1443" s="90">
        <v>1.3199986800013198E-2</v>
      </c>
    </row>
    <row r="1444" spans="1:9">
      <c r="A1444" s="89" t="s">
        <v>4554</v>
      </c>
      <c r="B1444" s="89" t="s">
        <v>4555</v>
      </c>
      <c r="C1444" s="89" t="s">
        <v>4556</v>
      </c>
      <c r="D1444" s="89" t="s">
        <v>97</v>
      </c>
      <c r="E1444" s="89" t="s">
        <v>121</v>
      </c>
      <c r="F1444" s="89" t="s">
        <v>122</v>
      </c>
      <c r="G1444" s="89" t="s">
        <v>348</v>
      </c>
      <c r="H1444" s="89" t="s">
        <v>146</v>
      </c>
      <c r="I1444" s="90">
        <v>1.3199986800013198E-2</v>
      </c>
    </row>
    <row r="1445" spans="1:9">
      <c r="A1445" s="89" t="s">
        <v>4557</v>
      </c>
      <c r="B1445" s="89" t="s">
        <v>4558</v>
      </c>
      <c r="C1445" s="89" t="s">
        <v>4559</v>
      </c>
      <c r="D1445" s="89" t="s">
        <v>67</v>
      </c>
      <c r="E1445" s="89" t="s">
        <v>67</v>
      </c>
      <c r="F1445" s="89" t="s">
        <v>68</v>
      </c>
      <c r="G1445" s="89" t="s">
        <v>285</v>
      </c>
      <c r="H1445" s="89" t="s">
        <v>161</v>
      </c>
      <c r="I1445" s="90">
        <v>1.3099986900013098E-2</v>
      </c>
    </row>
    <row r="1446" spans="1:9">
      <c r="A1446" s="89" t="s">
        <v>4560</v>
      </c>
      <c r="B1446" s="89" t="s">
        <v>4561</v>
      </c>
      <c r="C1446" s="89" t="s">
        <v>4562</v>
      </c>
      <c r="D1446" s="89" t="s">
        <v>91</v>
      </c>
      <c r="E1446" s="89" t="s">
        <v>409</v>
      </c>
      <c r="F1446" s="89" t="s">
        <v>605</v>
      </c>
      <c r="G1446" s="89" t="s">
        <v>174</v>
      </c>
      <c r="H1446" s="89" t="s">
        <v>141</v>
      </c>
      <c r="I1446" s="90">
        <v>1.3099986900013098E-2</v>
      </c>
    </row>
    <row r="1447" spans="1:9">
      <c r="A1447" s="89" t="s">
        <v>4563</v>
      </c>
      <c r="B1447" s="89" t="s">
        <v>4564</v>
      </c>
      <c r="C1447" s="89" t="s">
        <v>4565</v>
      </c>
      <c r="D1447" s="89" t="s">
        <v>114</v>
      </c>
      <c r="E1447" s="89" t="s">
        <v>114</v>
      </c>
      <c r="F1447" s="89" t="s">
        <v>574</v>
      </c>
      <c r="G1447" s="89" t="s">
        <v>324</v>
      </c>
      <c r="H1447" s="89" t="s">
        <v>165</v>
      </c>
      <c r="I1447" s="90">
        <v>1.3099986900013098E-2</v>
      </c>
    </row>
    <row r="1448" spans="1:9">
      <c r="A1448" s="89" t="s">
        <v>4566</v>
      </c>
      <c r="B1448" s="89" t="s">
        <v>4567</v>
      </c>
      <c r="C1448" s="89" t="s">
        <v>4568</v>
      </c>
      <c r="D1448" s="89" t="s">
        <v>103</v>
      </c>
      <c r="E1448" s="89" t="s">
        <v>103</v>
      </c>
      <c r="F1448" s="89" t="s">
        <v>1420</v>
      </c>
      <c r="G1448" s="89" t="s">
        <v>458</v>
      </c>
      <c r="H1448" s="89" t="s">
        <v>265</v>
      </c>
      <c r="I1448" s="90">
        <v>1.3099986900013098E-2</v>
      </c>
    </row>
    <row r="1449" spans="1:9">
      <c r="A1449" s="89" t="s">
        <v>4569</v>
      </c>
      <c r="B1449" s="89" t="s">
        <v>4570</v>
      </c>
      <c r="C1449" s="89" t="s">
        <v>4571</v>
      </c>
      <c r="D1449" s="89" t="s">
        <v>74</v>
      </c>
      <c r="E1449" s="89" t="s">
        <v>87</v>
      </c>
      <c r="F1449" s="89" t="s">
        <v>88</v>
      </c>
      <c r="G1449" s="89" t="s">
        <v>361</v>
      </c>
      <c r="H1449" s="89" t="s">
        <v>189</v>
      </c>
      <c r="I1449" s="90">
        <v>1.3099986900013098E-2</v>
      </c>
    </row>
    <row r="1450" spans="1:9">
      <c r="A1450" s="89" t="s">
        <v>4572</v>
      </c>
      <c r="B1450" s="89" t="s">
        <v>4573</v>
      </c>
      <c r="C1450" s="89" t="s">
        <v>4574</v>
      </c>
      <c r="D1450" s="89" t="s">
        <v>59</v>
      </c>
      <c r="E1450" s="89" t="s">
        <v>60</v>
      </c>
      <c r="F1450" s="89" t="s">
        <v>770</v>
      </c>
      <c r="G1450" s="89" t="s">
        <v>203</v>
      </c>
      <c r="H1450" s="89" t="s">
        <v>156</v>
      </c>
      <c r="I1450" s="90">
        <v>1.3099986900013098E-2</v>
      </c>
    </row>
    <row r="1451" spans="1:9">
      <c r="A1451" s="89" t="s">
        <v>4575</v>
      </c>
      <c r="B1451" s="89" t="s">
        <v>4576</v>
      </c>
      <c r="C1451" s="89" t="s">
        <v>4577</v>
      </c>
      <c r="D1451" s="89" t="s">
        <v>79</v>
      </c>
      <c r="E1451" s="89" t="s">
        <v>95</v>
      </c>
      <c r="F1451" s="89" t="s">
        <v>309</v>
      </c>
      <c r="G1451" s="89" t="s">
        <v>62</v>
      </c>
      <c r="H1451" s="89" t="s">
        <v>63</v>
      </c>
      <c r="I1451" s="90">
        <v>1.3099986900013098E-2</v>
      </c>
    </row>
    <row r="1452" spans="1:9">
      <c r="A1452" s="89" t="s">
        <v>4578</v>
      </c>
      <c r="B1452" s="89" t="s">
        <v>4579</v>
      </c>
      <c r="C1452" s="89" t="s">
        <v>4580</v>
      </c>
      <c r="D1452" s="89" t="s">
        <v>59</v>
      </c>
      <c r="E1452" s="89" t="s">
        <v>72</v>
      </c>
      <c r="F1452" s="89" t="s">
        <v>78</v>
      </c>
      <c r="G1452" s="89" t="s">
        <v>174</v>
      </c>
      <c r="H1452" s="89" t="s">
        <v>141</v>
      </c>
      <c r="I1452" s="90">
        <v>1.2999987000012998E-2</v>
      </c>
    </row>
    <row r="1453" spans="1:9">
      <c r="A1453" s="89" t="s">
        <v>4581</v>
      </c>
      <c r="B1453" s="89" t="s">
        <v>4582</v>
      </c>
      <c r="C1453" s="89" t="s">
        <v>4583</v>
      </c>
      <c r="D1453" s="89" t="s">
        <v>108</v>
      </c>
      <c r="E1453" s="89" t="s">
        <v>201</v>
      </c>
      <c r="F1453" s="89" t="s">
        <v>202</v>
      </c>
      <c r="G1453" s="89" t="s">
        <v>203</v>
      </c>
      <c r="H1453" s="89" t="s">
        <v>156</v>
      </c>
      <c r="I1453" s="90">
        <v>1.2999987000012998E-2</v>
      </c>
    </row>
    <row r="1454" spans="1:9">
      <c r="A1454" s="89" t="s">
        <v>4584</v>
      </c>
      <c r="B1454" s="89" t="s">
        <v>4585</v>
      </c>
      <c r="C1454" s="89" t="s">
        <v>4586</v>
      </c>
      <c r="D1454" s="89" t="s">
        <v>108</v>
      </c>
      <c r="E1454" s="89" t="s">
        <v>305</v>
      </c>
      <c r="F1454" s="89" t="s">
        <v>305</v>
      </c>
      <c r="G1454" s="89" t="s">
        <v>183</v>
      </c>
      <c r="H1454" s="89" t="s">
        <v>146</v>
      </c>
      <c r="I1454" s="90">
        <v>1.2999987000012998E-2</v>
      </c>
    </row>
    <row r="1455" spans="1:9">
      <c r="A1455" s="89" t="s">
        <v>4587</v>
      </c>
      <c r="B1455" s="89" t="s">
        <v>4588</v>
      </c>
      <c r="C1455" s="89" t="s">
        <v>4589</v>
      </c>
      <c r="D1455" s="89" t="s">
        <v>79</v>
      </c>
      <c r="E1455" s="89" t="s">
        <v>444</v>
      </c>
      <c r="F1455" s="89" t="s">
        <v>3920</v>
      </c>
      <c r="G1455" s="89" t="s">
        <v>427</v>
      </c>
      <c r="H1455" s="89" t="s">
        <v>245</v>
      </c>
      <c r="I1455" s="90">
        <v>1.2999987000012998E-2</v>
      </c>
    </row>
    <row r="1456" spans="1:9">
      <c r="A1456" s="89" t="s">
        <v>4590</v>
      </c>
      <c r="B1456" s="89" t="s">
        <v>4591</v>
      </c>
      <c r="C1456" s="89" t="s">
        <v>4592</v>
      </c>
      <c r="D1456" s="89" t="s">
        <v>83</v>
      </c>
      <c r="E1456" s="89" t="s">
        <v>83</v>
      </c>
      <c r="F1456" s="89" t="s">
        <v>107</v>
      </c>
      <c r="G1456" s="89" t="s">
        <v>62</v>
      </c>
      <c r="H1456" s="89" t="s">
        <v>63</v>
      </c>
      <c r="I1456" s="90">
        <v>1.2999987000012998E-2</v>
      </c>
    </row>
    <row r="1457" spans="1:9">
      <c r="A1457" s="89" t="s">
        <v>4593</v>
      </c>
      <c r="B1457" s="89" t="s">
        <v>4594</v>
      </c>
      <c r="C1457" s="89" t="s">
        <v>4595</v>
      </c>
      <c r="D1457" s="89" t="s">
        <v>108</v>
      </c>
      <c r="E1457" s="89" t="s">
        <v>560</v>
      </c>
      <c r="F1457" s="89" t="s">
        <v>1085</v>
      </c>
      <c r="G1457" s="89" t="s">
        <v>62</v>
      </c>
      <c r="H1457" s="89" t="s">
        <v>63</v>
      </c>
      <c r="I1457" s="90">
        <v>1.2999987000012998E-2</v>
      </c>
    </row>
    <row r="1458" spans="1:9">
      <c r="A1458" s="89" t="s">
        <v>4596</v>
      </c>
      <c r="B1458" s="89" t="s">
        <v>4597</v>
      </c>
      <c r="C1458" s="89" t="s">
        <v>4598</v>
      </c>
      <c r="D1458" s="89" t="s">
        <v>67</v>
      </c>
      <c r="E1458" s="89" t="s">
        <v>67</v>
      </c>
      <c r="F1458" s="89" t="s">
        <v>68</v>
      </c>
      <c r="G1458" s="89" t="s">
        <v>435</v>
      </c>
      <c r="H1458" s="89" t="s">
        <v>253</v>
      </c>
      <c r="I1458" s="90">
        <v>1.2999987000012998E-2</v>
      </c>
    </row>
    <row r="1459" spans="1:9">
      <c r="A1459" s="89" t="s">
        <v>4599</v>
      </c>
      <c r="B1459" s="89" t="s">
        <v>4600</v>
      </c>
      <c r="C1459" s="89" t="s">
        <v>4601</v>
      </c>
      <c r="D1459" s="89" t="s">
        <v>97</v>
      </c>
      <c r="E1459" s="89" t="s">
        <v>320</v>
      </c>
      <c r="F1459" s="89" t="s">
        <v>320</v>
      </c>
      <c r="G1459" s="89" t="s">
        <v>62</v>
      </c>
      <c r="H1459" s="89" t="s">
        <v>63</v>
      </c>
      <c r="I1459" s="90">
        <v>1.2999987000012998E-2</v>
      </c>
    </row>
    <row r="1460" spans="1:9">
      <c r="A1460" s="89" t="s">
        <v>4602</v>
      </c>
      <c r="B1460" s="89" t="s">
        <v>4603</v>
      </c>
      <c r="C1460" s="89" t="s">
        <v>4604</v>
      </c>
      <c r="D1460" s="89" t="s">
        <v>108</v>
      </c>
      <c r="E1460" s="89" t="s">
        <v>560</v>
      </c>
      <c r="F1460" s="89" t="s">
        <v>1085</v>
      </c>
      <c r="G1460" s="89" t="s">
        <v>203</v>
      </c>
      <c r="H1460" s="89" t="s">
        <v>156</v>
      </c>
      <c r="I1460" s="90">
        <v>1.2999987000012998E-2</v>
      </c>
    </row>
    <row r="1461" spans="1:9">
      <c r="A1461" s="89" t="s">
        <v>4605</v>
      </c>
      <c r="B1461" s="89" t="s">
        <v>4606</v>
      </c>
      <c r="C1461" s="89" t="s">
        <v>4607</v>
      </c>
      <c r="D1461" s="89" t="s">
        <v>103</v>
      </c>
      <c r="E1461" s="89" t="s">
        <v>103</v>
      </c>
      <c r="F1461" s="89" t="s">
        <v>1420</v>
      </c>
      <c r="G1461" s="89" t="s">
        <v>397</v>
      </c>
      <c r="H1461" s="89" t="s">
        <v>222</v>
      </c>
      <c r="I1461" s="90">
        <v>1.2999987000012998E-2</v>
      </c>
    </row>
    <row r="1462" spans="1:9">
      <c r="A1462" s="89" t="s">
        <v>4608</v>
      </c>
      <c r="B1462" s="89" t="s">
        <v>4609</v>
      </c>
      <c r="C1462" s="89" t="s">
        <v>4610</v>
      </c>
      <c r="D1462" s="89" t="s">
        <v>79</v>
      </c>
      <c r="E1462" s="89" t="s">
        <v>95</v>
      </c>
      <c r="F1462" s="89" t="s">
        <v>541</v>
      </c>
      <c r="G1462" s="89" t="s">
        <v>385</v>
      </c>
      <c r="H1462" s="89" t="s">
        <v>213</v>
      </c>
      <c r="I1462" s="90">
        <v>1.2899987100012899E-2</v>
      </c>
    </row>
    <row r="1463" spans="1:9">
      <c r="A1463" s="89" t="s">
        <v>4611</v>
      </c>
      <c r="B1463" s="89" t="s">
        <v>4612</v>
      </c>
      <c r="C1463" s="89" t="s">
        <v>4613</v>
      </c>
      <c r="D1463" s="89" t="s">
        <v>91</v>
      </c>
      <c r="E1463" s="89" t="s">
        <v>112</v>
      </c>
      <c r="F1463" s="89" t="s">
        <v>113</v>
      </c>
      <c r="G1463" s="89" t="s">
        <v>203</v>
      </c>
      <c r="H1463" s="89" t="s">
        <v>156</v>
      </c>
      <c r="I1463" s="90">
        <v>1.2899987100012899E-2</v>
      </c>
    </row>
    <row r="1464" spans="1:9">
      <c r="A1464" s="89" t="s">
        <v>4614</v>
      </c>
      <c r="B1464" s="89" t="s">
        <v>4615</v>
      </c>
      <c r="C1464" s="89" t="s">
        <v>4616</v>
      </c>
      <c r="D1464" s="89" t="s">
        <v>114</v>
      </c>
      <c r="E1464" s="89" t="s">
        <v>114</v>
      </c>
      <c r="F1464" s="89" t="s">
        <v>1856</v>
      </c>
      <c r="G1464" s="89" t="s">
        <v>328</v>
      </c>
      <c r="H1464" s="89" t="s">
        <v>146</v>
      </c>
      <c r="I1464" s="90">
        <v>1.2899987100012899E-2</v>
      </c>
    </row>
    <row r="1465" spans="1:9">
      <c r="A1465" s="89" t="s">
        <v>4617</v>
      </c>
      <c r="B1465" s="89" t="s">
        <v>4618</v>
      </c>
      <c r="C1465" s="89" t="s">
        <v>4619</v>
      </c>
      <c r="D1465" s="89" t="s">
        <v>97</v>
      </c>
      <c r="E1465" s="89" t="s">
        <v>121</v>
      </c>
      <c r="F1465" s="89" t="s">
        <v>122</v>
      </c>
      <c r="G1465" s="89" t="s">
        <v>332</v>
      </c>
      <c r="H1465" s="89" t="s">
        <v>169</v>
      </c>
      <c r="I1465" s="90">
        <v>1.2899987100012899E-2</v>
      </c>
    </row>
    <row r="1466" spans="1:9">
      <c r="A1466" s="89" t="s">
        <v>4620</v>
      </c>
      <c r="B1466" s="89" t="s">
        <v>4621</v>
      </c>
      <c r="C1466" s="89" t="s">
        <v>4622</v>
      </c>
      <c r="D1466" s="89" t="s">
        <v>67</v>
      </c>
      <c r="E1466" s="89" t="s">
        <v>67</v>
      </c>
      <c r="F1466" s="89" t="s">
        <v>68</v>
      </c>
      <c r="G1466" s="89" t="s">
        <v>285</v>
      </c>
      <c r="H1466" s="89" t="s">
        <v>161</v>
      </c>
      <c r="I1466" s="90">
        <v>1.2899987100012899E-2</v>
      </c>
    </row>
    <row r="1467" spans="1:9">
      <c r="A1467" s="89" t="s">
        <v>4623</v>
      </c>
      <c r="B1467" s="89" t="s">
        <v>4624</v>
      </c>
      <c r="C1467" s="89" t="s">
        <v>4625</v>
      </c>
      <c r="D1467" s="89" t="s">
        <v>97</v>
      </c>
      <c r="E1467" s="89" t="s">
        <v>320</v>
      </c>
      <c r="F1467" s="89" t="s">
        <v>320</v>
      </c>
      <c r="G1467" s="89" t="s">
        <v>62</v>
      </c>
      <c r="H1467" s="89" t="s">
        <v>63</v>
      </c>
      <c r="I1467" s="90">
        <v>1.2799987200012799E-2</v>
      </c>
    </row>
    <row r="1468" spans="1:9">
      <c r="A1468" s="89" t="s">
        <v>4626</v>
      </c>
      <c r="B1468" s="89" t="s">
        <v>4627</v>
      </c>
      <c r="C1468" s="89" t="s">
        <v>4628</v>
      </c>
      <c r="D1468" s="89" t="s">
        <v>103</v>
      </c>
      <c r="E1468" s="89" t="s">
        <v>103</v>
      </c>
      <c r="F1468" s="89" t="s">
        <v>173</v>
      </c>
      <c r="G1468" s="89" t="s">
        <v>344</v>
      </c>
      <c r="H1468" s="89" t="s">
        <v>184</v>
      </c>
      <c r="I1468" s="90">
        <v>1.2799987200012799E-2</v>
      </c>
    </row>
    <row r="1469" spans="1:9">
      <c r="A1469" s="89" t="s">
        <v>4629</v>
      </c>
      <c r="B1469" s="89" t="s">
        <v>4630</v>
      </c>
      <c r="C1469" s="89" t="s">
        <v>4631</v>
      </c>
      <c r="D1469" s="89" t="s">
        <v>91</v>
      </c>
      <c r="E1469" s="89" t="s">
        <v>409</v>
      </c>
      <c r="F1469" s="89" t="s">
        <v>605</v>
      </c>
      <c r="G1469" s="89" t="s">
        <v>203</v>
      </c>
      <c r="H1469" s="89" t="s">
        <v>156</v>
      </c>
      <c r="I1469" s="90">
        <v>1.2799987200012799E-2</v>
      </c>
    </row>
    <row r="1470" spans="1:9">
      <c r="A1470" s="89" t="s">
        <v>4632</v>
      </c>
      <c r="B1470" s="89" t="s">
        <v>4633</v>
      </c>
      <c r="C1470" s="89" t="s">
        <v>4634</v>
      </c>
      <c r="D1470" s="89" t="s">
        <v>79</v>
      </c>
      <c r="E1470" s="89" t="s">
        <v>1466</v>
      </c>
      <c r="F1470" s="89" t="s">
        <v>1467</v>
      </c>
      <c r="G1470" s="89" t="s">
        <v>62</v>
      </c>
      <c r="H1470" s="89" t="s">
        <v>63</v>
      </c>
      <c r="I1470" s="90">
        <v>1.2799987200012799E-2</v>
      </c>
    </row>
    <row r="1471" spans="1:9">
      <c r="A1471" s="89" t="s">
        <v>4635</v>
      </c>
      <c r="B1471" s="89" t="s">
        <v>4636</v>
      </c>
      <c r="C1471" s="89" t="s">
        <v>4637</v>
      </c>
      <c r="D1471" s="89" t="s">
        <v>79</v>
      </c>
      <c r="E1471" s="89" t="s">
        <v>95</v>
      </c>
      <c r="F1471" s="89" t="s">
        <v>316</v>
      </c>
      <c r="G1471" s="89" t="s">
        <v>183</v>
      </c>
      <c r="H1471" s="89" t="s">
        <v>146</v>
      </c>
      <c r="I1471" s="90">
        <v>1.2799987200012799E-2</v>
      </c>
    </row>
    <row r="1472" spans="1:9">
      <c r="A1472" s="89" t="s">
        <v>4638</v>
      </c>
      <c r="B1472" s="89" t="s">
        <v>4639</v>
      </c>
      <c r="C1472" s="89" t="s">
        <v>4640</v>
      </c>
      <c r="D1472" s="89" t="s">
        <v>103</v>
      </c>
      <c r="E1472" s="89" t="s">
        <v>103</v>
      </c>
      <c r="F1472" s="89" t="s">
        <v>173</v>
      </c>
      <c r="G1472" s="89" t="s">
        <v>174</v>
      </c>
      <c r="H1472" s="89" t="s">
        <v>141</v>
      </c>
      <c r="I1472" s="90">
        <v>1.2699987300012698E-2</v>
      </c>
    </row>
    <row r="1473" spans="1:9">
      <c r="A1473" s="89" t="s">
        <v>4641</v>
      </c>
      <c r="B1473" s="89" t="s">
        <v>4642</v>
      </c>
      <c r="C1473" s="89" t="s">
        <v>4643</v>
      </c>
      <c r="D1473" s="89" t="s">
        <v>97</v>
      </c>
      <c r="E1473" s="89" t="s">
        <v>121</v>
      </c>
      <c r="F1473" s="89" t="s">
        <v>122</v>
      </c>
      <c r="G1473" s="89" t="s">
        <v>405</v>
      </c>
      <c r="H1473" s="89" t="s">
        <v>227</v>
      </c>
      <c r="I1473" s="90">
        <v>1.2699987300012698E-2</v>
      </c>
    </row>
    <row r="1474" spans="1:9">
      <c r="A1474" s="89" t="s">
        <v>4644</v>
      </c>
      <c r="B1474" s="89" t="s">
        <v>4645</v>
      </c>
      <c r="C1474" s="89" t="s">
        <v>4646</v>
      </c>
      <c r="D1474" s="89" t="s">
        <v>97</v>
      </c>
      <c r="E1474" s="89" t="s">
        <v>121</v>
      </c>
      <c r="F1474" s="89" t="s">
        <v>122</v>
      </c>
      <c r="G1474" s="89" t="s">
        <v>336</v>
      </c>
      <c r="H1474" s="89" t="s">
        <v>175</v>
      </c>
      <c r="I1474" s="90">
        <v>1.2699987300012698E-2</v>
      </c>
    </row>
    <row r="1475" spans="1:9">
      <c r="A1475" s="89" t="s">
        <v>4647</v>
      </c>
      <c r="B1475" s="89" t="s">
        <v>4648</v>
      </c>
      <c r="C1475" s="89" t="s">
        <v>4649</v>
      </c>
      <c r="D1475" s="89" t="s">
        <v>74</v>
      </c>
      <c r="E1475" s="89" t="s">
        <v>87</v>
      </c>
      <c r="F1475" s="89" t="s">
        <v>145</v>
      </c>
      <c r="G1475" s="89" t="s">
        <v>397</v>
      </c>
      <c r="H1475" s="89" t="s">
        <v>222</v>
      </c>
      <c r="I1475" s="90">
        <v>1.2699987300012698E-2</v>
      </c>
    </row>
    <row r="1476" spans="1:9">
      <c r="A1476" s="89" t="s">
        <v>4650</v>
      </c>
      <c r="B1476" s="89" t="s">
        <v>4651</v>
      </c>
      <c r="C1476" s="89" t="s">
        <v>4652</v>
      </c>
      <c r="D1476" s="89" t="s">
        <v>103</v>
      </c>
      <c r="E1476" s="89" t="s">
        <v>103</v>
      </c>
      <c r="F1476" s="89" t="s">
        <v>173</v>
      </c>
      <c r="G1476" s="89" t="s">
        <v>203</v>
      </c>
      <c r="H1476" s="89" t="s">
        <v>156</v>
      </c>
      <c r="I1476" s="90">
        <v>1.2699987300012698E-2</v>
      </c>
    </row>
    <row r="1477" spans="1:9">
      <c r="A1477" s="89" t="s">
        <v>4653</v>
      </c>
      <c r="B1477" s="89" t="s">
        <v>4654</v>
      </c>
      <c r="C1477" s="89" t="s">
        <v>4655</v>
      </c>
      <c r="D1477" s="89" t="s">
        <v>67</v>
      </c>
      <c r="E1477" s="89" t="s">
        <v>67</v>
      </c>
      <c r="F1477" s="89" t="s">
        <v>68</v>
      </c>
      <c r="G1477" s="89" t="s">
        <v>450</v>
      </c>
      <c r="H1477" s="89" t="s">
        <v>257</v>
      </c>
      <c r="I1477" s="90">
        <v>1.2699987300012698E-2</v>
      </c>
    </row>
    <row r="1478" spans="1:9">
      <c r="A1478" s="89" t="s">
        <v>4656</v>
      </c>
      <c r="B1478" s="89" t="s">
        <v>4657</v>
      </c>
      <c r="C1478" s="89" t="s">
        <v>4658</v>
      </c>
      <c r="D1478" s="89" t="s">
        <v>74</v>
      </c>
      <c r="E1478" s="89" t="s">
        <v>87</v>
      </c>
      <c r="F1478" s="89" t="s">
        <v>88</v>
      </c>
      <c r="G1478" s="89" t="s">
        <v>415</v>
      </c>
      <c r="H1478" s="89" t="s">
        <v>237</v>
      </c>
      <c r="I1478" s="90">
        <v>1.2599987400012598E-2</v>
      </c>
    </row>
    <row r="1479" spans="1:9">
      <c r="A1479" s="89" t="s">
        <v>4659</v>
      </c>
      <c r="B1479" s="89" t="s">
        <v>4660</v>
      </c>
      <c r="C1479" s="89" t="s">
        <v>4661</v>
      </c>
      <c r="D1479" s="89" t="s">
        <v>91</v>
      </c>
      <c r="E1479" s="89" t="s">
        <v>112</v>
      </c>
      <c r="F1479" s="89" t="s">
        <v>1078</v>
      </c>
      <c r="G1479" s="89" t="s">
        <v>277</v>
      </c>
      <c r="H1479" s="89" t="s">
        <v>146</v>
      </c>
      <c r="I1479" s="90">
        <v>1.2599987400012598E-2</v>
      </c>
    </row>
    <row r="1480" spans="1:9">
      <c r="A1480" s="89" t="s">
        <v>4662</v>
      </c>
      <c r="B1480" s="89" t="s">
        <v>4663</v>
      </c>
      <c r="C1480" s="89" t="s">
        <v>4664</v>
      </c>
      <c r="D1480" s="89" t="s">
        <v>108</v>
      </c>
      <c r="E1480" s="89" t="s">
        <v>300</v>
      </c>
      <c r="F1480" s="89" t="s">
        <v>678</v>
      </c>
      <c r="G1480" s="89" t="s">
        <v>427</v>
      </c>
      <c r="H1480" s="89" t="s">
        <v>245</v>
      </c>
      <c r="I1480" s="90">
        <v>1.2599987400012598E-2</v>
      </c>
    </row>
    <row r="1481" spans="1:9">
      <c r="A1481" s="89" t="s">
        <v>4665</v>
      </c>
      <c r="B1481" s="89" t="s">
        <v>4666</v>
      </c>
      <c r="C1481" s="89" t="s">
        <v>4667</v>
      </c>
      <c r="D1481" s="89" t="s">
        <v>59</v>
      </c>
      <c r="E1481" s="89" t="s">
        <v>72</v>
      </c>
      <c r="F1481" s="89" t="s">
        <v>78</v>
      </c>
      <c r="G1481" s="89" t="s">
        <v>62</v>
      </c>
      <c r="H1481" s="89" t="s">
        <v>63</v>
      </c>
      <c r="I1481" s="90">
        <v>1.2599987400012598E-2</v>
      </c>
    </row>
    <row r="1482" spans="1:9">
      <c r="A1482" s="89" t="s">
        <v>4668</v>
      </c>
      <c r="B1482" s="89" t="s">
        <v>4669</v>
      </c>
      <c r="C1482" s="89" t="s">
        <v>4670</v>
      </c>
      <c r="D1482" s="89" t="s">
        <v>97</v>
      </c>
      <c r="E1482" s="89" t="s">
        <v>121</v>
      </c>
      <c r="F1482" s="89" t="s">
        <v>122</v>
      </c>
      <c r="G1482" s="89" t="s">
        <v>328</v>
      </c>
      <c r="H1482" s="89" t="s">
        <v>146</v>
      </c>
      <c r="I1482" s="90">
        <v>1.2499987500012499E-2</v>
      </c>
    </row>
    <row r="1483" spans="1:9">
      <c r="A1483" s="89" t="s">
        <v>4671</v>
      </c>
      <c r="B1483" s="89" t="s">
        <v>4672</v>
      </c>
      <c r="C1483" s="89" t="s">
        <v>4673</v>
      </c>
      <c r="D1483" s="89" t="s">
        <v>103</v>
      </c>
      <c r="E1483" s="89" t="s">
        <v>103</v>
      </c>
      <c r="F1483" s="89" t="s">
        <v>173</v>
      </c>
      <c r="G1483" s="89" t="s">
        <v>381</v>
      </c>
      <c r="H1483" s="89" t="s">
        <v>208</v>
      </c>
      <c r="I1483" s="90">
        <v>1.2499987500012499E-2</v>
      </c>
    </row>
    <row r="1484" spans="1:9">
      <c r="A1484" s="89" t="s">
        <v>4674</v>
      </c>
      <c r="B1484" s="89" t="s">
        <v>4675</v>
      </c>
      <c r="C1484" s="89" t="s">
        <v>4676</v>
      </c>
      <c r="D1484" s="89" t="s">
        <v>74</v>
      </c>
      <c r="E1484" s="89" t="s">
        <v>212</v>
      </c>
      <c r="F1484" s="89" t="s">
        <v>212</v>
      </c>
      <c r="G1484" s="89" t="s">
        <v>203</v>
      </c>
      <c r="H1484" s="89" t="s">
        <v>156</v>
      </c>
      <c r="I1484" s="90">
        <v>1.2499987500012499E-2</v>
      </c>
    </row>
    <row r="1485" spans="1:9">
      <c r="A1485" s="89" t="s">
        <v>4677</v>
      </c>
      <c r="B1485" s="89" t="s">
        <v>4678</v>
      </c>
      <c r="C1485" s="89" t="s">
        <v>4679</v>
      </c>
      <c r="D1485" s="89" t="s">
        <v>79</v>
      </c>
      <c r="E1485" s="89" t="s">
        <v>95</v>
      </c>
      <c r="F1485" s="89" t="s">
        <v>309</v>
      </c>
      <c r="G1485" s="89" t="s">
        <v>389</v>
      </c>
      <c r="H1485" s="89" t="s">
        <v>218</v>
      </c>
      <c r="I1485" s="90">
        <v>1.2499987500012499E-2</v>
      </c>
    </row>
    <row r="1486" spans="1:9">
      <c r="A1486" s="89" t="s">
        <v>4680</v>
      </c>
      <c r="B1486" s="89" t="s">
        <v>4681</v>
      </c>
      <c r="C1486" s="89" t="s">
        <v>4682</v>
      </c>
      <c r="D1486" s="89" t="s">
        <v>108</v>
      </c>
      <c r="E1486" s="89" t="s">
        <v>560</v>
      </c>
      <c r="F1486" s="89" t="s">
        <v>1085</v>
      </c>
      <c r="G1486" s="89" t="s">
        <v>62</v>
      </c>
      <c r="H1486" s="89" t="s">
        <v>63</v>
      </c>
      <c r="I1486" s="90">
        <v>1.2499987500012499E-2</v>
      </c>
    </row>
    <row r="1487" spans="1:9">
      <c r="A1487" s="89" t="s">
        <v>4683</v>
      </c>
      <c r="B1487" s="89" t="s">
        <v>4684</v>
      </c>
      <c r="C1487" s="89" t="s">
        <v>4685</v>
      </c>
      <c r="D1487" s="89" t="s">
        <v>108</v>
      </c>
      <c r="E1487" s="89" t="s">
        <v>300</v>
      </c>
      <c r="F1487" s="89" t="s">
        <v>301</v>
      </c>
      <c r="G1487" s="89" t="s">
        <v>62</v>
      </c>
      <c r="H1487" s="89" t="s">
        <v>63</v>
      </c>
      <c r="I1487" s="90">
        <v>1.2499987500012499E-2</v>
      </c>
    </row>
    <row r="1488" spans="1:9">
      <c r="A1488" s="89" t="s">
        <v>4686</v>
      </c>
      <c r="B1488" s="89" t="s">
        <v>4687</v>
      </c>
      <c r="C1488" s="89" t="s">
        <v>4688</v>
      </c>
      <c r="D1488" s="89" t="s">
        <v>97</v>
      </c>
      <c r="E1488" s="89" t="s">
        <v>136</v>
      </c>
      <c r="F1488" s="89" t="s">
        <v>470</v>
      </c>
      <c r="G1488" s="89" t="s">
        <v>344</v>
      </c>
      <c r="H1488" s="89" t="s">
        <v>184</v>
      </c>
      <c r="I1488" s="90">
        <v>1.2399987600012399E-2</v>
      </c>
    </row>
    <row r="1489" spans="1:9">
      <c r="A1489" s="89" t="s">
        <v>4689</v>
      </c>
      <c r="B1489" s="89" t="s">
        <v>4690</v>
      </c>
      <c r="C1489" s="89" t="s">
        <v>4691</v>
      </c>
      <c r="D1489" s="89" t="s">
        <v>97</v>
      </c>
      <c r="E1489" s="89" t="s">
        <v>618</v>
      </c>
      <c r="F1489" s="89" t="s">
        <v>619</v>
      </c>
      <c r="G1489" s="89" t="s">
        <v>174</v>
      </c>
      <c r="H1489" s="89" t="s">
        <v>141</v>
      </c>
      <c r="I1489" s="90">
        <v>1.2399987600012399E-2</v>
      </c>
    </row>
    <row r="1490" spans="1:9">
      <c r="A1490" s="89" t="s">
        <v>4692</v>
      </c>
      <c r="B1490" s="89" t="s">
        <v>4693</v>
      </c>
      <c r="C1490" s="89" t="s">
        <v>4694</v>
      </c>
      <c r="D1490" s="89" t="s">
        <v>97</v>
      </c>
      <c r="E1490" s="89" t="s">
        <v>136</v>
      </c>
      <c r="F1490" s="89" t="s">
        <v>470</v>
      </c>
      <c r="G1490" s="89" t="s">
        <v>285</v>
      </c>
      <c r="H1490" s="89" t="s">
        <v>161</v>
      </c>
      <c r="I1490" s="90">
        <v>1.2399987600012399E-2</v>
      </c>
    </row>
    <row r="1491" spans="1:9">
      <c r="A1491" s="89" t="s">
        <v>4695</v>
      </c>
      <c r="B1491" s="89" t="s">
        <v>4696</v>
      </c>
      <c r="C1491" s="89" t="s">
        <v>4697</v>
      </c>
      <c r="D1491" s="89" t="s">
        <v>103</v>
      </c>
      <c r="E1491" s="89" t="s">
        <v>103</v>
      </c>
      <c r="F1491" s="89" t="s">
        <v>173</v>
      </c>
      <c r="G1491" s="89" t="s">
        <v>285</v>
      </c>
      <c r="H1491" s="89" t="s">
        <v>161</v>
      </c>
      <c r="I1491" s="90">
        <v>1.2399987600012399E-2</v>
      </c>
    </row>
    <row r="1492" spans="1:9">
      <c r="A1492" s="89" t="s">
        <v>4698</v>
      </c>
      <c r="B1492" s="89" t="s">
        <v>4699</v>
      </c>
      <c r="C1492" s="89" t="s">
        <v>4700</v>
      </c>
      <c r="D1492" s="89" t="s">
        <v>108</v>
      </c>
      <c r="E1492" s="89" t="s">
        <v>305</v>
      </c>
      <c r="F1492" s="89" t="s">
        <v>305</v>
      </c>
      <c r="G1492" s="89" t="s">
        <v>183</v>
      </c>
      <c r="H1492" s="89" t="s">
        <v>146</v>
      </c>
      <c r="I1492" s="90">
        <v>1.2399987600012399E-2</v>
      </c>
    </row>
    <row r="1493" spans="1:9">
      <c r="A1493" s="89" t="s">
        <v>4701</v>
      </c>
      <c r="B1493" s="89" t="s">
        <v>4702</v>
      </c>
      <c r="C1493" s="89" t="s">
        <v>4703</v>
      </c>
      <c r="D1493" s="89" t="s">
        <v>79</v>
      </c>
      <c r="E1493" s="89" t="s">
        <v>1466</v>
      </c>
      <c r="F1493" s="89" t="s">
        <v>1513</v>
      </c>
      <c r="G1493" s="89" t="s">
        <v>62</v>
      </c>
      <c r="H1493" s="89" t="s">
        <v>63</v>
      </c>
      <c r="I1493" s="90">
        <v>1.2399987600012399E-2</v>
      </c>
    </row>
    <row r="1494" spans="1:9">
      <c r="A1494" s="89" t="s">
        <v>4704</v>
      </c>
      <c r="B1494" s="89" t="s">
        <v>4705</v>
      </c>
      <c r="C1494" s="89" t="s">
        <v>4706</v>
      </c>
      <c r="D1494" s="89" t="s">
        <v>79</v>
      </c>
      <c r="E1494" s="89" t="s">
        <v>95</v>
      </c>
      <c r="F1494" s="89" t="s">
        <v>541</v>
      </c>
      <c r="G1494" s="89" t="s">
        <v>348</v>
      </c>
      <c r="H1494" s="89" t="s">
        <v>146</v>
      </c>
      <c r="I1494" s="90">
        <v>1.2399987600012399E-2</v>
      </c>
    </row>
    <row r="1495" spans="1:9">
      <c r="A1495" s="89" t="s">
        <v>4707</v>
      </c>
      <c r="B1495" s="89" t="s">
        <v>4708</v>
      </c>
      <c r="C1495" s="89" t="s">
        <v>4709</v>
      </c>
      <c r="D1495" s="89" t="s">
        <v>97</v>
      </c>
      <c r="E1495" s="89" t="s">
        <v>618</v>
      </c>
      <c r="F1495" s="89" t="s">
        <v>619</v>
      </c>
      <c r="G1495" s="89" t="s">
        <v>285</v>
      </c>
      <c r="H1495" s="89" t="s">
        <v>161</v>
      </c>
      <c r="I1495" s="90">
        <v>1.2399987600012399E-2</v>
      </c>
    </row>
    <row r="1496" spans="1:9">
      <c r="A1496" s="89" t="s">
        <v>4710</v>
      </c>
      <c r="B1496" s="89" t="s">
        <v>4711</v>
      </c>
      <c r="C1496" s="89" t="s">
        <v>4712</v>
      </c>
      <c r="D1496" s="89" t="s">
        <v>108</v>
      </c>
      <c r="E1496" s="89" t="s">
        <v>235</v>
      </c>
      <c r="F1496" s="89" t="s">
        <v>236</v>
      </c>
      <c r="G1496" s="89" t="s">
        <v>377</v>
      </c>
      <c r="H1496" s="89" t="s">
        <v>175</v>
      </c>
      <c r="I1496" s="90">
        <v>1.2399987600012399E-2</v>
      </c>
    </row>
    <row r="1497" spans="1:9">
      <c r="A1497" s="89" t="s">
        <v>4713</v>
      </c>
      <c r="B1497" s="89" t="s">
        <v>4714</v>
      </c>
      <c r="C1497" s="89" t="s">
        <v>4715</v>
      </c>
      <c r="D1497" s="89" t="s">
        <v>97</v>
      </c>
      <c r="E1497" s="89" t="s">
        <v>320</v>
      </c>
      <c r="F1497" s="89" t="s">
        <v>320</v>
      </c>
      <c r="G1497" s="89" t="s">
        <v>89</v>
      </c>
      <c r="H1497" s="89" t="s">
        <v>90</v>
      </c>
      <c r="I1497" s="90">
        <v>1.2399987600012399E-2</v>
      </c>
    </row>
    <row r="1498" spans="1:9">
      <c r="A1498" s="89" t="s">
        <v>4716</v>
      </c>
      <c r="B1498" s="89" t="s">
        <v>4717</v>
      </c>
      <c r="C1498" s="89" t="s">
        <v>4718</v>
      </c>
      <c r="D1498" s="89" t="s">
        <v>97</v>
      </c>
      <c r="E1498" s="89" t="s">
        <v>121</v>
      </c>
      <c r="F1498" s="89" t="s">
        <v>122</v>
      </c>
      <c r="G1498" s="89" t="s">
        <v>328</v>
      </c>
      <c r="H1498" s="89" t="s">
        <v>146</v>
      </c>
      <c r="I1498" s="90">
        <v>1.2299987700012298E-2</v>
      </c>
    </row>
    <row r="1499" spans="1:9">
      <c r="A1499" s="89" t="s">
        <v>4719</v>
      </c>
      <c r="B1499" s="89" t="s">
        <v>4720</v>
      </c>
      <c r="C1499" s="89" t="s">
        <v>4721</v>
      </c>
      <c r="D1499" s="89" t="s">
        <v>97</v>
      </c>
      <c r="E1499" s="89" t="s">
        <v>618</v>
      </c>
      <c r="F1499" s="89" t="s">
        <v>619</v>
      </c>
      <c r="G1499" s="89" t="s">
        <v>62</v>
      </c>
      <c r="H1499" s="89" t="s">
        <v>63</v>
      </c>
      <c r="I1499" s="90">
        <v>1.2299987700012298E-2</v>
      </c>
    </row>
    <row r="1500" spans="1:9">
      <c r="A1500" s="89" t="s">
        <v>4722</v>
      </c>
      <c r="B1500" s="89" t="s">
        <v>4723</v>
      </c>
      <c r="C1500" s="89" t="s">
        <v>4724</v>
      </c>
      <c r="D1500" s="89" t="s">
        <v>108</v>
      </c>
      <c r="E1500" s="89" t="s">
        <v>201</v>
      </c>
      <c r="F1500" s="89" t="s">
        <v>1053</v>
      </c>
      <c r="G1500" s="89" t="s">
        <v>188</v>
      </c>
      <c r="H1500" s="89" t="s">
        <v>151</v>
      </c>
      <c r="I1500" s="90">
        <v>1.2299987700012298E-2</v>
      </c>
    </row>
    <row r="1501" spans="1:9">
      <c r="A1501" s="89" t="s">
        <v>4725</v>
      </c>
      <c r="B1501" s="89" t="s">
        <v>4726</v>
      </c>
      <c r="C1501" s="89" t="s">
        <v>4727</v>
      </c>
      <c r="D1501" s="89" t="s">
        <v>108</v>
      </c>
      <c r="E1501" s="89" t="s">
        <v>300</v>
      </c>
      <c r="F1501" s="89" t="s">
        <v>1717</v>
      </c>
      <c r="G1501" s="89" t="s">
        <v>381</v>
      </c>
      <c r="H1501" s="89" t="s">
        <v>208</v>
      </c>
      <c r="I1501" s="90">
        <v>1.2299987700012298E-2</v>
      </c>
    </row>
    <row r="1502" spans="1:9">
      <c r="A1502" s="89" t="s">
        <v>4728</v>
      </c>
      <c r="B1502" s="89" t="s">
        <v>4729</v>
      </c>
      <c r="C1502" s="89" t="s">
        <v>4730</v>
      </c>
      <c r="D1502" s="89" t="s">
        <v>74</v>
      </c>
      <c r="E1502" s="89" t="s">
        <v>212</v>
      </c>
      <c r="F1502" s="89" t="s">
        <v>212</v>
      </c>
      <c r="G1502" s="89" t="s">
        <v>174</v>
      </c>
      <c r="H1502" s="89" t="s">
        <v>141</v>
      </c>
      <c r="I1502" s="90">
        <v>1.2299987700012298E-2</v>
      </c>
    </row>
    <row r="1503" spans="1:9">
      <c r="A1503" s="89" t="s">
        <v>4731</v>
      </c>
      <c r="B1503" s="89" t="s">
        <v>4732</v>
      </c>
      <c r="C1503" s="89" t="s">
        <v>4733</v>
      </c>
      <c r="D1503" s="89" t="s">
        <v>79</v>
      </c>
      <c r="E1503" s="89" t="s">
        <v>95</v>
      </c>
      <c r="F1503" s="89" t="s">
        <v>309</v>
      </c>
      <c r="G1503" s="89" t="s">
        <v>203</v>
      </c>
      <c r="H1503" s="89" t="s">
        <v>156</v>
      </c>
      <c r="I1503" s="90">
        <v>1.2299987700012298E-2</v>
      </c>
    </row>
    <row r="1504" spans="1:9">
      <c r="A1504" s="89" t="s">
        <v>4734</v>
      </c>
      <c r="B1504" s="89" t="s">
        <v>4735</v>
      </c>
      <c r="C1504" s="89" t="s">
        <v>4736</v>
      </c>
      <c r="D1504" s="89" t="s">
        <v>59</v>
      </c>
      <c r="E1504" s="89" t="s">
        <v>72</v>
      </c>
      <c r="F1504" s="89" t="s">
        <v>129</v>
      </c>
      <c r="G1504" s="89" t="s">
        <v>285</v>
      </c>
      <c r="H1504" s="89" t="s">
        <v>161</v>
      </c>
      <c r="I1504" s="90">
        <v>1.2299987700012298E-2</v>
      </c>
    </row>
    <row r="1505" spans="1:9">
      <c r="A1505" s="89" t="s">
        <v>4737</v>
      </c>
      <c r="B1505" s="89" t="s">
        <v>4738</v>
      </c>
      <c r="C1505" s="89" t="s">
        <v>4739</v>
      </c>
      <c r="D1505" s="89" t="s">
        <v>97</v>
      </c>
      <c r="E1505" s="89" t="s">
        <v>320</v>
      </c>
      <c r="F1505" s="89" t="s">
        <v>320</v>
      </c>
      <c r="G1505" s="89" t="s">
        <v>123</v>
      </c>
      <c r="H1505" s="89" t="s">
        <v>124</v>
      </c>
      <c r="I1505" s="90">
        <v>1.21999878000122E-2</v>
      </c>
    </row>
    <row r="1506" spans="1:9">
      <c r="A1506" s="89" t="s">
        <v>4740</v>
      </c>
      <c r="B1506" s="89" t="s">
        <v>4741</v>
      </c>
      <c r="C1506" s="89" t="s">
        <v>4742</v>
      </c>
      <c r="D1506" s="89" t="s">
        <v>103</v>
      </c>
      <c r="E1506" s="89" t="s">
        <v>103</v>
      </c>
      <c r="F1506" s="89" t="s">
        <v>1420</v>
      </c>
      <c r="G1506" s="89" t="s">
        <v>174</v>
      </c>
      <c r="H1506" s="89" t="s">
        <v>141</v>
      </c>
      <c r="I1506" s="90">
        <v>1.21999878000122E-2</v>
      </c>
    </row>
    <row r="1507" spans="1:9">
      <c r="A1507" s="89" t="s">
        <v>4743</v>
      </c>
      <c r="B1507" s="89" t="s">
        <v>4744</v>
      </c>
      <c r="C1507" s="89" t="s">
        <v>4745</v>
      </c>
      <c r="D1507" s="89" t="s">
        <v>74</v>
      </c>
      <c r="E1507" s="89" t="s">
        <v>87</v>
      </c>
      <c r="F1507" s="89" t="s">
        <v>88</v>
      </c>
      <c r="G1507" s="89" t="s">
        <v>336</v>
      </c>
      <c r="H1507" s="89" t="s">
        <v>175</v>
      </c>
      <c r="I1507" s="90">
        <v>1.21999878000122E-2</v>
      </c>
    </row>
    <row r="1508" spans="1:9">
      <c r="A1508" s="89" t="s">
        <v>4746</v>
      </c>
      <c r="B1508" s="89" t="s">
        <v>4747</v>
      </c>
      <c r="C1508" s="89" t="s">
        <v>4748</v>
      </c>
      <c r="D1508" s="89" t="s">
        <v>83</v>
      </c>
      <c r="E1508" s="89" t="s">
        <v>83</v>
      </c>
      <c r="F1508" s="89" t="s">
        <v>107</v>
      </c>
      <c r="G1508" s="89" t="s">
        <v>123</v>
      </c>
      <c r="H1508" s="89" t="s">
        <v>124</v>
      </c>
      <c r="I1508" s="90">
        <v>1.21999878000122E-2</v>
      </c>
    </row>
    <row r="1509" spans="1:9">
      <c r="A1509" s="89" t="s">
        <v>4749</v>
      </c>
      <c r="B1509" s="89" t="s">
        <v>4750</v>
      </c>
      <c r="C1509" s="89" t="s">
        <v>4751</v>
      </c>
      <c r="D1509" s="89" t="s">
        <v>79</v>
      </c>
      <c r="E1509" s="89" t="s">
        <v>95</v>
      </c>
      <c r="F1509" s="89" t="s">
        <v>309</v>
      </c>
      <c r="G1509" s="89" t="s">
        <v>203</v>
      </c>
      <c r="H1509" s="89" t="s">
        <v>156</v>
      </c>
      <c r="I1509" s="90">
        <v>1.21999878000122E-2</v>
      </c>
    </row>
    <row r="1510" spans="1:9">
      <c r="A1510" s="89" t="s">
        <v>4752</v>
      </c>
      <c r="B1510" s="89" t="s">
        <v>4753</v>
      </c>
      <c r="C1510" s="89" t="s">
        <v>4754</v>
      </c>
      <c r="D1510" s="89" t="s">
        <v>97</v>
      </c>
      <c r="E1510" s="89" t="s">
        <v>136</v>
      </c>
      <c r="F1510" s="89" t="s">
        <v>137</v>
      </c>
      <c r="G1510" s="89" t="s">
        <v>285</v>
      </c>
      <c r="H1510" s="89" t="s">
        <v>161</v>
      </c>
      <c r="I1510" s="90">
        <v>1.21999878000122E-2</v>
      </c>
    </row>
    <row r="1511" spans="1:9">
      <c r="A1511" s="89" t="s">
        <v>4755</v>
      </c>
      <c r="B1511" s="89" t="s">
        <v>4756</v>
      </c>
      <c r="C1511" s="89" t="s">
        <v>4757</v>
      </c>
      <c r="D1511" s="89" t="s">
        <v>83</v>
      </c>
      <c r="E1511" s="89" t="s">
        <v>83</v>
      </c>
      <c r="F1511" s="89" t="s">
        <v>107</v>
      </c>
      <c r="G1511" s="89" t="s">
        <v>446</v>
      </c>
      <c r="H1511" s="89" t="s">
        <v>146</v>
      </c>
      <c r="I1511" s="90">
        <v>1.21999878000122E-2</v>
      </c>
    </row>
    <row r="1512" spans="1:9">
      <c r="A1512" s="89" t="s">
        <v>4758</v>
      </c>
      <c r="B1512" s="89" t="s">
        <v>4759</v>
      </c>
      <c r="C1512" s="89" t="s">
        <v>4760</v>
      </c>
      <c r="D1512" s="89" t="s">
        <v>59</v>
      </c>
      <c r="E1512" s="89" t="s">
        <v>155</v>
      </c>
      <c r="F1512" s="89" t="s">
        <v>155</v>
      </c>
      <c r="G1512" s="89" t="s">
        <v>332</v>
      </c>
      <c r="H1512" s="89" t="s">
        <v>169</v>
      </c>
      <c r="I1512" s="90">
        <v>1.21999878000122E-2</v>
      </c>
    </row>
    <row r="1513" spans="1:9">
      <c r="A1513" s="89" t="s">
        <v>4761</v>
      </c>
      <c r="B1513" s="89" t="s">
        <v>4762</v>
      </c>
      <c r="C1513" s="89" t="s">
        <v>4763</v>
      </c>
      <c r="D1513" s="89" t="s">
        <v>91</v>
      </c>
      <c r="E1513" s="89" t="s">
        <v>112</v>
      </c>
      <c r="F1513" s="89" t="s">
        <v>113</v>
      </c>
      <c r="G1513" s="89" t="s">
        <v>385</v>
      </c>
      <c r="H1513" s="89" t="s">
        <v>213</v>
      </c>
      <c r="I1513" s="90">
        <v>1.21999878000122E-2</v>
      </c>
    </row>
    <row r="1514" spans="1:9">
      <c r="A1514" s="89" t="s">
        <v>4764</v>
      </c>
      <c r="B1514" s="89" t="s">
        <v>4765</v>
      </c>
      <c r="C1514" s="89" t="s">
        <v>4766</v>
      </c>
      <c r="D1514" s="89" t="s">
        <v>83</v>
      </c>
      <c r="E1514" s="89" t="s">
        <v>83</v>
      </c>
      <c r="F1514" s="89" t="s">
        <v>107</v>
      </c>
      <c r="G1514" s="89" t="s">
        <v>458</v>
      </c>
      <c r="H1514" s="89" t="s">
        <v>265</v>
      </c>
      <c r="I1514" s="90">
        <v>1.21999878000122E-2</v>
      </c>
    </row>
    <row r="1515" spans="1:9">
      <c r="A1515" s="89" t="s">
        <v>4767</v>
      </c>
      <c r="B1515" s="89" t="s">
        <v>4768</v>
      </c>
      <c r="C1515" s="89" t="s">
        <v>4769</v>
      </c>
      <c r="D1515" s="89" t="s">
        <v>79</v>
      </c>
      <c r="E1515" s="89" t="s">
        <v>95</v>
      </c>
      <c r="F1515" s="89" t="s">
        <v>1012</v>
      </c>
      <c r="G1515" s="89" t="s">
        <v>62</v>
      </c>
      <c r="H1515" s="89" t="s">
        <v>63</v>
      </c>
      <c r="I1515" s="90">
        <v>1.21999878000122E-2</v>
      </c>
    </row>
    <row r="1516" spans="1:9">
      <c r="A1516" s="89" t="s">
        <v>4770</v>
      </c>
      <c r="B1516" s="89" t="s">
        <v>4771</v>
      </c>
      <c r="C1516" s="89" t="s">
        <v>4772</v>
      </c>
      <c r="D1516" s="89" t="s">
        <v>114</v>
      </c>
      <c r="E1516" s="89" t="s">
        <v>114</v>
      </c>
      <c r="F1516" s="89" t="s">
        <v>2386</v>
      </c>
      <c r="G1516" s="89" t="s">
        <v>344</v>
      </c>
      <c r="H1516" s="89" t="s">
        <v>184</v>
      </c>
      <c r="I1516" s="90">
        <v>1.2099987900012097E-2</v>
      </c>
    </row>
    <row r="1517" spans="1:9">
      <c r="A1517" s="89" t="s">
        <v>4773</v>
      </c>
      <c r="B1517" s="89" t="s">
        <v>4774</v>
      </c>
      <c r="C1517" s="89" t="s">
        <v>4775</v>
      </c>
      <c r="D1517" s="89" t="s">
        <v>67</v>
      </c>
      <c r="E1517" s="89" t="s">
        <v>67</v>
      </c>
      <c r="F1517" s="89" t="s">
        <v>68</v>
      </c>
      <c r="G1517" s="89" t="s">
        <v>385</v>
      </c>
      <c r="H1517" s="89" t="s">
        <v>213</v>
      </c>
      <c r="I1517" s="90">
        <v>1.2099987900012097E-2</v>
      </c>
    </row>
    <row r="1518" spans="1:9">
      <c r="A1518" s="89" t="s">
        <v>4776</v>
      </c>
      <c r="B1518" s="89" t="s">
        <v>4777</v>
      </c>
      <c r="C1518" s="89" t="s">
        <v>4778</v>
      </c>
      <c r="D1518" s="89" t="s">
        <v>74</v>
      </c>
      <c r="E1518" s="89" t="s">
        <v>87</v>
      </c>
      <c r="F1518" s="89" t="s">
        <v>150</v>
      </c>
      <c r="G1518" s="89" t="s">
        <v>462</v>
      </c>
      <c r="H1518" s="89" t="s">
        <v>146</v>
      </c>
      <c r="I1518" s="90">
        <v>1.2099987900012097E-2</v>
      </c>
    </row>
    <row r="1519" spans="1:9">
      <c r="A1519" s="89" t="s">
        <v>4779</v>
      </c>
      <c r="B1519" s="89" t="s">
        <v>4780</v>
      </c>
      <c r="C1519" s="89" t="s">
        <v>4781</v>
      </c>
      <c r="D1519" s="89" t="s">
        <v>114</v>
      </c>
      <c r="E1519" s="89" t="s">
        <v>114</v>
      </c>
      <c r="F1519" s="89" t="s">
        <v>2386</v>
      </c>
      <c r="G1519" s="89" t="s">
        <v>348</v>
      </c>
      <c r="H1519" s="89" t="s">
        <v>146</v>
      </c>
      <c r="I1519" s="90">
        <v>1.2099987900012097E-2</v>
      </c>
    </row>
    <row r="1520" spans="1:9">
      <c r="A1520" s="89" t="s">
        <v>4782</v>
      </c>
      <c r="B1520" s="89" t="s">
        <v>4783</v>
      </c>
      <c r="C1520" s="89" t="s">
        <v>4784</v>
      </c>
      <c r="D1520" s="89" t="s">
        <v>103</v>
      </c>
      <c r="E1520" s="89" t="s">
        <v>103</v>
      </c>
      <c r="F1520" s="89" t="s">
        <v>1420</v>
      </c>
      <c r="G1520" s="89" t="s">
        <v>174</v>
      </c>
      <c r="H1520" s="89" t="s">
        <v>141</v>
      </c>
      <c r="I1520" s="90">
        <v>1.2099987900012097E-2</v>
      </c>
    </row>
    <row r="1521" spans="1:9">
      <c r="A1521" s="89" t="s">
        <v>4785</v>
      </c>
      <c r="B1521" s="89" t="s">
        <v>4786</v>
      </c>
      <c r="C1521" s="89" t="s">
        <v>4787</v>
      </c>
      <c r="D1521" s="89" t="s">
        <v>108</v>
      </c>
      <c r="E1521" s="89" t="s">
        <v>235</v>
      </c>
      <c r="F1521" s="89" t="s">
        <v>236</v>
      </c>
      <c r="G1521" s="89" t="s">
        <v>377</v>
      </c>
      <c r="H1521" s="89" t="s">
        <v>175</v>
      </c>
      <c r="I1521" s="90">
        <v>1.2099987900012097E-2</v>
      </c>
    </row>
    <row r="1522" spans="1:9">
      <c r="A1522" s="89" t="s">
        <v>4788</v>
      </c>
      <c r="B1522" s="89" t="s">
        <v>4789</v>
      </c>
      <c r="C1522" s="89" t="s">
        <v>4790</v>
      </c>
      <c r="D1522" s="89" t="s">
        <v>79</v>
      </c>
      <c r="E1522" s="89" t="s">
        <v>95</v>
      </c>
      <c r="F1522" s="89" t="s">
        <v>309</v>
      </c>
      <c r="G1522" s="89" t="s">
        <v>89</v>
      </c>
      <c r="H1522" s="89" t="s">
        <v>90</v>
      </c>
      <c r="I1522" s="90">
        <v>1.2099987900012097E-2</v>
      </c>
    </row>
    <row r="1523" spans="1:9">
      <c r="A1523" s="89" t="s">
        <v>4791</v>
      </c>
      <c r="B1523" s="89" t="s">
        <v>4792</v>
      </c>
      <c r="C1523" s="89" t="s">
        <v>4793</v>
      </c>
      <c r="D1523" s="89" t="s">
        <v>108</v>
      </c>
      <c r="E1523" s="89" t="s">
        <v>560</v>
      </c>
      <c r="F1523" s="89" t="s">
        <v>561</v>
      </c>
      <c r="G1523" s="89" t="s">
        <v>89</v>
      </c>
      <c r="H1523" s="89" t="s">
        <v>90</v>
      </c>
      <c r="I1523" s="90">
        <v>1.2099987900012097E-2</v>
      </c>
    </row>
    <row r="1524" spans="1:9">
      <c r="A1524" s="89" t="s">
        <v>4794</v>
      </c>
      <c r="B1524" s="89" t="s">
        <v>4795</v>
      </c>
      <c r="C1524" s="89" t="s">
        <v>4796</v>
      </c>
      <c r="D1524" s="89" t="s">
        <v>97</v>
      </c>
      <c r="E1524" s="89" t="s">
        <v>121</v>
      </c>
      <c r="F1524" s="89" t="s">
        <v>122</v>
      </c>
      <c r="G1524" s="89" t="s">
        <v>365</v>
      </c>
      <c r="H1524" s="89" t="s">
        <v>193</v>
      </c>
      <c r="I1524" s="90">
        <v>1.1999988000011999E-2</v>
      </c>
    </row>
    <row r="1525" spans="1:9">
      <c r="A1525" s="89" t="s">
        <v>4797</v>
      </c>
      <c r="B1525" s="89" t="s">
        <v>4798</v>
      </c>
      <c r="C1525" s="89" t="s">
        <v>4799</v>
      </c>
      <c r="D1525" s="89" t="s">
        <v>97</v>
      </c>
      <c r="E1525" s="89" t="s">
        <v>121</v>
      </c>
      <c r="F1525" s="89" t="s">
        <v>122</v>
      </c>
      <c r="G1525" s="89" t="s">
        <v>365</v>
      </c>
      <c r="H1525" s="89" t="s">
        <v>193</v>
      </c>
      <c r="I1525" s="90">
        <v>1.1999988000011999E-2</v>
      </c>
    </row>
    <row r="1526" spans="1:9">
      <c r="A1526" s="89" t="s">
        <v>4800</v>
      </c>
      <c r="B1526" s="89" t="s">
        <v>4801</v>
      </c>
      <c r="C1526" s="89" t="s">
        <v>4802</v>
      </c>
      <c r="D1526" s="89" t="s">
        <v>114</v>
      </c>
      <c r="E1526" s="89" t="s">
        <v>114</v>
      </c>
      <c r="F1526" s="89" t="s">
        <v>574</v>
      </c>
      <c r="G1526" s="89" t="s">
        <v>344</v>
      </c>
      <c r="H1526" s="89" t="s">
        <v>184</v>
      </c>
      <c r="I1526" s="90">
        <v>1.1999988000011999E-2</v>
      </c>
    </row>
    <row r="1527" spans="1:9">
      <c r="A1527" s="89" t="s">
        <v>4803</v>
      </c>
      <c r="B1527" s="89" t="s">
        <v>4804</v>
      </c>
      <c r="C1527" s="89" t="s">
        <v>4805</v>
      </c>
      <c r="D1527" s="89" t="s">
        <v>97</v>
      </c>
      <c r="E1527" s="89" t="s">
        <v>136</v>
      </c>
      <c r="F1527" s="89" t="s">
        <v>470</v>
      </c>
      <c r="G1527" s="89" t="s">
        <v>123</v>
      </c>
      <c r="H1527" s="89" t="s">
        <v>124</v>
      </c>
      <c r="I1527" s="90">
        <v>1.1999988000011999E-2</v>
      </c>
    </row>
    <row r="1528" spans="1:9">
      <c r="A1528" s="89" t="s">
        <v>4806</v>
      </c>
      <c r="B1528" s="89" t="s">
        <v>4807</v>
      </c>
      <c r="C1528" s="89" t="s">
        <v>4808</v>
      </c>
      <c r="D1528" s="89" t="s">
        <v>97</v>
      </c>
      <c r="E1528" s="89" t="s">
        <v>136</v>
      </c>
      <c r="F1528" s="89" t="s">
        <v>470</v>
      </c>
      <c r="G1528" s="89" t="s">
        <v>123</v>
      </c>
      <c r="H1528" s="89" t="s">
        <v>124</v>
      </c>
      <c r="I1528" s="90">
        <v>1.1999988000011999E-2</v>
      </c>
    </row>
    <row r="1529" spans="1:9">
      <c r="A1529" s="89" t="s">
        <v>4809</v>
      </c>
      <c r="B1529" s="89" t="s">
        <v>4810</v>
      </c>
      <c r="C1529" s="89" t="s">
        <v>4811</v>
      </c>
      <c r="D1529" s="89" t="s">
        <v>97</v>
      </c>
      <c r="E1529" s="89" t="s">
        <v>618</v>
      </c>
      <c r="F1529" s="89" t="s">
        <v>1034</v>
      </c>
      <c r="G1529" s="89" t="s">
        <v>377</v>
      </c>
      <c r="H1529" s="89" t="s">
        <v>175</v>
      </c>
      <c r="I1529" s="90">
        <v>1.1999988000011999E-2</v>
      </c>
    </row>
    <row r="1530" spans="1:9">
      <c r="A1530" s="89" t="s">
        <v>4812</v>
      </c>
      <c r="B1530" s="89" t="s">
        <v>4813</v>
      </c>
      <c r="C1530" s="89" t="s">
        <v>4814</v>
      </c>
      <c r="D1530" s="89" t="s">
        <v>108</v>
      </c>
      <c r="E1530" s="89" t="s">
        <v>300</v>
      </c>
      <c r="F1530" s="89" t="s">
        <v>678</v>
      </c>
      <c r="G1530" s="89" t="s">
        <v>188</v>
      </c>
      <c r="H1530" s="89" t="s">
        <v>151</v>
      </c>
      <c r="I1530" s="90">
        <v>1.1999988000011999E-2</v>
      </c>
    </row>
    <row r="1531" spans="1:9">
      <c r="A1531" s="89" t="s">
        <v>4815</v>
      </c>
      <c r="B1531" s="89" t="s">
        <v>4816</v>
      </c>
      <c r="C1531" s="89" t="s">
        <v>4817</v>
      </c>
      <c r="D1531" s="89" t="s">
        <v>103</v>
      </c>
      <c r="E1531" s="89" t="s">
        <v>103</v>
      </c>
      <c r="F1531" s="89" t="s">
        <v>173</v>
      </c>
      <c r="G1531" s="89" t="s">
        <v>385</v>
      </c>
      <c r="H1531" s="89" t="s">
        <v>213</v>
      </c>
      <c r="I1531" s="90">
        <v>1.1999988000011999E-2</v>
      </c>
    </row>
    <row r="1532" spans="1:9">
      <c r="A1532" s="89" t="s">
        <v>4818</v>
      </c>
      <c r="B1532" s="89" t="s">
        <v>4819</v>
      </c>
      <c r="C1532" s="89" t="s">
        <v>4820</v>
      </c>
      <c r="D1532" s="89" t="s">
        <v>97</v>
      </c>
      <c r="E1532" s="89" t="s">
        <v>136</v>
      </c>
      <c r="F1532" s="89" t="s">
        <v>137</v>
      </c>
      <c r="G1532" s="89" t="s">
        <v>411</v>
      </c>
      <c r="H1532" s="89" t="s">
        <v>231</v>
      </c>
      <c r="I1532" s="90">
        <v>1.18999881000119E-2</v>
      </c>
    </row>
    <row r="1533" spans="1:9">
      <c r="A1533" s="89" t="s">
        <v>4821</v>
      </c>
      <c r="B1533" s="89" t="s">
        <v>4822</v>
      </c>
      <c r="C1533" s="89" t="s">
        <v>4823</v>
      </c>
      <c r="D1533" s="89" t="s">
        <v>91</v>
      </c>
      <c r="E1533" s="89" t="s">
        <v>112</v>
      </c>
      <c r="F1533" s="89" t="s">
        <v>113</v>
      </c>
      <c r="G1533" s="89" t="s">
        <v>385</v>
      </c>
      <c r="H1533" s="89" t="s">
        <v>213</v>
      </c>
      <c r="I1533" s="90">
        <v>1.18999881000119E-2</v>
      </c>
    </row>
    <row r="1534" spans="1:9">
      <c r="A1534" s="89" t="s">
        <v>4824</v>
      </c>
      <c r="B1534" s="89" t="s">
        <v>4825</v>
      </c>
      <c r="C1534" s="89" t="s">
        <v>4826</v>
      </c>
      <c r="D1534" s="89" t="s">
        <v>97</v>
      </c>
      <c r="E1534" s="89" t="s">
        <v>136</v>
      </c>
      <c r="F1534" s="89" t="s">
        <v>470</v>
      </c>
      <c r="G1534" s="89" t="s">
        <v>62</v>
      </c>
      <c r="H1534" s="89" t="s">
        <v>63</v>
      </c>
      <c r="I1534" s="90">
        <v>1.18999881000119E-2</v>
      </c>
    </row>
    <row r="1535" spans="1:9">
      <c r="A1535" s="89" t="s">
        <v>4827</v>
      </c>
      <c r="B1535" s="89" t="s">
        <v>4828</v>
      </c>
      <c r="C1535" s="89" t="s">
        <v>4829</v>
      </c>
      <c r="D1535" s="89" t="s">
        <v>108</v>
      </c>
      <c r="E1535" s="89" t="s">
        <v>300</v>
      </c>
      <c r="F1535" s="89" t="s">
        <v>352</v>
      </c>
      <c r="G1535" s="89" t="s">
        <v>62</v>
      </c>
      <c r="H1535" s="89" t="s">
        <v>63</v>
      </c>
      <c r="I1535" s="90">
        <v>1.18999881000119E-2</v>
      </c>
    </row>
    <row r="1536" spans="1:9">
      <c r="A1536" s="89" t="s">
        <v>4830</v>
      </c>
      <c r="B1536" s="89" t="s">
        <v>4831</v>
      </c>
      <c r="C1536" s="89" t="s">
        <v>4832</v>
      </c>
      <c r="D1536" s="89" t="s">
        <v>97</v>
      </c>
      <c r="E1536" s="89" t="s">
        <v>121</v>
      </c>
      <c r="F1536" s="89" t="s">
        <v>122</v>
      </c>
      <c r="G1536" s="89" t="s">
        <v>203</v>
      </c>
      <c r="H1536" s="89" t="s">
        <v>156</v>
      </c>
      <c r="I1536" s="90">
        <v>1.18999881000119E-2</v>
      </c>
    </row>
    <row r="1537" spans="1:9">
      <c r="A1537" s="89" t="s">
        <v>4833</v>
      </c>
      <c r="B1537" s="89" t="s">
        <v>4834</v>
      </c>
      <c r="C1537" s="89" t="s">
        <v>4835</v>
      </c>
      <c r="D1537" s="89" t="s">
        <v>103</v>
      </c>
      <c r="E1537" s="89" t="s">
        <v>103</v>
      </c>
      <c r="F1537" s="89" t="s">
        <v>2271</v>
      </c>
      <c r="G1537" s="89" t="s">
        <v>62</v>
      </c>
      <c r="H1537" s="89" t="s">
        <v>63</v>
      </c>
      <c r="I1537" s="90">
        <v>1.18999881000119E-2</v>
      </c>
    </row>
    <row r="1538" spans="1:9">
      <c r="A1538" s="89" t="s">
        <v>4836</v>
      </c>
      <c r="B1538" s="89" t="s">
        <v>4837</v>
      </c>
      <c r="C1538" s="89" t="s">
        <v>4838</v>
      </c>
      <c r="D1538" s="89" t="s">
        <v>103</v>
      </c>
      <c r="E1538" s="89" t="s">
        <v>103</v>
      </c>
      <c r="F1538" s="89" t="s">
        <v>290</v>
      </c>
      <c r="G1538" s="89" t="s">
        <v>203</v>
      </c>
      <c r="H1538" s="89" t="s">
        <v>156</v>
      </c>
      <c r="I1538" s="90">
        <v>1.18999881000119E-2</v>
      </c>
    </row>
    <row r="1539" spans="1:9">
      <c r="A1539" s="89" t="s">
        <v>4839</v>
      </c>
      <c r="B1539" s="89" t="s">
        <v>4840</v>
      </c>
      <c r="C1539" s="89" t="s">
        <v>4841</v>
      </c>
      <c r="D1539" s="89" t="s">
        <v>108</v>
      </c>
      <c r="E1539" s="89" t="s">
        <v>235</v>
      </c>
      <c r="F1539" s="89" t="s">
        <v>236</v>
      </c>
      <c r="G1539" s="89" t="s">
        <v>174</v>
      </c>
      <c r="H1539" s="89" t="s">
        <v>141</v>
      </c>
      <c r="I1539" s="90">
        <v>1.18999881000119E-2</v>
      </c>
    </row>
    <row r="1540" spans="1:9">
      <c r="A1540" s="89" t="s">
        <v>4842</v>
      </c>
      <c r="B1540" s="89" t="s">
        <v>4843</v>
      </c>
      <c r="C1540" s="89" t="s">
        <v>4844</v>
      </c>
      <c r="D1540" s="89" t="s">
        <v>97</v>
      </c>
      <c r="E1540" s="89" t="s">
        <v>320</v>
      </c>
      <c r="F1540" s="89" t="s">
        <v>320</v>
      </c>
      <c r="G1540" s="89" t="s">
        <v>277</v>
      </c>
      <c r="H1540" s="89" t="s">
        <v>146</v>
      </c>
      <c r="I1540" s="90">
        <v>1.1799988200011798E-2</v>
      </c>
    </row>
    <row r="1541" spans="1:9">
      <c r="A1541" s="89" t="s">
        <v>4845</v>
      </c>
      <c r="B1541" s="89" t="s">
        <v>4846</v>
      </c>
      <c r="C1541" s="89" t="s">
        <v>4847</v>
      </c>
      <c r="D1541" s="89" t="s">
        <v>103</v>
      </c>
      <c r="E1541" s="89" t="s">
        <v>103</v>
      </c>
      <c r="F1541" s="89" t="s">
        <v>173</v>
      </c>
      <c r="G1541" s="89" t="s">
        <v>385</v>
      </c>
      <c r="H1541" s="89" t="s">
        <v>213</v>
      </c>
      <c r="I1541" s="90">
        <v>1.1799988200011798E-2</v>
      </c>
    </row>
    <row r="1542" spans="1:9">
      <c r="A1542" s="89" t="s">
        <v>4848</v>
      </c>
      <c r="B1542" s="89" t="s">
        <v>4849</v>
      </c>
      <c r="C1542" s="89" t="s">
        <v>4850</v>
      </c>
      <c r="D1542" s="89" t="s">
        <v>79</v>
      </c>
      <c r="E1542" s="89" t="s">
        <v>95</v>
      </c>
      <c r="F1542" s="89" t="s">
        <v>309</v>
      </c>
      <c r="G1542" s="89" t="s">
        <v>203</v>
      </c>
      <c r="H1542" s="89" t="s">
        <v>156</v>
      </c>
      <c r="I1542" s="90">
        <v>1.1799988200011798E-2</v>
      </c>
    </row>
    <row r="1543" spans="1:9">
      <c r="A1543" s="89" t="s">
        <v>4851</v>
      </c>
      <c r="B1543" s="89" t="s">
        <v>4852</v>
      </c>
      <c r="C1543" s="89" t="s">
        <v>4853</v>
      </c>
      <c r="D1543" s="89" t="s">
        <v>67</v>
      </c>
      <c r="E1543" s="89" t="s">
        <v>67</v>
      </c>
      <c r="F1543" s="89" t="s">
        <v>68</v>
      </c>
      <c r="G1543" s="89" t="s">
        <v>336</v>
      </c>
      <c r="H1543" s="89" t="s">
        <v>63</v>
      </c>
      <c r="I1543" s="90">
        <v>1.1799988200011798E-2</v>
      </c>
    </row>
    <row r="1544" spans="1:9">
      <c r="A1544" s="89" t="s">
        <v>4854</v>
      </c>
      <c r="B1544" s="89" t="s">
        <v>4855</v>
      </c>
      <c r="C1544" s="89" t="s">
        <v>4856</v>
      </c>
      <c r="D1544" s="89" t="s">
        <v>108</v>
      </c>
      <c r="E1544" s="89" t="s">
        <v>300</v>
      </c>
      <c r="F1544" s="89" t="s">
        <v>678</v>
      </c>
      <c r="G1544" s="89" t="s">
        <v>344</v>
      </c>
      <c r="H1544" s="89" t="s">
        <v>184</v>
      </c>
      <c r="I1544" s="90">
        <v>1.1799988200011798E-2</v>
      </c>
    </row>
    <row r="1545" spans="1:9">
      <c r="A1545" s="89" t="s">
        <v>4857</v>
      </c>
      <c r="B1545" s="89" t="s">
        <v>4858</v>
      </c>
      <c r="C1545" s="89" t="s">
        <v>4859</v>
      </c>
      <c r="D1545" s="89" t="s">
        <v>97</v>
      </c>
      <c r="E1545" s="89" t="s">
        <v>136</v>
      </c>
      <c r="F1545" s="89" t="s">
        <v>470</v>
      </c>
      <c r="G1545" s="89" t="s">
        <v>348</v>
      </c>
      <c r="H1545" s="89" t="s">
        <v>146</v>
      </c>
      <c r="I1545" s="90">
        <v>1.1799988200011798E-2</v>
      </c>
    </row>
    <row r="1546" spans="1:9">
      <c r="A1546" s="89" t="s">
        <v>4860</v>
      </c>
      <c r="B1546" s="89" t="s">
        <v>4861</v>
      </c>
      <c r="C1546" s="89" t="s">
        <v>4862</v>
      </c>
      <c r="D1546" s="89" t="s">
        <v>97</v>
      </c>
      <c r="E1546" s="89" t="s">
        <v>121</v>
      </c>
      <c r="F1546" s="89" t="s">
        <v>122</v>
      </c>
      <c r="G1546" s="89" t="s">
        <v>183</v>
      </c>
      <c r="H1546" s="89" t="s">
        <v>146</v>
      </c>
      <c r="I1546" s="90">
        <v>1.1799988200011798E-2</v>
      </c>
    </row>
    <row r="1547" spans="1:9">
      <c r="A1547" s="89" t="s">
        <v>4863</v>
      </c>
      <c r="B1547" s="89" t="s">
        <v>4864</v>
      </c>
      <c r="C1547" s="89" t="s">
        <v>4865</v>
      </c>
      <c r="D1547" s="89" t="s">
        <v>83</v>
      </c>
      <c r="E1547" s="89" t="s">
        <v>83</v>
      </c>
      <c r="F1547" s="89" t="s">
        <v>107</v>
      </c>
      <c r="G1547" s="89" t="s">
        <v>285</v>
      </c>
      <c r="H1547" s="89" t="s">
        <v>161</v>
      </c>
      <c r="I1547" s="90">
        <v>1.1799988200011798E-2</v>
      </c>
    </row>
    <row r="1548" spans="1:9">
      <c r="A1548" s="89" t="s">
        <v>4866</v>
      </c>
      <c r="B1548" s="89" t="s">
        <v>4867</v>
      </c>
      <c r="C1548" s="89" t="s">
        <v>4868</v>
      </c>
      <c r="D1548" s="89" t="s">
        <v>67</v>
      </c>
      <c r="E1548" s="89" t="s">
        <v>67</v>
      </c>
      <c r="F1548" s="89" t="s">
        <v>68</v>
      </c>
      <c r="G1548" s="89" t="s">
        <v>285</v>
      </c>
      <c r="H1548" s="89" t="s">
        <v>161</v>
      </c>
      <c r="I1548" s="90">
        <v>1.1699988300011699E-2</v>
      </c>
    </row>
    <row r="1549" spans="1:9">
      <c r="A1549" s="89" t="s">
        <v>4869</v>
      </c>
      <c r="B1549" s="89" t="s">
        <v>4870</v>
      </c>
      <c r="C1549" s="89" t="s">
        <v>4871</v>
      </c>
      <c r="D1549" s="89" t="s">
        <v>103</v>
      </c>
      <c r="E1549" s="89" t="s">
        <v>103</v>
      </c>
      <c r="F1549" s="89" t="s">
        <v>173</v>
      </c>
      <c r="G1549" s="89" t="s">
        <v>285</v>
      </c>
      <c r="H1549" s="89" t="s">
        <v>161</v>
      </c>
      <c r="I1549" s="90">
        <v>1.1699988300011699E-2</v>
      </c>
    </row>
    <row r="1550" spans="1:9">
      <c r="A1550" s="89" t="s">
        <v>4872</v>
      </c>
      <c r="B1550" s="89" t="s">
        <v>4873</v>
      </c>
      <c r="C1550" s="89" t="s">
        <v>4874</v>
      </c>
      <c r="D1550" s="89" t="s">
        <v>59</v>
      </c>
      <c r="E1550" s="89" t="s">
        <v>155</v>
      </c>
      <c r="F1550" s="89" t="s">
        <v>155</v>
      </c>
      <c r="G1550" s="89" t="s">
        <v>62</v>
      </c>
      <c r="H1550" s="89" t="s">
        <v>63</v>
      </c>
      <c r="I1550" s="90">
        <v>1.1699988300011699E-2</v>
      </c>
    </row>
    <row r="1551" spans="1:9">
      <c r="A1551" s="89" t="s">
        <v>4875</v>
      </c>
      <c r="B1551" s="89" t="s">
        <v>4876</v>
      </c>
      <c r="C1551" s="89" t="s">
        <v>4877</v>
      </c>
      <c r="D1551" s="89" t="s">
        <v>83</v>
      </c>
      <c r="E1551" s="89" t="s">
        <v>83</v>
      </c>
      <c r="F1551" s="89" t="s">
        <v>160</v>
      </c>
      <c r="G1551" s="89" t="s">
        <v>332</v>
      </c>
      <c r="H1551" s="89" t="s">
        <v>169</v>
      </c>
      <c r="I1551" s="90">
        <v>1.1699988300011699E-2</v>
      </c>
    </row>
    <row r="1552" spans="1:9">
      <c r="A1552" s="89" t="s">
        <v>4878</v>
      </c>
      <c r="B1552" s="89" t="s">
        <v>4879</v>
      </c>
      <c r="C1552" s="89" t="s">
        <v>4880</v>
      </c>
      <c r="D1552" s="89" t="s">
        <v>97</v>
      </c>
      <c r="E1552" s="89" t="s">
        <v>618</v>
      </c>
      <c r="F1552" s="89" t="s">
        <v>619</v>
      </c>
      <c r="G1552" s="89" t="s">
        <v>183</v>
      </c>
      <c r="H1552" s="89" t="s">
        <v>146</v>
      </c>
      <c r="I1552" s="90">
        <v>1.1699988300011699E-2</v>
      </c>
    </row>
    <row r="1553" spans="1:9">
      <c r="A1553" s="89" t="s">
        <v>4881</v>
      </c>
      <c r="B1553" s="89" t="s">
        <v>4882</v>
      </c>
      <c r="C1553" s="89" t="s">
        <v>4883</v>
      </c>
      <c r="D1553" s="89" t="s">
        <v>103</v>
      </c>
      <c r="E1553" s="89" t="s">
        <v>103</v>
      </c>
      <c r="F1553" s="89" t="s">
        <v>173</v>
      </c>
      <c r="G1553" s="89" t="s">
        <v>188</v>
      </c>
      <c r="H1553" s="89" t="s">
        <v>151</v>
      </c>
      <c r="I1553" s="90">
        <v>1.1699988300011699E-2</v>
      </c>
    </row>
    <row r="1554" spans="1:9">
      <c r="A1554" s="89" t="s">
        <v>4884</v>
      </c>
      <c r="B1554" s="89" t="s">
        <v>4885</v>
      </c>
      <c r="C1554" s="89" t="s">
        <v>4886</v>
      </c>
      <c r="D1554" s="89" t="s">
        <v>79</v>
      </c>
      <c r="E1554" s="89" t="s">
        <v>444</v>
      </c>
      <c r="F1554" s="89" t="s">
        <v>491</v>
      </c>
      <c r="G1554" s="89" t="s">
        <v>203</v>
      </c>
      <c r="H1554" s="89" t="s">
        <v>156</v>
      </c>
      <c r="I1554" s="90">
        <v>1.1699988300011699E-2</v>
      </c>
    </row>
    <row r="1555" spans="1:9">
      <c r="A1555" s="89" t="s">
        <v>4887</v>
      </c>
      <c r="B1555" s="89" t="s">
        <v>4888</v>
      </c>
      <c r="C1555" s="89" t="s">
        <v>4889</v>
      </c>
      <c r="D1555" s="89" t="s">
        <v>59</v>
      </c>
      <c r="E1555" s="89" t="s">
        <v>72</v>
      </c>
      <c r="F1555" s="89" t="s">
        <v>78</v>
      </c>
      <c r="G1555" s="89" t="s">
        <v>62</v>
      </c>
      <c r="H1555" s="89" t="s">
        <v>63</v>
      </c>
      <c r="I1555" s="90">
        <v>1.1699988300011699E-2</v>
      </c>
    </row>
    <row r="1556" spans="1:9">
      <c r="A1556" s="89" t="s">
        <v>4890</v>
      </c>
      <c r="B1556" s="89" t="s">
        <v>4891</v>
      </c>
      <c r="C1556" s="89" t="s">
        <v>4892</v>
      </c>
      <c r="D1556" s="89" t="s">
        <v>59</v>
      </c>
      <c r="E1556" s="89" t="s">
        <v>60</v>
      </c>
      <c r="F1556" s="89" t="s">
        <v>770</v>
      </c>
      <c r="G1556" s="89" t="s">
        <v>332</v>
      </c>
      <c r="H1556" s="89" t="s">
        <v>169</v>
      </c>
      <c r="I1556" s="90">
        <v>1.1699988300011699E-2</v>
      </c>
    </row>
    <row r="1557" spans="1:9">
      <c r="A1557" s="89" t="s">
        <v>4893</v>
      </c>
      <c r="B1557" s="89" t="s">
        <v>4894</v>
      </c>
      <c r="C1557" s="89" t="s">
        <v>4895</v>
      </c>
      <c r="D1557" s="89" t="s">
        <v>74</v>
      </c>
      <c r="E1557" s="89" t="s">
        <v>212</v>
      </c>
      <c r="F1557" s="89" t="s">
        <v>212</v>
      </c>
      <c r="G1557" s="89" t="s">
        <v>285</v>
      </c>
      <c r="H1557" s="89" t="s">
        <v>161</v>
      </c>
      <c r="I1557" s="90">
        <v>1.1699988300011699E-2</v>
      </c>
    </row>
    <row r="1558" spans="1:9">
      <c r="A1558" s="89" t="s">
        <v>4896</v>
      </c>
      <c r="B1558" s="89" t="s">
        <v>4897</v>
      </c>
      <c r="C1558" s="89" t="s">
        <v>4898</v>
      </c>
      <c r="D1558" s="89" t="s">
        <v>108</v>
      </c>
      <c r="E1558" s="89" t="s">
        <v>300</v>
      </c>
      <c r="F1558" s="89" t="s">
        <v>301</v>
      </c>
      <c r="G1558" s="89" t="s">
        <v>344</v>
      </c>
      <c r="H1558" s="89" t="s">
        <v>184</v>
      </c>
      <c r="I1558" s="90">
        <v>1.1599988400011597E-2</v>
      </c>
    </row>
    <row r="1559" spans="1:9">
      <c r="A1559" s="89" t="s">
        <v>4899</v>
      </c>
      <c r="B1559" s="89" t="s">
        <v>4900</v>
      </c>
      <c r="C1559" s="89" t="s">
        <v>4901</v>
      </c>
      <c r="D1559" s="89" t="s">
        <v>79</v>
      </c>
      <c r="E1559" s="89" t="s">
        <v>95</v>
      </c>
      <c r="F1559" s="89" t="s">
        <v>316</v>
      </c>
      <c r="G1559" s="89" t="s">
        <v>123</v>
      </c>
      <c r="H1559" s="89" t="s">
        <v>124</v>
      </c>
      <c r="I1559" s="90">
        <v>1.1599988400011597E-2</v>
      </c>
    </row>
    <row r="1560" spans="1:9">
      <c r="A1560" s="89" t="s">
        <v>4902</v>
      </c>
      <c r="B1560" s="89" t="s">
        <v>4903</v>
      </c>
      <c r="C1560" s="89" t="s">
        <v>4904</v>
      </c>
      <c r="D1560" s="89" t="s">
        <v>97</v>
      </c>
      <c r="E1560" s="89" t="s">
        <v>618</v>
      </c>
      <c r="F1560" s="89" t="s">
        <v>1034</v>
      </c>
      <c r="G1560" s="89" t="s">
        <v>336</v>
      </c>
      <c r="H1560" s="89" t="s">
        <v>175</v>
      </c>
      <c r="I1560" s="90">
        <v>1.1599988400011597E-2</v>
      </c>
    </row>
    <row r="1561" spans="1:9">
      <c r="A1561" s="89" t="s">
        <v>4905</v>
      </c>
      <c r="B1561" s="89" t="s">
        <v>4906</v>
      </c>
      <c r="C1561" s="89" t="s">
        <v>4907</v>
      </c>
      <c r="D1561" s="89" t="s">
        <v>59</v>
      </c>
      <c r="E1561" s="89" t="s">
        <v>60</v>
      </c>
      <c r="F1561" s="89" t="s">
        <v>770</v>
      </c>
      <c r="G1561" s="89" t="s">
        <v>203</v>
      </c>
      <c r="H1561" s="89" t="s">
        <v>156</v>
      </c>
      <c r="I1561" s="90">
        <v>1.1599988400011597E-2</v>
      </c>
    </row>
    <row r="1562" spans="1:9">
      <c r="A1562" s="89" t="s">
        <v>4908</v>
      </c>
      <c r="B1562" s="89" t="s">
        <v>4909</v>
      </c>
      <c r="C1562" s="89" t="s">
        <v>4910</v>
      </c>
      <c r="D1562" s="89" t="s">
        <v>97</v>
      </c>
      <c r="E1562" s="89" t="s">
        <v>618</v>
      </c>
      <c r="F1562" s="89" t="s">
        <v>1034</v>
      </c>
      <c r="G1562" s="89" t="s">
        <v>440</v>
      </c>
      <c r="H1562" s="89" t="s">
        <v>146</v>
      </c>
      <c r="I1562" s="90">
        <v>1.1599988400011597E-2</v>
      </c>
    </row>
    <row r="1563" spans="1:9">
      <c r="A1563" s="89" t="s">
        <v>4911</v>
      </c>
      <c r="B1563" s="89" t="s">
        <v>4912</v>
      </c>
      <c r="C1563" s="89" t="s">
        <v>4913</v>
      </c>
      <c r="D1563" s="89" t="s">
        <v>59</v>
      </c>
      <c r="E1563" s="89" t="s">
        <v>60</v>
      </c>
      <c r="F1563" s="89" t="s">
        <v>61</v>
      </c>
      <c r="G1563" s="89" t="s">
        <v>332</v>
      </c>
      <c r="H1563" s="89" t="s">
        <v>169</v>
      </c>
      <c r="I1563" s="90">
        <v>1.1599988400011597E-2</v>
      </c>
    </row>
    <row r="1564" spans="1:9">
      <c r="A1564" s="89" t="s">
        <v>4914</v>
      </c>
      <c r="B1564" s="89" t="s">
        <v>4915</v>
      </c>
      <c r="C1564" s="89" t="s">
        <v>4916</v>
      </c>
      <c r="D1564" s="89" t="s">
        <v>97</v>
      </c>
      <c r="E1564" s="89" t="s">
        <v>136</v>
      </c>
      <c r="F1564" s="89" t="s">
        <v>137</v>
      </c>
      <c r="G1564" s="89" t="s">
        <v>285</v>
      </c>
      <c r="H1564" s="89" t="s">
        <v>161</v>
      </c>
      <c r="I1564" s="90">
        <v>1.1499988500011498E-2</v>
      </c>
    </row>
    <row r="1565" spans="1:9">
      <c r="A1565" s="89" t="s">
        <v>4917</v>
      </c>
      <c r="B1565" s="89" t="s">
        <v>4918</v>
      </c>
      <c r="C1565" s="89" t="s">
        <v>4919</v>
      </c>
      <c r="D1565" s="89" t="s">
        <v>97</v>
      </c>
      <c r="E1565" s="89" t="s">
        <v>121</v>
      </c>
      <c r="F1565" s="89" t="s">
        <v>122</v>
      </c>
      <c r="G1565" s="89" t="s">
        <v>348</v>
      </c>
      <c r="H1565" s="89" t="s">
        <v>146</v>
      </c>
      <c r="I1565" s="90">
        <v>1.1399988600011398E-2</v>
      </c>
    </row>
    <row r="1566" spans="1:9">
      <c r="A1566" s="89" t="s">
        <v>4920</v>
      </c>
      <c r="B1566" s="89" t="s">
        <v>4921</v>
      </c>
      <c r="C1566" s="89" t="s">
        <v>4922</v>
      </c>
      <c r="D1566" s="89" t="s">
        <v>79</v>
      </c>
      <c r="E1566" s="89" t="s">
        <v>95</v>
      </c>
      <c r="F1566" s="89" t="s">
        <v>96</v>
      </c>
      <c r="G1566" s="89" t="s">
        <v>336</v>
      </c>
      <c r="H1566" s="89" t="s">
        <v>175</v>
      </c>
      <c r="I1566" s="90">
        <v>1.1399988600011398E-2</v>
      </c>
    </row>
    <row r="1567" spans="1:9">
      <c r="A1567" s="89" t="s">
        <v>4923</v>
      </c>
      <c r="B1567" s="89" t="s">
        <v>4924</v>
      </c>
      <c r="C1567" s="89" t="s">
        <v>4925</v>
      </c>
      <c r="D1567" s="89" t="s">
        <v>114</v>
      </c>
      <c r="E1567" s="89" t="s">
        <v>114</v>
      </c>
      <c r="F1567" s="89" t="s">
        <v>2386</v>
      </c>
      <c r="G1567" s="89" t="s">
        <v>336</v>
      </c>
      <c r="H1567" s="89" t="s">
        <v>175</v>
      </c>
      <c r="I1567" s="90">
        <v>1.1399988600011398E-2</v>
      </c>
    </row>
    <row r="1568" spans="1:9">
      <c r="A1568" s="89" t="s">
        <v>4926</v>
      </c>
      <c r="B1568" s="89" t="s">
        <v>4927</v>
      </c>
      <c r="C1568" s="89" t="s">
        <v>4928</v>
      </c>
      <c r="D1568" s="89" t="s">
        <v>97</v>
      </c>
      <c r="E1568" s="89" t="s">
        <v>121</v>
      </c>
      <c r="F1568" s="89" t="s">
        <v>1556</v>
      </c>
      <c r="G1568" s="89" t="s">
        <v>62</v>
      </c>
      <c r="H1568" s="89" t="s">
        <v>63</v>
      </c>
      <c r="I1568" s="90">
        <v>1.1399988600011398E-2</v>
      </c>
    </row>
    <row r="1569" spans="1:9">
      <c r="A1569" s="89" t="s">
        <v>4929</v>
      </c>
      <c r="B1569" s="89" t="s">
        <v>4930</v>
      </c>
      <c r="C1569" s="89" t="s">
        <v>4931</v>
      </c>
      <c r="D1569" s="89" t="s">
        <v>74</v>
      </c>
      <c r="E1569" s="89" t="s">
        <v>87</v>
      </c>
      <c r="F1569" s="89" t="s">
        <v>88</v>
      </c>
      <c r="G1569" s="89" t="s">
        <v>344</v>
      </c>
      <c r="H1569" s="89" t="s">
        <v>184</v>
      </c>
      <c r="I1569" s="90">
        <v>1.1399988600011398E-2</v>
      </c>
    </row>
    <row r="1570" spans="1:9">
      <c r="A1570" s="89" t="s">
        <v>4932</v>
      </c>
      <c r="B1570" s="89" t="s">
        <v>4933</v>
      </c>
      <c r="C1570" s="89" t="s">
        <v>4934</v>
      </c>
      <c r="D1570" s="89" t="s">
        <v>97</v>
      </c>
      <c r="E1570" s="89" t="s">
        <v>136</v>
      </c>
      <c r="F1570" s="89" t="s">
        <v>137</v>
      </c>
      <c r="G1570" s="89" t="s">
        <v>62</v>
      </c>
      <c r="H1570" s="89" t="s">
        <v>63</v>
      </c>
      <c r="I1570" s="90">
        <v>1.1399988600011398E-2</v>
      </c>
    </row>
    <row r="1571" spans="1:9">
      <c r="A1571" s="89" t="s">
        <v>4935</v>
      </c>
      <c r="B1571" s="89" t="s">
        <v>4936</v>
      </c>
      <c r="C1571" s="89" t="s">
        <v>4937</v>
      </c>
      <c r="D1571" s="89" t="s">
        <v>108</v>
      </c>
      <c r="E1571" s="89" t="s">
        <v>300</v>
      </c>
      <c r="F1571" s="89" t="s">
        <v>301</v>
      </c>
      <c r="G1571" s="89" t="s">
        <v>381</v>
      </c>
      <c r="H1571" s="89" t="s">
        <v>208</v>
      </c>
      <c r="I1571" s="90">
        <v>1.1399988600011398E-2</v>
      </c>
    </row>
    <row r="1572" spans="1:9">
      <c r="A1572" s="89" t="s">
        <v>4938</v>
      </c>
      <c r="B1572" s="89" t="s">
        <v>4939</v>
      </c>
      <c r="C1572" s="89" t="s">
        <v>4940</v>
      </c>
      <c r="D1572" s="89" t="s">
        <v>74</v>
      </c>
      <c r="E1572" s="89" t="s">
        <v>101</v>
      </c>
      <c r="F1572" s="89" t="s">
        <v>102</v>
      </c>
      <c r="G1572" s="89" t="s">
        <v>397</v>
      </c>
      <c r="H1572" s="89" t="s">
        <v>222</v>
      </c>
      <c r="I1572" s="90">
        <v>1.1399988600011398E-2</v>
      </c>
    </row>
    <row r="1573" spans="1:9">
      <c r="A1573" s="89" t="s">
        <v>4941</v>
      </c>
      <c r="B1573" s="89" t="s">
        <v>4942</v>
      </c>
      <c r="C1573" s="89" t="s">
        <v>4943</v>
      </c>
      <c r="D1573" s="89" t="s">
        <v>103</v>
      </c>
      <c r="E1573" s="89" t="s">
        <v>103</v>
      </c>
      <c r="F1573" s="89" t="s">
        <v>173</v>
      </c>
      <c r="G1573" s="89" t="s">
        <v>427</v>
      </c>
      <c r="H1573" s="89" t="s">
        <v>245</v>
      </c>
      <c r="I1573" s="90">
        <v>1.1299988700011298E-2</v>
      </c>
    </row>
    <row r="1574" spans="1:9">
      <c r="A1574" s="89" t="s">
        <v>4944</v>
      </c>
      <c r="B1574" s="89" t="s">
        <v>4945</v>
      </c>
      <c r="C1574" s="89" t="s">
        <v>4946</v>
      </c>
      <c r="D1574" s="89" t="s">
        <v>83</v>
      </c>
      <c r="E1574" s="89" t="s">
        <v>83</v>
      </c>
      <c r="F1574" s="89" t="s">
        <v>107</v>
      </c>
      <c r="G1574" s="89" t="s">
        <v>393</v>
      </c>
      <c r="H1574" s="89" t="s">
        <v>146</v>
      </c>
      <c r="I1574" s="90">
        <v>1.1299988700011298E-2</v>
      </c>
    </row>
    <row r="1575" spans="1:9">
      <c r="A1575" s="89" t="s">
        <v>4947</v>
      </c>
      <c r="B1575" s="89" t="s">
        <v>4948</v>
      </c>
      <c r="C1575" s="89" t="s">
        <v>4949</v>
      </c>
      <c r="D1575" s="89" t="s">
        <v>59</v>
      </c>
      <c r="E1575" s="89" t="s">
        <v>60</v>
      </c>
      <c r="F1575" s="89" t="s">
        <v>61</v>
      </c>
      <c r="G1575" s="89" t="s">
        <v>332</v>
      </c>
      <c r="H1575" s="89" t="s">
        <v>169</v>
      </c>
      <c r="I1575" s="90">
        <v>1.1299988700011298E-2</v>
      </c>
    </row>
    <row r="1576" spans="1:9">
      <c r="A1576" s="89" t="s">
        <v>4950</v>
      </c>
      <c r="B1576" s="89" t="s">
        <v>4951</v>
      </c>
      <c r="C1576" s="89" t="s">
        <v>4952</v>
      </c>
      <c r="D1576" s="89" t="s">
        <v>108</v>
      </c>
      <c r="E1576" s="89" t="s">
        <v>300</v>
      </c>
      <c r="F1576" s="89" t="s">
        <v>301</v>
      </c>
      <c r="G1576" s="89" t="s">
        <v>62</v>
      </c>
      <c r="H1576" s="89" t="s">
        <v>63</v>
      </c>
      <c r="I1576" s="90">
        <v>1.1299988700011298E-2</v>
      </c>
    </row>
    <row r="1577" spans="1:9">
      <c r="A1577" s="89" t="s">
        <v>4953</v>
      </c>
      <c r="B1577" s="89" t="s">
        <v>4954</v>
      </c>
      <c r="C1577" s="89" t="s">
        <v>4955</v>
      </c>
      <c r="D1577" s="89" t="s">
        <v>97</v>
      </c>
      <c r="E1577" s="89" t="s">
        <v>618</v>
      </c>
      <c r="F1577" s="89" t="s">
        <v>1034</v>
      </c>
      <c r="G1577" s="89" t="s">
        <v>389</v>
      </c>
      <c r="H1577" s="89" t="s">
        <v>218</v>
      </c>
      <c r="I1577" s="90">
        <v>1.1299988700011298E-2</v>
      </c>
    </row>
    <row r="1578" spans="1:9">
      <c r="A1578" s="89" t="s">
        <v>4956</v>
      </c>
      <c r="B1578" s="89" t="s">
        <v>4957</v>
      </c>
      <c r="C1578" s="89" t="s">
        <v>4958</v>
      </c>
      <c r="D1578" s="89" t="s">
        <v>108</v>
      </c>
      <c r="E1578" s="89" t="s">
        <v>201</v>
      </c>
      <c r="F1578" s="89" t="s">
        <v>202</v>
      </c>
      <c r="G1578" s="89" t="s">
        <v>385</v>
      </c>
      <c r="H1578" s="89" t="s">
        <v>213</v>
      </c>
      <c r="I1578" s="90">
        <v>1.1199988800011199E-2</v>
      </c>
    </row>
    <row r="1579" spans="1:9">
      <c r="A1579" s="89" t="s">
        <v>4959</v>
      </c>
      <c r="B1579" s="89" t="s">
        <v>4960</v>
      </c>
      <c r="C1579" s="89" t="s">
        <v>4961</v>
      </c>
      <c r="D1579" s="89" t="s">
        <v>59</v>
      </c>
      <c r="E1579" s="89" t="s">
        <v>72</v>
      </c>
      <c r="F1579" s="89" t="s">
        <v>129</v>
      </c>
      <c r="G1579" s="89" t="s">
        <v>203</v>
      </c>
      <c r="H1579" s="89" t="s">
        <v>156</v>
      </c>
      <c r="I1579" s="90">
        <v>1.1199988800011199E-2</v>
      </c>
    </row>
    <row r="1580" spans="1:9">
      <c r="A1580" s="89" t="s">
        <v>4962</v>
      </c>
      <c r="B1580" s="89" t="s">
        <v>4963</v>
      </c>
      <c r="C1580" s="89" t="s">
        <v>4964</v>
      </c>
      <c r="D1580" s="89" t="s">
        <v>79</v>
      </c>
      <c r="E1580" s="89" t="s">
        <v>444</v>
      </c>
      <c r="F1580" s="89" t="s">
        <v>3920</v>
      </c>
      <c r="G1580" s="89" t="s">
        <v>277</v>
      </c>
      <c r="H1580" s="89" t="s">
        <v>146</v>
      </c>
      <c r="I1580" s="90">
        <v>1.1199988800011199E-2</v>
      </c>
    </row>
    <row r="1581" spans="1:9">
      <c r="A1581" s="89" t="s">
        <v>4965</v>
      </c>
      <c r="B1581" s="89" t="s">
        <v>4966</v>
      </c>
      <c r="C1581" s="89" t="s">
        <v>4967</v>
      </c>
      <c r="D1581" s="89" t="s">
        <v>108</v>
      </c>
      <c r="E1581" s="89" t="s">
        <v>235</v>
      </c>
      <c r="F1581" s="89" t="s">
        <v>236</v>
      </c>
      <c r="G1581" s="89" t="s">
        <v>174</v>
      </c>
      <c r="H1581" s="89" t="s">
        <v>141</v>
      </c>
      <c r="I1581" s="90">
        <v>1.1199988800011199E-2</v>
      </c>
    </row>
    <row r="1582" spans="1:9">
      <c r="A1582" s="89" t="s">
        <v>4968</v>
      </c>
      <c r="B1582" s="89" t="s">
        <v>4969</v>
      </c>
      <c r="C1582" s="89" t="s">
        <v>4970</v>
      </c>
      <c r="D1582" s="89" t="s">
        <v>108</v>
      </c>
      <c r="E1582" s="89" t="s">
        <v>560</v>
      </c>
      <c r="F1582" s="89" t="s">
        <v>1085</v>
      </c>
      <c r="G1582" s="89" t="s">
        <v>62</v>
      </c>
      <c r="H1582" s="89" t="s">
        <v>63</v>
      </c>
      <c r="I1582" s="90">
        <v>1.1199988800011199E-2</v>
      </c>
    </row>
    <row r="1583" spans="1:9">
      <c r="A1583" s="89" t="s">
        <v>4971</v>
      </c>
      <c r="B1583" s="89" t="s">
        <v>4972</v>
      </c>
      <c r="C1583" s="89" t="s">
        <v>4973</v>
      </c>
      <c r="D1583" s="89" t="s">
        <v>97</v>
      </c>
      <c r="E1583" s="89" t="s">
        <v>320</v>
      </c>
      <c r="F1583" s="89" t="s">
        <v>320</v>
      </c>
      <c r="G1583" s="89" t="s">
        <v>203</v>
      </c>
      <c r="H1583" s="89" t="s">
        <v>156</v>
      </c>
      <c r="I1583" s="90">
        <v>1.1199988800011199E-2</v>
      </c>
    </row>
    <row r="1584" spans="1:9">
      <c r="A1584" s="89" t="s">
        <v>4974</v>
      </c>
      <c r="B1584" s="89" t="s">
        <v>4975</v>
      </c>
      <c r="C1584" s="89" t="s">
        <v>4976</v>
      </c>
      <c r="D1584" s="89" t="s">
        <v>108</v>
      </c>
      <c r="E1584" s="89" t="s">
        <v>300</v>
      </c>
      <c r="F1584" s="89" t="s">
        <v>301</v>
      </c>
      <c r="G1584" s="89" t="s">
        <v>203</v>
      </c>
      <c r="H1584" s="89" t="s">
        <v>156</v>
      </c>
      <c r="I1584" s="90">
        <v>1.1099988900011099E-2</v>
      </c>
    </row>
    <row r="1585" spans="1:9">
      <c r="A1585" s="89" t="s">
        <v>4977</v>
      </c>
      <c r="B1585" s="89" t="s">
        <v>4978</v>
      </c>
      <c r="C1585" s="89" t="s">
        <v>4979</v>
      </c>
      <c r="D1585" s="89" t="s">
        <v>67</v>
      </c>
      <c r="E1585" s="89" t="s">
        <v>67</v>
      </c>
      <c r="F1585" s="89" t="s">
        <v>68</v>
      </c>
      <c r="G1585" s="89" t="s">
        <v>285</v>
      </c>
      <c r="H1585" s="89" t="s">
        <v>161</v>
      </c>
      <c r="I1585" s="90">
        <v>1.1099988900011099E-2</v>
      </c>
    </row>
    <row r="1586" spans="1:9">
      <c r="A1586" s="89" t="s">
        <v>4980</v>
      </c>
      <c r="B1586" s="89" t="s">
        <v>4981</v>
      </c>
      <c r="C1586" s="89" t="s">
        <v>4982</v>
      </c>
      <c r="D1586" s="89" t="s">
        <v>79</v>
      </c>
      <c r="E1586" s="89" t="s">
        <v>95</v>
      </c>
      <c r="F1586" s="89" t="s">
        <v>1012</v>
      </c>
      <c r="G1586" s="89" t="s">
        <v>188</v>
      </c>
      <c r="H1586" s="89" t="s">
        <v>151</v>
      </c>
      <c r="I1586" s="90">
        <v>1.0999989000010998E-2</v>
      </c>
    </row>
    <row r="1587" spans="1:9">
      <c r="A1587" s="89" t="s">
        <v>4983</v>
      </c>
      <c r="B1587" s="89" t="s">
        <v>4984</v>
      </c>
      <c r="C1587" s="89" t="s">
        <v>4985</v>
      </c>
      <c r="D1587" s="89" t="s">
        <v>108</v>
      </c>
      <c r="E1587" s="89" t="s">
        <v>201</v>
      </c>
      <c r="F1587" s="89" t="s">
        <v>1053</v>
      </c>
      <c r="G1587" s="89" t="s">
        <v>62</v>
      </c>
      <c r="H1587" s="89" t="s">
        <v>63</v>
      </c>
      <c r="I1587" s="90">
        <v>1.0999989000010998E-2</v>
      </c>
    </row>
    <row r="1588" spans="1:9">
      <c r="A1588" s="89" t="s">
        <v>4986</v>
      </c>
      <c r="B1588" s="89" t="s">
        <v>4987</v>
      </c>
      <c r="C1588" s="89" t="s">
        <v>4988</v>
      </c>
      <c r="D1588" s="89" t="s">
        <v>114</v>
      </c>
      <c r="E1588" s="89" t="s">
        <v>114</v>
      </c>
      <c r="F1588" s="89" t="s">
        <v>574</v>
      </c>
      <c r="G1588" s="89" t="s">
        <v>203</v>
      </c>
      <c r="H1588" s="89" t="s">
        <v>156</v>
      </c>
      <c r="I1588" s="90">
        <v>1.0999989000010998E-2</v>
      </c>
    </row>
    <row r="1589" spans="1:9">
      <c r="A1589" s="89" t="s">
        <v>4989</v>
      </c>
      <c r="B1589" s="89" t="s">
        <v>4990</v>
      </c>
      <c r="C1589" s="89" t="s">
        <v>4991</v>
      </c>
      <c r="D1589" s="89" t="s">
        <v>103</v>
      </c>
      <c r="E1589" s="89" t="s">
        <v>103</v>
      </c>
      <c r="F1589" s="89" t="s">
        <v>290</v>
      </c>
      <c r="G1589" s="89" t="s">
        <v>203</v>
      </c>
      <c r="H1589" s="89" t="s">
        <v>156</v>
      </c>
      <c r="I1589" s="90">
        <v>1.0999989000010998E-2</v>
      </c>
    </row>
    <row r="1590" spans="1:9">
      <c r="A1590" s="89" t="s">
        <v>4992</v>
      </c>
      <c r="B1590" s="89" t="s">
        <v>4993</v>
      </c>
      <c r="C1590" s="89" t="s">
        <v>4994</v>
      </c>
      <c r="D1590" s="89" t="s">
        <v>97</v>
      </c>
      <c r="E1590" s="89" t="s">
        <v>618</v>
      </c>
      <c r="F1590" s="89" t="s">
        <v>1034</v>
      </c>
      <c r="G1590" s="89" t="s">
        <v>377</v>
      </c>
      <c r="H1590" s="89" t="s">
        <v>175</v>
      </c>
      <c r="I1590" s="90">
        <v>1.0999989000010998E-2</v>
      </c>
    </row>
    <row r="1591" spans="1:9">
      <c r="A1591" s="89" t="s">
        <v>4995</v>
      </c>
      <c r="B1591" s="89" t="s">
        <v>4996</v>
      </c>
      <c r="C1591" s="89" t="s">
        <v>4997</v>
      </c>
      <c r="D1591" s="89" t="s">
        <v>108</v>
      </c>
      <c r="E1591" s="89" t="s">
        <v>201</v>
      </c>
      <c r="F1591" s="89" t="s">
        <v>202</v>
      </c>
      <c r="G1591" s="89" t="s">
        <v>277</v>
      </c>
      <c r="H1591" s="89" t="s">
        <v>146</v>
      </c>
      <c r="I1591" s="90">
        <v>1.0899989100010898E-2</v>
      </c>
    </row>
    <row r="1592" spans="1:9">
      <c r="A1592" s="89" t="s">
        <v>4998</v>
      </c>
      <c r="B1592" s="89" t="s">
        <v>4999</v>
      </c>
      <c r="C1592" s="89" t="s">
        <v>5000</v>
      </c>
      <c r="D1592" s="89" t="s">
        <v>108</v>
      </c>
      <c r="E1592" s="89" t="s">
        <v>235</v>
      </c>
      <c r="F1592" s="89" t="s">
        <v>3652</v>
      </c>
      <c r="G1592" s="89" t="s">
        <v>203</v>
      </c>
      <c r="H1592" s="89" t="s">
        <v>156</v>
      </c>
      <c r="I1592" s="90">
        <v>1.0899989100010898E-2</v>
      </c>
    </row>
    <row r="1593" spans="1:9">
      <c r="A1593" s="89" t="s">
        <v>5001</v>
      </c>
      <c r="B1593" s="89" t="s">
        <v>5002</v>
      </c>
      <c r="C1593" s="89" t="s">
        <v>5003</v>
      </c>
      <c r="D1593" s="89" t="s">
        <v>97</v>
      </c>
      <c r="E1593" s="89" t="s">
        <v>618</v>
      </c>
      <c r="F1593" s="89" t="s">
        <v>619</v>
      </c>
      <c r="G1593" s="89" t="s">
        <v>389</v>
      </c>
      <c r="H1593" s="89" t="s">
        <v>218</v>
      </c>
      <c r="I1593" s="90">
        <v>1.0899989100010898E-2</v>
      </c>
    </row>
    <row r="1594" spans="1:9">
      <c r="A1594" s="89" t="s">
        <v>5004</v>
      </c>
      <c r="B1594" s="89" t="s">
        <v>5005</v>
      </c>
      <c r="C1594" s="89" t="s">
        <v>5006</v>
      </c>
      <c r="D1594" s="89" t="s">
        <v>114</v>
      </c>
      <c r="E1594" s="89" t="s">
        <v>114</v>
      </c>
      <c r="F1594" s="89" t="s">
        <v>574</v>
      </c>
      <c r="G1594" s="89" t="s">
        <v>344</v>
      </c>
      <c r="H1594" s="89" t="s">
        <v>184</v>
      </c>
      <c r="I1594" s="90">
        <v>1.0899989100010898E-2</v>
      </c>
    </row>
    <row r="1595" spans="1:9">
      <c r="A1595" s="89" t="s">
        <v>5007</v>
      </c>
      <c r="B1595" s="89" t="s">
        <v>5008</v>
      </c>
      <c r="C1595" s="89" t="s">
        <v>5009</v>
      </c>
      <c r="D1595" s="89" t="s">
        <v>67</v>
      </c>
      <c r="E1595" s="89" t="s">
        <v>67</v>
      </c>
      <c r="F1595" s="89" t="s">
        <v>226</v>
      </c>
      <c r="G1595" s="89" t="s">
        <v>353</v>
      </c>
      <c r="H1595" s="89" t="s">
        <v>146</v>
      </c>
      <c r="I1595" s="90">
        <v>1.0899989100010898E-2</v>
      </c>
    </row>
    <row r="1596" spans="1:9">
      <c r="A1596" s="89" t="s">
        <v>5010</v>
      </c>
      <c r="B1596" s="89" t="s">
        <v>5011</v>
      </c>
      <c r="C1596" s="89" t="s">
        <v>5012</v>
      </c>
      <c r="D1596" s="89" t="s">
        <v>67</v>
      </c>
      <c r="E1596" s="89" t="s">
        <v>67</v>
      </c>
      <c r="F1596" s="89" t="s">
        <v>68</v>
      </c>
      <c r="G1596" s="89" t="s">
        <v>423</v>
      </c>
      <c r="H1596" s="89" t="s">
        <v>241</v>
      </c>
      <c r="I1596" s="90">
        <v>1.0899989100010898E-2</v>
      </c>
    </row>
    <row r="1597" spans="1:9">
      <c r="A1597" s="89" t="s">
        <v>5013</v>
      </c>
      <c r="B1597" s="89" t="s">
        <v>5014</v>
      </c>
      <c r="C1597" s="89" t="s">
        <v>5015</v>
      </c>
      <c r="D1597" s="89" t="s">
        <v>103</v>
      </c>
      <c r="E1597" s="89" t="s">
        <v>103</v>
      </c>
      <c r="F1597" s="89" t="s">
        <v>173</v>
      </c>
      <c r="G1597" s="89" t="s">
        <v>344</v>
      </c>
      <c r="H1597" s="89" t="s">
        <v>184</v>
      </c>
      <c r="I1597" s="90">
        <v>1.0899989100010898E-2</v>
      </c>
    </row>
    <row r="1598" spans="1:9">
      <c r="A1598" s="89" t="s">
        <v>5016</v>
      </c>
      <c r="B1598" s="89" t="s">
        <v>5017</v>
      </c>
      <c r="C1598" s="89" t="s">
        <v>5018</v>
      </c>
      <c r="D1598" s="89" t="s">
        <v>74</v>
      </c>
      <c r="E1598" s="89" t="s">
        <v>87</v>
      </c>
      <c r="F1598" s="89" t="s">
        <v>150</v>
      </c>
      <c r="G1598" s="89" t="s">
        <v>423</v>
      </c>
      <c r="H1598" s="89" t="s">
        <v>241</v>
      </c>
      <c r="I1598" s="90">
        <v>1.0799989200010799E-2</v>
      </c>
    </row>
    <row r="1599" spans="1:9">
      <c r="A1599" s="89" t="s">
        <v>5019</v>
      </c>
      <c r="B1599" s="89" t="s">
        <v>5020</v>
      </c>
      <c r="C1599" s="89" t="s">
        <v>5021</v>
      </c>
      <c r="D1599" s="89" t="s">
        <v>79</v>
      </c>
      <c r="E1599" s="89" t="s">
        <v>1466</v>
      </c>
      <c r="F1599" s="89" t="s">
        <v>1467</v>
      </c>
      <c r="G1599" s="89" t="s">
        <v>62</v>
      </c>
      <c r="H1599" s="89" t="s">
        <v>63</v>
      </c>
      <c r="I1599" s="90">
        <v>1.0799989200010799E-2</v>
      </c>
    </row>
    <row r="1600" spans="1:9">
      <c r="A1600" s="89" t="s">
        <v>5022</v>
      </c>
      <c r="B1600" s="89" t="s">
        <v>5023</v>
      </c>
      <c r="C1600" s="89" t="s">
        <v>5024</v>
      </c>
      <c r="D1600" s="89" t="s">
        <v>97</v>
      </c>
      <c r="E1600" s="89" t="s">
        <v>121</v>
      </c>
      <c r="F1600" s="89" t="s">
        <v>122</v>
      </c>
      <c r="G1600" s="89" t="s">
        <v>397</v>
      </c>
      <c r="H1600" s="89" t="s">
        <v>222</v>
      </c>
      <c r="I1600" s="90">
        <v>1.0799989200010799E-2</v>
      </c>
    </row>
    <row r="1601" spans="1:9">
      <c r="A1601" s="89" t="s">
        <v>5025</v>
      </c>
      <c r="B1601" s="89" t="s">
        <v>5026</v>
      </c>
      <c r="C1601" s="89" t="s">
        <v>5027</v>
      </c>
      <c r="D1601" s="89" t="s">
        <v>67</v>
      </c>
      <c r="E1601" s="89" t="s">
        <v>67</v>
      </c>
      <c r="F1601" s="89" t="s">
        <v>68</v>
      </c>
      <c r="G1601" s="89" t="s">
        <v>415</v>
      </c>
      <c r="H1601" s="89" t="s">
        <v>237</v>
      </c>
      <c r="I1601" s="90">
        <v>1.0799989200010799E-2</v>
      </c>
    </row>
    <row r="1602" spans="1:9">
      <c r="A1602" s="89" t="s">
        <v>5028</v>
      </c>
      <c r="B1602" s="89" t="s">
        <v>5029</v>
      </c>
      <c r="C1602" s="89" t="s">
        <v>5030</v>
      </c>
      <c r="D1602" s="89" t="s">
        <v>97</v>
      </c>
      <c r="E1602" s="89" t="s">
        <v>121</v>
      </c>
      <c r="F1602" s="89" t="s">
        <v>122</v>
      </c>
      <c r="G1602" s="89" t="s">
        <v>174</v>
      </c>
      <c r="H1602" s="89" t="s">
        <v>141</v>
      </c>
      <c r="I1602" s="90">
        <v>1.0799989200010799E-2</v>
      </c>
    </row>
    <row r="1603" spans="1:9">
      <c r="A1603" s="89" t="s">
        <v>5031</v>
      </c>
      <c r="B1603" s="89" t="s">
        <v>5032</v>
      </c>
      <c r="C1603" s="89" t="s">
        <v>5033</v>
      </c>
      <c r="D1603" s="89" t="s">
        <v>79</v>
      </c>
      <c r="E1603" s="89" t="s">
        <v>95</v>
      </c>
      <c r="F1603" s="89" t="s">
        <v>309</v>
      </c>
      <c r="G1603" s="89" t="s">
        <v>188</v>
      </c>
      <c r="H1603" s="89" t="s">
        <v>151</v>
      </c>
      <c r="I1603" s="90">
        <v>1.0799989200010799E-2</v>
      </c>
    </row>
    <row r="1604" spans="1:9">
      <c r="A1604" s="89" t="s">
        <v>5034</v>
      </c>
      <c r="B1604" s="89" t="s">
        <v>5035</v>
      </c>
      <c r="C1604" s="89" t="s">
        <v>5036</v>
      </c>
      <c r="D1604" s="89" t="s">
        <v>108</v>
      </c>
      <c r="E1604" s="89" t="s">
        <v>235</v>
      </c>
      <c r="F1604" s="89" t="s">
        <v>236</v>
      </c>
      <c r="G1604" s="89" t="s">
        <v>377</v>
      </c>
      <c r="H1604" s="89" t="s">
        <v>175</v>
      </c>
      <c r="I1604" s="90">
        <v>1.0799989200010799E-2</v>
      </c>
    </row>
    <row r="1605" spans="1:9">
      <c r="A1605" s="89" t="s">
        <v>5037</v>
      </c>
      <c r="B1605" s="89" t="s">
        <v>5038</v>
      </c>
      <c r="C1605" s="89" t="s">
        <v>5039</v>
      </c>
      <c r="D1605" s="89" t="s">
        <v>108</v>
      </c>
      <c r="E1605" s="89" t="s">
        <v>300</v>
      </c>
      <c r="F1605" s="89" t="s">
        <v>301</v>
      </c>
      <c r="G1605" s="89" t="s">
        <v>336</v>
      </c>
      <c r="H1605" s="89" t="s">
        <v>175</v>
      </c>
      <c r="I1605" s="90">
        <v>1.0799989200010799E-2</v>
      </c>
    </row>
    <row r="1606" spans="1:9">
      <c r="A1606" s="89" t="s">
        <v>5040</v>
      </c>
      <c r="B1606" s="89" t="s">
        <v>5041</v>
      </c>
      <c r="C1606" s="89" t="s">
        <v>5042</v>
      </c>
      <c r="D1606" s="89" t="s">
        <v>79</v>
      </c>
      <c r="E1606" s="89" t="s">
        <v>95</v>
      </c>
      <c r="F1606" s="89" t="s">
        <v>1012</v>
      </c>
      <c r="G1606" s="89" t="s">
        <v>188</v>
      </c>
      <c r="H1606" s="89" t="s">
        <v>151</v>
      </c>
      <c r="I1606" s="90">
        <v>1.0799989200010799E-2</v>
      </c>
    </row>
    <row r="1607" spans="1:9">
      <c r="A1607" s="89" t="s">
        <v>5043</v>
      </c>
      <c r="B1607" s="89" t="s">
        <v>5044</v>
      </c>
      <c r="C1607" s="89" t="s">
        <v>5045</v>
      </c>
      <c r="D1607" s="89" t="s">
        <v>91</v>
      </c>
      <c r="E1607" s="89" t="s">
        <v>112</v>
      </c>
      <c r="F1607" s="89" t="s">
        <v>113</v>
      </c>
      <c r="G1607" s="89" t="s">
        <v>203</v>
      </c>
      <c r="H1607" s="89" t="s">
        <v>156</v>
      </c>
      <c r="I1607" s="90">
        <v>1.0799989200010799E-2</v>
      </c>
    </row>
    <row r="1608" spans="1:9">
      <c r="A1608" s="89" t="s">
        <v>5046</v>
      </c>
      <c r="B1608" s="89" t="s">
        <v>5047</v>
      </c>
      <c r="C1608" s="89" t="s">
        <v>5048</v>
      </c>
      <c r="D1608" s="89" t="s">
        <v>103</v>
      </c>
      <c r="E1608" s="89" t="s">
        <v>103</v>
      </c>
      <c r="F1608" s="89" t="s">
        <v>173</v>
      </c>
      <c r="G1608" s="89" t="s">
        <v>324</v>
      </c>
      <c r="H1608" s="89" t="s">
        <v>165</v>
      </c>
      <c r="I1608" s="90">
        <v>1.0799989200010799E-2</v>
      </c>
    </row>
    <row r="1609" spans="1:9">
      <c r="A1609" s="89" t="s">
        <v>5049</v>
      </c>
      <c r="B1609" s="89" t="s">
        <v>5050</v>
      </c>
      <c r="C1609" s="89" t="s">
        <v>5051</v>
      </c>
      <c r="D1609" s="89" t="s">
        <v>59</v>
      </c>
      <c r="E1609" s="89" t="s">
        <v>72</v>
      </c>
      <c r="F1609" s="89" t="s">
        <v>73</v>
      </c>
      <c r="G1609" s="89" t="s">
        <v>203</v>
      </c>
      <c r="H1609" s="89" t="s">
        <v>156</v>
      </c>
      <c r="I1609" s="90">
        <v>1.0799989200010799E-2</v>
      </c>
    </row>
    <row r="1610" spans="1:9">
      <c r="A1610" s="89" t="s">
        <v>5052</v>
      </c>
      <c r="B1610" s="89" t="s">
        <v>5053</v>
      </c>
      <c r="C1610" s="89" t="s">
        <v>5054</v>
      </c>
      <c r="D1610" s="89" t="s">
        <v>67</v>
      </c>
      <c r="E1610" s="89" t="s">
        <v>67</v>
      </c>
      <c r="F1610" s="89" t="s">
        <v>68</v>
      </c>
      <c r="G1610" s="89" t="s">
        <v>397</v>
      </c>
      <c r="H1610" s="89" t="s">
        <v>222</v>
      </c>
      <c r="I1610" s="90">
        <v>1.0699989300010699E-2</v>
      </c>
    </row>
    <row r="1611" spans="1:9">
      <c r="A1611" s="89" t="s">
        <v>5055</v>
      </c>
      <c r="B1611" s="89" t="s">
        <v>5056</v>
      </c>
      <c r="C1611" s="89" t="s">
        <v>5057</v>
      </c>
      <c r="D1611" s="89" t="s">
        <v>79</v>
      </c>
      <c r="E1611" s="89" t="s">
        <v>95</v>
      </c>
      <c r="F1611" s="89" t="s">
        <v>1012</v>
      </c>
      <c r="G1611" s="89" t="s">
        <v>123</v>
      </c>
      <c r="H1611" s="89" t="s">
        <v>124</v>
      </c>
      <c r="I1611" s="90">
        <v>1.0699989300010699E-2</v>
      </c>
    </row>
    <row r="1612" spans="1:9">
      <c r="A1612" s="89" t="s">
        <v>5058</v>
      </c>
      <c r="B1612" s="89" t="s">
        <v>5059</v>
      </c>
      <c r="C1612" s="89" t="s">
        <v>5060</v>
      </c>
      <c r="D1612" s="89" t="s">
        <v>59</v>
      </c>
      <c r="E1612" s="89" t="s">
        <v>60</v>
      </c>
      <c r="F1612" s="89" t="s">
        <v>501</v>
      </c>
      <c r="G1612" s="89" t="s">
        <v>203</v>
      </c>
      <c r="H1612" s="89" t="s">
        <v>156</v>
      </c>
      <c r="I1612" s="90">
        <v>1.0699989300010699E-2</v>
      </c>
    </row>
    <row r="1613" spans="1:9">
      <c r="A1613" s="89" t="s">
        <v>5061</v>
      </c>
      <c r="B1613" s="89" t="s">
        <v>5062</v>
      </c>
      <c r="C1613" s="89" t="s">
        <v>5063</v>
      </c>
      <c r="D1613" s="89" t="s">
        <v>97</v>
      </c>
      <c r="E1613" s="89" t="s">
        <v>121</v>
      </c>
      <c r="F1613" s="89" t="s">
        <v>122</v>
      </c>
      <c r="G1613" s="89" t="s">
        <v>332</v>
      </c>
      <c r="H1613" s="89" t="s">
        <v>169</v>
      </c>
      <c r="I1613" s="90">
        <v>1.0699989300010699E-2</v>
      </c>
    </row>
    <row r="1614" spans="1:9">
      <c r="A1614" s="89" t="s">
        <v>5064</v>
      </c>
      <c r="B1614" s="89" t="s">
        <v>5065</v>
      </c>
      <c r="C1614" s="89" t="s">
        <v>5066</v>
      </c>
      <c r="D1614" s="89" t="s">
        <v>97</v>
      </c>
      <c r="E1614" s="89" t="s">
        <v>136</v>
      </c>
      <c r="F1614" s="89" t="s">
        <v>137</v>
      </c>
      <c r="G1614" s="89" t="s">
        <v>385</v>
      </c>
      <c r="H1614" s="89" t="s">
        <v>213</v>
      </c>
      <c r="I1614" s="90">
        <v>1.0699989300010699E-2</v>
      </c>
    </row>
    <row r="1615" spans="1:9">
      <c r="A1615" s="89" t="s">
        <v>5067</v>
      </c>
      <c r="B1615" s="89" t="s">
        <v>5068</v>
      </c>
      <c r="C1615" s="89" t="s">
        <v>5069</v>
      </c>
      <c r="D1615" s="89" t="s">
        <v>83</v>
      </c>
      <c r="E1615" s="89" t="s">
        <v>83</v>
      </c>
      <c r="F1615" s="89" t="s">
        <v>160</v>
      </c>
      <c r="G1615" s="89" t="s">
        <v>62</v>
      </c>
      <c r="H1615" s="89" t="s">
        <v>63</v>
      </c>
      <c r="I1615" s="90">
        <v>1.0699989300010699E-2</v>
      </c>
    </row>
    <row r="1616" spans="1:9">
      <c r="A1616" s="89" t="s">
        <v>5070</v>
      </c>
      <c r="B1616" s="89" t="s">
        <v>5071</v>
      </c>
      <c r="C1616" s="89" t="s">
        <v>5072</v>
      </c>
      <c r="D1616" s="89" t="s">
        <v>91</v>
      </c>
      <c r="E1616" s="89" t="s">
        <v>409</v>
      </c>
      <c r="F1616" s="89" t="s">
        <v>410</v>
      </c>
      <c r="G1616" s="89" t="s">
        <v>62</v>
      </c>
      <c r="H1616" s="89" t="s">
        <v>63</v>
      </c>
      <c r="I1616" s="90">
        <v>1.0699989300010699E-2</v>
      </c>
    </row>
    <row r="1617" spans="1:9">
      <c r="A1617" s="89" t="s">
        <v>5073</v>
      </c>
      <c r="B1617" s="89" t="s">
        <v>5074</v>
      </c>
      <c r="C1617" s="89" t="s">
        <v>5075</v>
      </c>
      <c r="D1617" s="89" t="s">
        <v>108</v>
      </c>
      <c r="E1617" s="89" t="s">
        <v>201</v>
      </c>
      <c r="F1617" s="89" t="s">
        <v>202</v>
      </c>
      <c r="G1617" s="89" t="s">
        <v>183</v>
      </c>
      <c r="H1617" s="89" t="s">
        <v>146</v>
      </c>
      <c r="I1617" s="90">
        <v>1.0699989300010699E-2</v>
      </c>
    </row>
    <row r="1618" spans="1:9">
      <c r="A1618" s="89" t="s">
        <v>5076</v>
      </c>
      <c r="B1618" s="89" t="s">
        <v>5077</v>
      </c>
      <c r="C1618" s="89" t="s">
        <v>5078</v>
      </c>
      <c r="D1618" s="89" t="s">
        <v>97</v>
      </c>
      <c r="E1618" s="89" t="s">
        <v>136</v>
      </c>
      <c r="F1618" s="89" t="s">
        <v>470</v>
      </c>
      <c r="G1618" s="89" t="s">
        <v>188</v>
      </c>
      <c r="H1618" s="89" t="s">
        <v>151</v>
      </c>
      <c r="I1618" s="90">
        <v>1.0699989300010699E-2</v>
      </c>
    </row>
    <row r="1619" spans="1:9">
      <c r="A1619" s="89" t="s">
        <v>5079</v>
      </c>
      <c r="B1619" s="89" t="s">
        <v>5080</v>
      </c>
      <c r="C1619" s="89" t="s">
        <v>5081</v>
      </c>
      <c r="D1619" s="89" t="s">
        <v>79</v>
      </c>
      <c r="E1619" s="89" t="s">
        <v>95</v>
      </c>
      <c r="F1619" s="89" t="s">
        <v>309</v>
      </c>
      <c r="G1619" s="89" t="s">
        <v>203</v>
      </c>
      <c r="H1619" s="89" t="s">
        <v>156</v>
      </c>
      <c r="I1619" s="90">
        <v>1.0699989300010699E-2</v>
      </c>
    </row>
    <row r="1620" spans="1:9">
      <c r="A1620" s="89" t="s">
        <v>5082</v>
      </c>
      <c r="B1620" s="89" t="s">
        <v>5083</v>
      </c>
      <c r="C1620" s="89" t="s">
        <v>5084</v>
      </c>
      <c r="D1620" s="89" t="s">
        <v>74</v>
      </c>
      <c r="E1620" s="89" t="s">
        <v>212</v>
      </c>
      <c r="F1620" s="89" t="s">
        <v>212</v>
      </c>
      <c r="G1620" s="89" t="s">
        <v>332</v>
      </c>
      <c r="H1620" s="89" t="s">
        <v>169</v>
      </c>
      <c r="I1620" s="90">
        <v>1.0599989400010598E-2</v>
      </c>
    </row>
    <row r="1621" spans="1:9">
      <c r="A1621" s="89" t="s">
        <v>5085</v>
      </c>
      <c r="B1621" s="89" t="s">
        <v>5086</v>
      </c>
      <c r="C1621" s="89" t="s">
        <v>5087</v>
      </c>
      <c r="D1621" s="89" t="s">
        <v>79</v>
      </c>
      <c r="E1621" s="89" t="s">
        <v>1466</v>
      </c>
      <c r="F1621" s="89" t="s">
        <v>1467</v>
      </c>
      <c r="G1621" s="89" t="s">
        <v>369</v>
      </c>
      <c r="H1621" s="89" t="s">
        <v>197</v>
      </c>
      <c r="I1621" s="90">
        <v>1.0599989400010598E-2</v>
      </c>
    </row>
    <row r="1622" spans="1:9">
      <c r="A1622" s="89" t="s">
        <v>5088</v>
      </c>
      <c r="B1622" s="89" t="s">
        <v>5089</v>
      </c>
      <c r="C1622" s="89" t="s">
        <v>5090</v>
      </c>
      <c r="D1622" s="89" t="s">
        <v>108</v>
      </c>
      <c r="E1622" s="89" t="s">
        <v>560</v>
      </c>
      <c r="F1622" s="89" t="s">
        <v>1085</v>
      </c>
      <c r="G1622" s="89" t="s">
        <v>344</v>
      </c>
      <c r="H1622" s="89" t="s">
        <v>184</v>
      </c>
      <c r="I1622" s="90">
        <v>1.04999895000105E-2</v>
      </c>
    </row>
    <row r="1623" spans="1:9">
      <c r="A1623" s="89" t="s">
        <v>5091</v>
      </c>
      <c r="B1623" s="89" t="s">
        <v>5092</v>
      </c>
      <c r="C1623" s="89" t="s">
        <v>5093</v>
      </c>
      <c r="D1623" s="89" t="s">
        <v>114</v>
      </c>
      <c r="E1623" s="89" t="s">
        <v>114</v>
      </c>
      <c r="F1623" s="89" t="s">
        <v>2386</v>
      </c>
      <c r="G1623" s="89" t="s">
        <v>203</v>
      </c>
      <c r="H1623" s="89" t="s">
        <v>156</v>
      </c>
      <c r="I1623" s="90">
        <v>1.04999895000105E-2</v>
      </c>
    </row>
    <row r="1624" spans="1:9">
      <c r="A1624" s="89" t="s">
        <v>5094</v>
      </c>
      <c r="B1624" s="89" t="s">
        <v>5095</v>
      </c>
      <c r="C1624" s="89" t="s">
        <v>5096</v>
      </c>
      <c r="D1624" s="89" t="s">
        <v>97</v>
      </c>
      <c r="E1624" s="89" t="s">
        <v>121</v>
      </c>
      <c r="F1624" s="89" t="s">
        <v>122</v>
      </c>
      <c r="G1624" s="89" t="s">
        <v>431</v>
      </c>
      <c r="H1624" s="89" t="s">
        <v>249</v>
      </c>
      <c r="I1624" s="90">
        <v>1.04999895000105E-2</v>
      </c>
    </row>
    <row r="1625" spans="1:9">
      <c r="A1625" s="89" t="s">
        <v>5097</v>
      </c>
      <c r="B1625" s="89" t="s">
        <v>5098</v>
      </c>
      <c r="C1625" s="89" t="s">
        <v>5099</v>
      </c>
      <c r="D1625" s="89" t="s">
        <v>97</v>
      </c>
      <c r="E1625" s="89" t="s">
        <v>121</v>
      </c>
      <c r="F1625" s="89" t="s">
        <v>122</v>
      </c>
      <c r="G1625" s="89" t="s">
        <v>462</v>
      </c>
      <c r="H1625" s="89" t="s">
        <v>146</v>
      </c>
      <c r="I1625" s="90">
        <v>1.04999895000105E-2</v>
      </c>
    </row>
    <row r="1626" spans="1:9">
      <c r="A1626" s="89" t="s">
        <v>5100</v>
      </c>
      <c r="B1626" s="89" t="s">
        <v>5101</v>
      </c>
      <c r="C1626" s="89" t="s">
        <v>5102</v>
      </c>
      <c r="D1626" s="89" t="s">
        <v>74</v>
      </c>
      <c r="E1626" s="89" t="s">
        <v>87</v>
      </c>
      <c r="F1626" s="89" t="s">
        <v>88</v>
      </c>
      <c r="G1626" s="89" t="s">
        <v>203</v>
      </c>
      <c r="H1626" s="89" t="s">
        <v>156</v>
      </c>
      <c r="I1626" s="90">
        <v>1.04999895000105E-2</v>
      </c>
    </row>
    <row r="1627" spans="1:9">
      <c r="A1627" s="89" t="s">
        <v>5103</v>
      </c>
      <c r="B1627" s="89" t="s">
        <v>5104</v>
      </c>
      <c r="C1627" s="89" t="s">
        <v>5105</v>
      </c>
      <c r="D1627" s="89" t="s">
        <v>108</v>
      </c>
      <c r="E1627" s="89" t="s">
        <v>305</v>
      </c>
      <c r="F1627" s="89" t="s">
        <v>305</v>
      </c>
      <c r="G1627" s="89" t="s">
        <v>62</v>
      </c>
      <c r="H1627" s="89" t="s">
        <v>63</v>
      </c>
      <c r="I1627" s="90">
        <v>1.0399989600010397E-2</v>
      </c>
    </row>
    <row r="1628" spans="1:9">
      <c r="A1628" s="89" t="s">
        <v>5106</v>
      </c>
      <c r="B1628" s="89" t="s">
        <v>5107</v>
      </c>
      <c r="C1628" s="89" t="s">
        <v>5108</v>
      </c>
      <c r="D1628" s="89" t="s">
        <v>97</v>
      </c>
      <c r="E1628" s="89" t="s">
        <v>618</v>
      </c>
      <c r="F1628" s="89" t="s">
        <v>619</v>
      </c>
      <c r="G1628" s="89" t="s">
        <v>123</v>
      </c>
      <c r="H1628" s="89" t="s">
        <v>124</v>
      </c>
      <c r="I1628" s="90">
        <v>1.0399989600010397E-2</v>
      </c>
    </row>
    <row r="1629" spans="1:9">
      <c r="A1629" s="89" t="s">
        <v>5109</v>
      </c>
      <c r="B1629" s="89" t="s">
        <v>5110</v>
      </c>
      <c r="C1629" s="89" t="s">
        <v>5111</v>
      </c>
      <c r="D1629" s="89" t="s">
        <v>114</v>
      </c>
      <c r="E1629" s="89" t="s">
        <v>114</v>
      </c>
      <c r="F1629" s="89" t="s">
        <v>574</v>
      </c>
      <c r="G1629" s="89" t="s">
        <v>344</v>
      </c>
      <c r="H1629" s="89" t="s">
        <v>184</v>
      </c>
      <c r="I1629" s="90">
        <v>1.0399989600010397E-2</v>
      </c>
    </row>
    <row r="1630" spans="1:9">
      <c r="A1630" s="89" t="s">
        <v>5112</v>
      </c>
      <c r="B1630" s="89" t="s">
        <v>5113</v>
      </c>
      <c r="C1630" s="89" t="s">
        <v>5114</v>
      </c>
      <c r="D1630" s="89" t="s">
        <v>74</v>
      </c>
      <c r="E1630" s="89" t="s">
        <v>212</v>
      </c>
      <c r="F1630" s="89" t="s">
        <v>212</v>
      </c>
      <c r="G1630" s="89" t="s">
        <v>357</v>
      </c>
      <c r="H1630" s="89" t="s">
        <v>146</v>
      </c>
      <c r="I1630" s="90">
        <v>1.0399989600010397E-2</v>
      </c>
    </row>
    <row r="1631" spans="1:9">
      <c r="A1631" s="89" t="s">
        <v>5115</v>
      </c>
      <c r="B1631" s="89" t="s">
        <v>5116</v>
      </c>
      <c r="C1631" s="89" t="s">
        <v>5117</v>
      </c>
      <c r="D1631" s="89" t="s">
        <v>97</v>
      </c>
      <c r="E1631" s="89" t="s">
        <v>136</v>
      </c>
      <c r="F1631" s="89" t="s">
        <v>439</v>
      </c>
      <c r="G1631" s="89" t="s">
        <v>203</v>
      </c>
      <c r="H1631" s="89" t="s">
        <v>156</v>
      </c>
      <c r="I1631" s="90">
        <v>1.0399989600010397E-2</v>
      </c>
    </row>
    <row r="1632" spans="1:9">
      <c r="A1632" s="89" t="s">
        <v>5118</v>
      </c>
      <c r="B1632" s="89" t="s">
        <v>5119</v>
      </c>
      <c r="C1632" s="89" t="s">
        <v>5120</v>
      </c>
      <c r="D1632" s="89" t="s">
        <v>79</v>
      </c>
      <c r="E1632" s="89" t="s">
        <v>95</v>
      </c>
      <c r="F1632" s="89" t="s">
        <v>1012</v>
      </c>
      <c r="G1632" s="89" t="s">
        <v>277</v>
      </c>
      <c r="H1632" s="89" t="s">
        <v>146</v>
      </c>
      <c r="I1632" s="90">
        <v>1.0399989600010397E-2</v>
      </c>
    </row>
    <row r="1633" spans="1:9">
      <c r="A1633" s="89" t="s">
        <v>5121</v>
      </c>
      <c r="B1633" s="89" t="s">
        <v>5122</v>
      </c>
      <c r="C1633" s="89" t="s">
        <v>5123</v>
      </c>
      <c r="D1633" s="89" t="s">
        <v>97</v>
      </c>
      <c r="E1633" s="89" t="s">
        <v>121</v>
      </c>
      <c r="F1633" s="89" t="s">
        <v>122</v>
      </c>
      <c r="G1633" s="89" t="s">
        <v>203</v>
      </c>
      <c r="H1633" s="89" t="s">
        <v>156</v>
      </c>
      <c r="I1633" s="90">
        <v>1.0399989600010397E-2</v>
      </c>
    </row>
    <row r="1634" spans="1:9">
      <c r="A1634" s="89" t="s">
        <v>5124</v>
      </c>
      <c r="B1634" s="89" t="s">
        <v>5125</v>
      </c>
      <c r="C1634" s="89" t="s">
        <v>5126</v>
      </c>
      <c r="D1634" s="89" t="s">
        <v>97</v>
      </c>
      <c r="E1634" s="89" t="s">
        <v>136</v>
      </c>
      <c r="F1634" s="89" t="s">
        <v>137</v>
      </c>
      <c r="G1634" s="89" t="s">
        <v>381</v>
      </c>
      <c r="H1634" s="89" t="s">
        <v>208</v>
      </c>
      <c r="I1634" s="90">
        <v>1.0399989600010397E-2</v>
      </c>
    </row>
    <row r="1635" spans="1:9">
      <c r="A1635" s="89" t="s">
        <v>5127</v>
      </c>
      <c r="B1635" s="89" t="s">
        <v>5128</v>
      </c>
      <c r="C1635" s="89" t="s">
        <v>5129</v>
      </c>
      <c r="D1635" s="89" t="s">
        <v>108</v>
      </c>
      <c r="E1635" s="89" t="s">
        <v>300</v>
      </c>
      <c r="F1635" s="89" t="s">
        <v>678</v>
      </c>
      <c r="G1635" s="89" t="s">
        <v>62</v>
      </c>
      <c r="H1635" s="89" t="s">
        <v>63</v>
      </c>
      <c r="I1635" s="90">
        <v>1.0399989600010397E-2</v>
      </c>
    </row>
    <row r="1636" spans="1:9">
      <c r="A1636" s="89" t="s">
        <v>5130</v>
      </c>
      <c r="B1636" s="89" t="s">
        <v>5131</v>
      </c>
      <c r="C1636" s="89" t="s">
        <v>5132</v>
      </c>
      <c r="D1636" s="89" t="s">
        <v>103</v>
      </c>
      <c r="E1636" s="89" t="s">
        <v>103</v>
      </c>
      <c r="F1636" s="89" t="s">
        <v>173</v>
      </c>
      <c r="G1636" s="89" t="s">
        <v>385</v>
      </c>
      <c r="H1636" s="89" t="s">
        <v>213</v>
      </c>
      <c r="I1636" s="90">
        <v>1.0399989600010397E-2</v>
      </c>
    </row>
    <row r="1637" spans="1:9">
      <c r="A1637" s="89" t="s">
        <v>5133</v>
      </c>
      <c r="B1637" s="89" t="s">
        <v>5134</v>
      </c>
      <c r="C1637" s="89" t="s">
        <v>5135</v>
      </c>
      <c r="D1637" s="89" t="s">
        <v>83</v>
      </c>
      <c r="E1637" s="89" t="s">
        <v>83</v>
      </c>
      <c r="F1637" s="89" t="s">
        <v>107</v>
      </c>
      <c r="G1637" s="89" t="s">
        <v>340</v>
      </c>
      <c r="H1637" s="89" t="s">
        <v>179</v>
      </c>
      <c r="I1637" s="90">
        <v>1.0399989600010397E-2</v>
      </c>
    </row>
    <row r="1638" spans="1:9">
      <c r="A1638" s="89" t="s">
        <v>5136</v>
      </c>
      <c r="B1638" s="89" t="s">
        <v>5137</v>
      </c>
      <c r="C1638" s="89" t="s">
        <v>5138</v>
      </c>
      <c r="D1638" s="89" t="s">
        <v>97</v>
      </c>
      <c r="E1638" s="89" t="s">
        <v>136</v>
      </c>
      <c r="F1638" s="89" t="s">
        <v>470</v>
      </c>
      <c r="G1638" s="89" t="s">
        <v>123</v>
      </c>
      <c r="H1638" s="89" t="s">
        <v>124</v>
      </c>
      <c r="I1638" s="90">
        <v>1.0299989700010299E-2</v>
      </c>
    </row>
    <row r="1639" spans="1:9">
      <c r="A1639" s="89" t="s">
        <v>5139</v>
      </c>
      <c r="B1639" s="89" t="s">
        <v>5140</v>
      </c>
      <c r="C1639" s="89" t="s">
        <v>5141</v>
      </c>
      <c r="D1639" s="89" t="s">
        <v>74</v>
      </c>
      <c r="E1639" s="89" t="s">
        <v>101</v>
      </c>
      <c r="F1639" s="89" t="s">
        <v>885</v>
      </c>
      <c r="G1639" s="89" t="s">
        <v>188</v>
      </c>
      <c r="H1639" s="89" t="s">
        <v>151</v>
      </c>
      <c r="I1639" s="90">
        <v>1.0299989700010299E-2</v>
      </c>
    </row>
    <row r="1640" spans="1:9">
      <c r="A1640" s="89" t="s">
        <v>5142</v>
      </c>
      <c r="B1640" s="89" t="s">
        <v>5143</v>
      </c>
      <c r="C1640" s="89" t="s">
        <v>5144</v>
      </c>
      <c r="D1640" s="89" t="s">
        <v>74</v>
      </c>
      <c r="E1640" s="89" t="s">
        <v>212</v>
      </c>
      <c r="F1640" s="89" t="s">
        <v>212</v>
      </c>
      <c r="G1640" s="89" t="s">
        <v>423</v>
      </c>
      <c r="H1640" s="89" t="s">
        <v>241</v>
      </c>
      <c r="I1640" s="90">
        <v>1.0299989700010299E-2</v>
      </c>
    </row>
    <row r="1641" spans="1:9">
      <c r="A1641" s="89" t="s">
        <v>5145</v>
      </c>
      <c r="B1641" s="89" t="s">
        <v>5146</v>
      </c>
      <c r="C1641" s="89" t="s">
        <v>5147</v>
      </c>
      <c r="D1641" s="89" t="s">
        <v>67</v>
      </c>
      <c r="E1641" s="89" t="s">
        <v>67</v>
      </c>
      <c r="F1641" s="89" t="s">
        <v>68</v>
      </c>
      <c r="G1641" s="89" t="s">
        <v>188</v>
      </c>
      <c r="H1641" s="89" t="s">
        <v>151</v>
      </c>
      <c r="I1641" s="90">
        <v>1.0299989700010299E-2</v>
      </c>
    </row>
    <row r="1642" spans="1:9">
      <c r="A1642" s="89" t="s">
        <v>5148</v>
      </c>
      <c r="B1642" s="89" t="s">
        <v>5149</v>
      </c>
      <c r="C1642" s="89" t="s">
        <v>5150</v>
      </c>
      <c r="D1642" s="89" t="s">
        <v>83</v>
      </c>
      <c r="E1642" s="89" t="s">
        <v>83</v>
      </c>
      <c r="F1642" s="89" t="s">
        <v>107</v>
      </c>
      <c r="G1642" s="89" t="s">
        <v>466</v>
      </c>
      <c r="H1642" s="89" t="s">
        <v>269</v>
      </c>
      <c r="I1642" s="90">
        <v>1.0299989700010299E-2</v>
      </c>
    </row>
    <row r="1643" spans="1:9">
      <c r="A1643" s="89" t="s">
        <v>5151</v>
      </c>
      <c r="B1643" s="89" t="s">
        <v>5152</v>
      </c>
      <c r="C1643" s="89" t="s">
        <v>5153</v>
      </c>
      <c r="D1643" s="89" t="s">
        <v>79</v>
      </c>
      <c r="E1643" s="89" t="s">
        <v>95</v>
      </c>
      <c r="F1643" s="89" t="s">
        <v>1012</v>
      </c>
      <c r="G1643" s="89" t="s">
        <v>203</v>
      </c>
      <c r="H1643" s="89" t="s">
        <v>156</v>
      </c>
      <c r="I1643" s="90">
        <v>1.0299989700010299E-2</v>
      </c>
    </row>
    <row r="1644" spans="1:9">
      <c r="A1644" s="89" t="s">
        <v>5154</v>
      </c>
      <c r="B1644" s="89" t="s">
        <v>5155</v>
      </c>
      <c r="C1644" s="89" t="s">
        <v>5156</v>
      </c>
      <c r="D1644" s="89" t="s">
        <v>91</v>
      </c>
      <c r="E1644" s="89" t="s">
        <v>112</v>
      </c>
      <c r="F1644" s="89" t="s">
        <v>113</v>
      </c>
      <c r="G1644" s="89" t="s">
        <v>203</v>
      </c>
      <c r="H1644" s="89" t="s">
        <v>156</v>
      </c>
      <c r="I1644" s="90">
        <v>1.0299989700010299E-2</v>
      </c>
    </row>
    <row r="1645" spans="1:9">
      <c r="A1645" s="89" t="s">
        <v>5157</v>
      </c>
      <c r="B1645" s="89" t="s">
        <v>5158</v>
      </c>
      <c r="C1645" s="89" t="s">
        <v>5159</v>
      </c>
      <c r="D1645" s="89" t="s">
        <v>103</v>
      </c>
      <c r="E1645" s="89" t="s">
        <v>103</v>
      </c>
      <c r="F1645" s="89" t="s">
        <v>290</v>
      </c>
      <c r="G1645" s="89" t="s">
        <v>203</v>
      </c>
      <c r="H1645" s="89" t="s">
        <v>156</v>
      </c>
      <c r="I1645" s="90">
        <v>1.0299989700010299E-2</v>
      </c>
    </row>
    <row r="1646" spans="1:9">
      <c r="A1646" s="89" t="s">
        <v>5160</v>
      </c>
      <c r="B1646" s="89" t="s">
        <v>5161</v>
      </c>
      <c r="C1646" s="89" t="s">
        <v>5162</v>
      </c>
      <c r="D1646" s="89" t="s">
        <v>67</v>
      </c>
      <c r="E1646" s="89" t="s">
        <v>67</v>
      </c>
      <c r="F1646" s="89" t="s">
        <v>68</v>
      </c>
      <c r="G1646" s="89" t="s">
        <v>324</v>
      </c>
      <c r="H1646" s="89" t="s">
        <v>165</v>
      </c>
      <c r="I1646" s="90">
        <v>1.01999898000102E-2</v>
      </c>
    </row>
    <row r="1647" spans="1:9">
      <c r="A1647" s="89" t="s">
        <v>5163</v>
      </c>
      <c r="B1647" s="89" t="s">
        <v>5164</v>
      </c>
      <c r="C1647" s="89" t="s">
        <v>5165</v>
      </c>
      <c r="D1647" s="89" t="s">
        <v>97</v>
      </c>
      <c r="E1647" s="89" t="s">
        <v>618</v>
      </c>
      <c r="F1647" s="89" t="s">
        <v>619</v>
      </c>
      <c r="G1647" s="89" t="s">
        <v>389</v>
      </c>
      <c r="H1647" s="89" t="s">
        <v>218</v>
      </c>
      <c r="I1647" s="90">
        <v>1.01999898000102E-2</v>
      </c>
    </row>
    <row r="1648" spans="1:9">
      <c r="A1648" s="89" t="s">
        <v>5166</v>
      </c>
      <c r="B1648" s="89" t="s">
        <v>5167</v>
      </c>
      <c r="C1648" s="89" t="s">
        <v>5168</v>
      </c>
      <c r="D1648" s="89" t="s">
        <v>83</v>
      </c>
      <c r="E1648" s="89" t="s">
        <v>83</v>
      </c>
      <c r="F1648" s="89" t="s">
        <v>107</v>
      </c>
      <c r="G1648" s="89" t="s">
        <v>365</v>
      </c>
      <c r="H1648" s="89" t="s">
        <v>193</v>
      </c>
      <c r="I1648" s="90">
        <v>1.01999898000102E-2</v>
      </c>
    </row>
    <row r="1649" spans="1:9">
      <c r="A1649" s="89" t="s">
        <v>5169</v>
      </c>
      <c r="B1649" s="89" t="s">
        <v>5170</v>
      </c>
      <c r="C1649" s="89" t="s">
        <v>5171</v>
      </c>
      <c r="D1649" s="89" t="s">
        <v>91</v>
      </c>
      <c r="E1649" s="89" t="s">
        <v>112</v>
      </c>
      <c r="F1649" s="89" t="s">
        <v>1078</v>
      </c>
      <c r="G1649" s="89" t="s">
        <v>62</v>
      </c>
      <c r="H1649" s="89" t="s">
        <v>63</v>
      </c>
      <c r="I1649" s="90">
        <v>1.01999898000102E-2</v>
      </c>
    </row>
    <row r="1650" spans="1:9">
      <c r="A1650" s="89" t="s">
        <v>5172</v>
      </c>
      <c r="B1650" s="89" t="s">
        <v>5173</v>
      </c>
      <c r="C1650" s="89" t="s">
        <v>5174</v>
      </c>
      <c r="D1650" s="89" t="s">
        <v>114</v>
      </c>
      <c r="E1650" s="89" t="s">
        <v>114</v>
      </c>
      <c r="F1650" s="89" t="s">
        <v>1856</v>
      </c>
      <c r="G1650" s="89" t="s">
        <v>385</v>
      </c>
      <c r="H1650" s="89" t="s">
        <v>213</v>
      </c>
      <c r="I1650" s="90">
        <v>1.01999898000102E-2</v>
      </c>
    </row>
    <row r="1651" spans="1:9">
      <c r="A1651" s="89" t="s">
        <v>5175</v>
      </c>
      <c r="B1651" s="89" t="s">
        <v>5176</v>
      </c>
      <c r="C1651" s="89" t="s">
        <v>5177</v>
      </c>
      <c r="D1651" s="89" t="s">
        <v>108</v>
      </c>
      <c r="E1651" s="89" t="s">
        <v>560</v>
      </c>
      <c r="F1651" s="89" t="s">
        <v>561</v>
      </c>
      <c r="G1651" s="89" t="s">
        <v>285</v>
      </c>
      <c r="H1651" s="89" t="s">
        <v>161</v>
      </c>
      <c r="I1651" s="90">
        <v>1.01999898000102E-2</v>
      </c>
    </row>
    <row r="1652" spans="1:9">
      <c r="A1652" s="89" t="s">
        <v>5178</v>
      </c>
      <c r="B1652" s="89" t="s">
        <v>5179</v>
      </c>
      <c r="C1652" s="89" t="s">
        <v>5180</v>
      </c>
      <c r="D1652" s="89" t="s">
        <v>59</v>
      </c>
      <c r="E1652" s="89" t="s">
        <v>60</v>
      </c>
      <c r="F1652" s="89" t="s">
        <v>770</v>
      </c>
      <c r="G1652" s="89" t="s">
        <v>203</v>
      </c>
      <c r="H1652" s="89" t="s">
        <v>156</v>
      </c>
      <c r="I1652" s="90">
        <v>1.01999898000102E-2</v>
      </c>
    </row>
    <row r="1653" spans="1:9">
      <c r="A1653" s="89" t="s">
        <v>5181</v>
      </c>
      <c r="B1653" s="89" t="s">
        <v>5182</v>
      </c>
      <c r="C1653" s="89" t="s">
        <v>5183</v>
      </c>
      <c r="D1653" s="89" t="s">
        <v>74</v>
      </c>
      <c r="E1653" s="89" t="s">
        <v>101</v>
      </c>
      <c r="F1653" s="89" t="s">
        <v>102</v>
      </c>
      <c r="G1653" s="89" t="s">
        <v>361</v>
      </c>
      <c r="H1653" s="89" t="s">
        <v>189</v>
      </c>
      <c r="I1653" s="90">
        <v>1.01999898000102E-2</v>
      </c>
    </row>
    <row r="1654" spans="1:9">
      <c r="A1654" s="89" t="s">
        <v>5184</v>
      </c>
      <c r="B1654" s="89" t="s">
        <v>5185</v>
      </c>
      <c r="C1654" s="89" t="s">
        <v>5186</v>
      </c>
      <c r="D1654" s="89" t="s">
        <v>79</v>
      </c>
      <c r="E1654" s="89" t="s">
        <v>95</v>
      </c>
      <c r="F1654" s="89" t="s">
        <v>309</v>
      </c>
      <c r="G1654" s="89" t="s">
        <v>203</v>
      </c>
      <c r="H1654" s="89" t="s">
        <v>156</v>
      </c>
      <c r="I1654" s="90">
        <v>1.01999898000102E-2</v>
      </c>
    </row>
    <row r="1655" spans="1:9">
      <c r="A1655" s="89" t="s">
        <v>5187</v>
      </c>
      <c r="B1655" s="89" t="s">
        <v>5188</v>
      </c>
      <c r="C1655" s="89" t="s">
        <v>5189</v>
      </c>
      <c r="D1655" s="89" t="s">
        <v>74</v>
      </c>
      <c r="E1655" s="89" t="s">
        <v>87</v>
      </c>
      <c r="F1655" s="89" t="s">
        <v>88</v>
      </c>
      <c r="G1655" s="89" t="s">
        <v>203</v>
      </c>
      <c r="H1655" s="89" t="s">
        <v>156</v>
      </c>
      <c r="I1655" s="90">
        <v>1.01999898000102E-2</v>
      </c>
    </row>
    <row r="1656" spans="1:9">
      <c r="A1656" s="89" t="s">
        <v>5190</v>
      </c>
      <c r="B1656" s="89" t="s">
        <v>5191</v>
      </c>
      <c r="C1656" s="89" t="s">
        <v>5192</v>
      </c>
      <c r="D1656" s="89" t="s">
        <v>79</v>
      </c>
      <c r="E1656" s="89" t="s">
        <v>1466</v>
      </c>
      <c r="F1656" s="89" t="s">
        <v>1467</v>
      </c>
      <c r="G1656" s="89" t="s">
        <v>183</v>
      </c>
      <c r="H1656" s="89" t="s">
        <v>146</v>
      </c>
      <c r="I1656" s="90">
        <v>1.01999898000102E-2</v>
      </c>
    </row>
    <row r="1657" spans="1:9">
      <c r="A1657" s="89" t="s">
        <v>5193</v>
      </c>
      <c r="B1657" s="89" t="s">
        <v>5194</v>
      </c>
      <c r="C1657" s="89" t="s">
        <v>5195</v>
      </c>
      <c r="D1657" s="89" t="s">
        <v>91</v>
      </c>
      <c r="E1657" s="89" t="s">
        <v>112</v>
      </c>
      <c r="F1657" s="89" t="s">
        <v>113</v>
      </c>
      <c r="G1657" s="89" t="s">
        <v>203</v>
      </c>
      <c r="H1657" s="89" t="s">
        <v>156</v>
      </c>
      <c r="I1657" s="90">
        <v>1.01999898000102E-2</v>
      </c>
    </row>
    <row r="1658" spans="1:9">
      <c r="A1658" s="89" t="s">
        <v>5196</v>
      </c>
      <c r="B1658" s="89" t="s">
        <v>5197</v>
      </c>
      <c r="C1658" s="89" t="s">
        <v>5198</v>
      </c>
      <c r="D1658" s="89" t="s">
        <v>67</v>
      </c>
      <c r="E1658" s="89" t="s">
        <v>67</v>
      </c>
      <c r="F1658" s="89" t="s">
        <v>226</v>
      </c>
      <c r="G1658" s="89" t="s">
        <v>373</v>
      </c>
      <c r="H1658" s="89" t="s">
        <v>204</v>
      </c>
      <c r="I1658" s="90">
        <v>1.0099989900010098E-2</v>
      </c>
    </row>
    <row r="1659" spans="1:9">
      <c r="A1659" s="89" t="s">
        <v>5199</v>
      </c>
      <c r="B1659" s="89" t="s">
        <v>5200</v>
      </c>
      <c r="C1659" s="89" t="s">
        <v>5201</v>
      </c>
      <c r="D1659" s="89" t="s">
        <v>67</v>
      </c>
      <c r="E1659" s="89" t="s">
        <v>67</v>
      </c>
      <c r="F1659" s="89" t="s">
        <v>68</v>
      </c>
      <c r="G1659" s="89" t="s">
        <v>62</v>
      </c>
      <c r="H1659" s="89" t="s">
        <v>63</v>
      </c>
      <c r="I1659" s="90">
        <v>1.0099989900010098E-2</v>
      </c>
    </row>
    <row r="1660" spans="1:9">
      <c r="A1660" s="89" t="s">
        <v>5202</v>
      </c>
      <c r="B1660" s="89" t="s">
        <v>5203</v>
      </c>
      <c r="C1660" s="89" t="s">
        <v>5204</v>
      </c>
      <c r="D1660" s="89" t="s">
        <v>97</v>
      </c>
      <c r="E1660" s="89" t="s">
        <v>618</v>
      </c>
      <c r="F1660" s="89" t="s">
        <v>619</v>
      </c>
      <c r="G1660" s="89" t="s">
        <v>353</v>
      </c>
      <c r="H1660" s="89" t="s">
        <v>146</v>
      </c>
      <c r="I1660" s="90">
        <v>1.0099989900010098E-2</v>
      </c>
    </row>
    <row r="1661" spans="1:9">
      <c r="A1661" s="89" t="s">
        <v>5205</v>
      </c>
      <c r="B1661" s="89" t="s">
        <v>5206</v>
      </c>
      <c r="C1661" s="89" t="s">
        <v>5207</v>
      </c>
      <c r="D1661" s="89" t="s">
        <v>103</v>
      </c>
      <c r="E1661" s="89" t="s">
        <v>103</v>
      </c>
      <c r="F1661" s="89" t="s">
        <v>173</v>
      </c>
      <c r="G1661" s="89" t="s">
        <v>123</v>
      </c>
      <c r="H1661" s="89" t="s">
        <v>124</v>
      </c>
      <c r="I1661" s="90">
        <v>1.0099989900010098E-2</v>
      </c>
    </row>
    <row r="1662" spans="1:9">
      <c r="A1662" s="89" t="s">
        <v>5208</v>
      </c>
      <c r="B1662" s="89" t="s">
        <v>5209</v>
      </c>
      <c r="C1662" s="89" t="s">
        <v>5210</v>
      </c>
      <c r="D1662" s="89" t="s">
        <v>59</v>
      </c>
      <c r="E1662" s="89" t="s">
        <v>72</v>
      </c>
      <c r="F1662" s="89" t="s">
        <v>129</v>
      </c>
      <c r="G1662" s="89" t="s">
        <v>203</v>
      </c>
      <c r="H1662" s="89" t="s">
        <v>156</v>
      </c>
      <c r="I1662" s="90">
        <v>1.0099989900010098E-2</v>
      </c>
    </row>
    <row r="1663" spans="1:9">
      <c r="A1663" s="89" t="s">
        <v>5211</v>
      </c>
      <c r="B1663" s="89" t="s">
        <v>5212</v>
      </c>
      <c r="C1663" s="89" t="s">
        <v>5213</v>
      </c>
      <c r="D1663" s="89" t="s">
        <v>91</v>
      </c>
      <c r="E1663" s="89" t="s">
        <v>112</v>
      </c>
      <c r="F1663" s="89" t="s">
        <v>487</v>
      </c>
      <c r="G1663" s="89" t="s">
        <v>328</v>
      </c>
      <c r="H1663" s="89" t="s">
        <v>146</v>
      </c>
      <c r="I1663" s="90">
        <v>1.0099989900010098E-2</v>
      </c>
    </row>
    <row r="1664" spans="1:9">
      <c r="A1664" s="89" t="s">
        <v>5214</v>
      </c>
      <c r="B1664" s="89" t="s">
        <v>5215</v>
      </c>
      <c r="C1664" s="89" t="s">
        <v>5216</v>
      </c>
      <c r="D1664" s="89" t="s">
        <v>97</v>
      </c>
      <c r="E1664" s="89" t="s">
        <v>121</v>
      </c>
      <c r="F1664" s="89" t="s">
        <v>122</v>
      </c>
      <c r="G1664" s="89" t="s">
        <v>415</v>
      </c>
      <c r="H1664" s="89" t="s">
        <v>237</v>
      </c>
      <c r="I1664" s="90">
        <v>1.0099989900010098E-2</v>
      </c>
    </row>
    <row r="1665" spans="1:9">
      <c r="A1665" s="89" t="s">
        <v>5217</v>
      </c>
      <c r="B1665" s="89" t="s">
        <v>5218</v>
      </c>
      <c r="C1665" s="89" t="s">
        <v>5219</v>
      </c>
      <c r="D1665" s="89" t="s">
        <v>97</v>
      </c>
      <c r="E1665" s="89" t="s">
        <v>136</v>
      </c>
      <c r="F1665" s="89" t="s">
        <v>470</v>
      </c>
      <c r="G1665" s="89" t="s">
        <v>62</v>
      </c>
      <c r="H1665" s="89" t="s">
        <v>63</v>
      </c>
      <c r="I1665" s="90">
        <v>1.0099989900010098E-2</v>
      </c>
    </row>
    <row r="1666" spans="1:9">
      <c r="A1666" s="89" t="s">
        <v>5220</v>
      </c>
      <c r="B1666" s="89" t="s">
        <v>5221</v>
      </c>
      <c r="C1666" s="89" t="s">
        <v>5222</v>
      </c>
      <c r="D1666" s="89" t="s">
        <v>103</v>
      </c>
      <c r="E1666" s="89" t="s">
        <v>103</v>
      </c>
      <c r="F1666" s="89" t="s">
        <v>173</v>
      </c>
      <c r="G1666" s="89" t="s">
        <v>336</v>
      </c>
      <c r="H1666" s="89" t="s">
        <v>175</v>
      </c>
      <c r="I1666" s="90">
        <v>1.0099989900010098E-2</v>
      </c>
    </row>
    <row r="1667" spans="1:9">
      <c r="A1667" s="89" t="s">
        <v>5223</v>
      </c>
      <c r="B1667" s="89" t="s">
        <v>5224</v>
      </c>
      <c r="C1667" s="89" t="s">
        <v>5225</v>
      </c>
      <c r="D1667" s="89" t="s">
        <v>74</v>
      </c>
      <c r="E1667" s="89" t="s">
        <v>212</v>
      </c>
      <c r="F1667" s="89" t="s">
        <v>212</v>
      </c>
      <c r="G1667" s="89" t="s">
        <v>405</v>
      </c>
      <c r="H1667" s="89" t="s">
        <v>227</v>
      </c>
      <c r="I1667" s="90">
        <v>9.9999900000099992E-3</v>
      </c>
    </row>
    <row r="1668" spans="1:9">
      <c r="A1668" s="89" t="s">
        <v>5226</v>
      </c>
      <c r="B1668" s="89" t="s">
        <v>5227</v>
      </c>
      <c r="C1668" s="89" t="s">
        <v>5228</v>
      </c>
      <c r="D1668" s="89" t="s">
        <v>97</v>
      </c>
      <c r="E1668" s="89" t="s">
        <v>121</v>
      </c>
      <c r="F1668" s="89" t="s">
        <v>122</v>
      </c>
      <c r="G1668" s="89" t="s">
        <v>415</v>
      </c>
      <c r="H1668" s="89" t="s">
        <v>237</v>
      </c>
      <c r="I1668" s="90">
        <v>9.9999900000099992E-3</v>
      </c>
    </row>
    <row r="1669" spans="1:9">
      <c r="A1669" s="89" t="s">
        <v>5229</v>
      </c>
      <c r="B1669" s="89" t="s">
        <v>5230</v>
      </c>
      <c r="C1669" s="89" t="s">
        <v>5231</v>
      </c>
      <c r="D1669" s="89" t="s">
        <v>97</v>
      </c>
      <c r="E1669" s="89" t="s">
        <v>121</v>
      </c>
      <c r="F1669" s="89" t="s">
        <v>122</v>
      </c>
      <c r="G1669" s="89" t="s">
        <v>203</v>
      </c>
      <c r="H1669" s="89" t="s">
        <v>156</v>
      </c>
      <c r="I1669" s="90">
        <v>9.9999900000099992E-3</v>
      </c>
    </row>
    <row r="1670" spans="1:9">
      <c r="A1670" s="89" t="s">
        <v>5232</v>
      </c>
      <c r="B1670" s="89" t="s">
        <v>5233</v>
      </c>
      <c r="C1670" s="89" t="s">
        <v>5234</v>
      </c>
      <c r="D1670" s="89" t="s">
        <v>103</v>
      </c>
      <c r="E1670" s="89" t="s">
        <v>103</v>
      </c>
      <c r="F1670" s="89" t="s">
        <v>1420</v>
      </c>
      <c r="G1670" s="89" t="s">
        <v>397</v>
      </c>
      <c r="H1670" s="89" t="s">
        <v>222</v>
      </c>
      <c r="I1670" s="90">
        <v>9.9999900000099992E-3</v>
      </c>
    </row>
    <row r="1671" spans="1:9">
      <c r="A1671" s="89" t="s">
        <v>5235</v>
      </c>
      <c r="B1671" s="89" t="s">
        <v>5236</v>
      </c>
      <c r="C1671" s="89" t="s">
        <v>5237</v>
      </c>
      <c r="D1671" s="89" t="s">
        <v>103</v>
      </c>
      <c r="E1671" s="89" t="s">
        <v>103</v>
      </c>
      <c r="F1671" s="89" t="s">
        <v>173</v>
      </c>
      <c r="G1671" s="89" t="s">
        <v>123</v>
      </c>
      <c r="H1671" s="89" t="s">
        <v>124</v>
      </c>
      <c r="I1671" s="90">
        <v>9.9999900000099992E-3</v>
      </c>
    </row>
    <row r="1672" spans="1:9">
      <c r="A1672" s="89" t="s">
        <v>5238</v>
      </c>
      <c r="B1672" s="89" t="s">
        <v>5239</v>
      </c>
      <c r="C1672" s="89" t="s">
        <v>5240</v>
      </c>
      <c r="D1672" s="89" t="s">
        <v>83</v>
      </c>
      <c r="E1672" s="89" t="s">
        <v>83</v>
      </c>
      <c r="F1672" s="89" t="s">
        <v>160</v>
      </c>
      <c r="G1672" s="89" t="s">
        <v>471</v>
      </c>
      <c r="H1672" s="89" t="s">
        <v>273</v>
      </c>
      <c r="I1672" s="90">
        <v>9.9999900000099992E-3</v>
      </c>
    </row>
    <row r="1673" spans="1:9">
      <c r="A1673" s="89" t="s">
        <v>5241</v>
      </c>
      <c r="B1673" s="89" t="s">
        <v>5242</v>
      </c>
      <c r="C1673" s="89" t="s">
        <v>5243</v>
      </c>
      <c r="D1673" s="89" t="s">
        <v>67</v>
      </c>
      <c r="E1673" s="89" t="s">
        <v>67</v>
      </c>
      <c r="F1673" s="89" t="s">
        <v>226</v>
      </c>
      <c r="G1673" s="89" t="s">
        <v>285</v>
      </c>
      <c r="H1673" s="89" t="s">
        <v>161</v>
      </c>
      <c r="I1673" s="90">
        <v>9.9999900000099992E-3</v>
      </c>
    </row>
    <row r="1674" spans="1:9">
      <c r="A1674" s="89" t="s">
        <v>5244</v>
      </c>
      <c r="B1674" s="89" t="s">
        <v>5245</v>
      </c>
      <c r="C1674" s="89" t="s">
        <v>5246</v>
      </c>
      <c r="D1674" s="89" t="s">
        <v>59</v>
      </c>
      <c r="E1674" s="89" t="s">
        <v>72</v>
      </c>
      <c r="F1674" s="89" t="s">
        <v>78</v>
      </c>
      <c r="G1674" s="89" t="s">
        <v>183</v>
      </c>
      <c r="H1674" s="89" t="s">
        <v>146</v>
      </c>
      <c r="I1674" s="90">
        <v>9.8999901000098988E-3</v>
      </c>
    </row>
    <row r="1675" spans="1:9">
      <c r="A1675" s="89" t="s">
        <v>5247</v>
      </c>
      <c r="B1675" s="89" t="s">
        <v>5248</v>
      </c>
      <c r="C1675" s="89" t="s">
        <v>5249</v>
      </c>
      <c r="D1675" s="89" t="s">
        <v>74</v>
      </c>
      <c r="E1675" s="89" t="s">
        <v>212</v>
      </c>
      <c r="F1675" s="89" t="s">
        <v>212</v>
      </c>
      <c r="G1675" s="89" t="s">
        <v>328</v>
      </c>
      <c r="H1675" s="89" t="s">
        <v>146</v>
      </c>
      <c r="I1675" s="90">
        <v>9.8999901000098988E-3</v>
      </c>
    </row>
    <row r="1676" spans="1:9">
      <c r="A1676" s="89" t="s">
        <v>5250</v>
      </c>
      <c r="B1676" s="89" t="s">
        <v>5251</v>
      </c>
      <c r="C1676" s="89" t="s">
        <v>5252</v>
      </c>
      <c r="D1676" s="89" t="s">
        <v>97</v>
      </c>
      <c r="E1676" s="89" t="s">
        <v>121</v>
      </c>
      <c r="F1676" s="89" t="s">
        <v>122</v>
      </c>
      <c r="G1676" s="89" t="s">
        <v>332</v>
      </c>
      <c r="H1676" s="89" t="s">
        <v>169</v>
      </c>
      <c r="I1676" s="90">
        <v>9.8999901000098988E-3</v>
      </c>
    </row>
    <row r="1677" spans="1:9">
      <c r="A1677" s="89" t="s">
        <v>5253</v>
      </c>
      <c r="B1677" s="89" t="s">
        <v>5254</v>
      </c>
      <c r="C1677" s="89" t="s">
        <v>5255</v>
      </c>
      <c r="D1677" s="89" t="s">
        <v>97</v>
      </c>
      <c r="E1677" s="89" t="s">
        <v>618</v>
      </c>
      <c r="F1677" s="89" t="s">
        <v>619</v>
      </c>
      <c r="G1677" s="89" t="s">
        <v>203</v>
      </c>
      <c r="H1677" s="89" t="s">
        <v>156</v>
      </c>
      <c r="I1677" s="90">
        <v>9.8999901000098988E-3</v>
      </c>
    </row>
    <row r="1678" spans="1:9">
      <c r="A1678" s="89" t="s">
        <v>5256</v>
      </c>
      <c r="B1678" s="89" t="s">
        <v>5257</v>
      </c>
      <c r="C1678" s="89" t="s">
        <v>5258</v>
      </c>
      <c r="D1678" s="89" t="s">
        <v>59</v>
      </c>
      <c r="E1678" s="89" t="s">
        <v>155</v>
      </c>
      <c r="F1678" s="89" t="s">
        <v>155</v>
      </c>
      <c r="G1678" s="89" t="s">
        <v>377</v>
      </c>
      <c r="H1678" s="89" t="s">
        <v>175</v>
      </c>
      <c r="I1678" s="90">
        <v>9.7999902000097984E-3</v>
      </c>
    </row>
    <row r="1679" spans="1:9">
      <c r="A1679" s="89" t="s">
        <v>5259</v>
      </c>
      <c r="B1679" s="89" t="s">
        <v>5260</v>
      </c>
      <c r="C1679" s="89" t="s">
        <v>5261</v>
      </c>
      <c r="D1679" s="89" t="s">
        <v>97</v>
      </c>
      <c r="E1679" s="89" t="s">
        <v>121</v>
      </c>
      <c r="F1679" s="89" t="s">
        <v>122</v>
      </c>
      <c r="G1679" s="89" t="s">
        <v>427</v>
      </c>
      <c r="H1679" s="89" t="s">
        <v>245</v>
      </c>
      <c r="I1679" s="90">
        <v>9.7999902000097984E-3</v>
      </c>
    </row>
    <row r="1680" spans="1:9">
      <c r="A1680" s="89" t="s">
        <v>5262</v>
      </c>
      <c r="B1680" s="89" t="s">
        <v>5263</v>
      </c>
      <c r="C1680" s="89" t="s">
        <v>5264</v>
      </c>
      <c r="D1680" s="89" t="s">
        <v>79</v>
      </c>
      <c r="E1680" s="89" t="s">
        <v>95</v>
      </c>
      <c r="F1680" s="89" t="s">
        <v>316</v>
      </c>
      <c r="G1680" s="89" t="s">
        <v>285</v>
      </c>
      <c r="H1680" s="89" t="s">
        <v>161</v>
      </c>
      <c r="I1680" s="90">
        <v>9.7999902000097984E-3</v>
      </c>
    </row>
    <row r="1681" spans="1:9">
      <c r="A1681" s="89" t="s">
        <v>5265</v>
      </c>
      <c r="B1681" s="89" t="s">
        <v>5266</v>
      </c>
      <c r="C1681" s="89" t="s">
        <v>5267</v>
      </c>
      <c r="D1681" s="89" t="s">
        <v>91</v>
      </c>
      <c r="E1681" s="89" t="s">
        <v>112</v>
      </c>
      <c r="F1681" s="89" t="s">
        <v>113</v>
      </c>
      <c r="G1681" s="89" t="s">
        <v>203</v>
      </c>
      <c r="H1681" s="89" t="s">
        <v>156</v>
      </c>
      <c r="I1681" s="90">
        <v>9.7999902000097984E-3</v>
      </c>
    </row>
    <row r="1682" spans="1:9">
      <c r="A1682" s="89" t="s">
        <v>5268</v>
      </c>
      <c r="B1682" s="89" t="s">
        <v>5269</v>
      </c>
      <c r="C1682" s="89" t="s">
        <v>5270</v>
      </c>
      <c r="D1682" s="89" t="s">
        <v>59</v>
      </c>
      <c r="E1682" s="89" t="s">
        <v>60</v>
      </c>
      <c r="F1682" s="89" t="s">
        <v>61</v>
      </c>
      <c r="G1682" s="89" t="s">
        <v>332</v>
      </c>
      <c r="H1682" s="89" t="s">
        <v>169</v>
      </c>
      <c r="I1682" s="90">
        <v>9.7999902000097984E-3</v>
      </c>
    </row>
    <row r="1683" spans="1:9">
      <c r="A1683" s="89" t="s">
        <v>5271</v>
      </c>
      <c r="B1683" s="89" t="s">
        <v>5272</v>
      </c>
      <c r="C1683" s="89" t="s">
        <v>5273</v>
      </c>
      <c r="D1683" s="89" t="s">
        <v>103</v>
      </c>
      <c r="E1683" s="89" t="s">
        <v>103</v>
      </c>
      <c r="F1683" s="89" t="s">
        <v>290</v>
      </c>
      <c r="G1683" s="89" t="s">
        <v>203</v>
      </c>
      <c r="H1683" s="89" t="s">
        <v>156</v>
      </c>
      <c r="I1683" s="90">
        <v>9.7999902000097984E-3</v>
      </c>
    </row>
    <row r="1684" spans="1:9">
      <c r="A1684" s="89" t="s">
        <v>5274</v>
      </c>
      <c r="B1684" s="89" t="s">
        <v>5275</v>
      </c>
      <c r="C1684" s="89" t="s">
        <v>5276</v>
      </c>
      <c r="D1684" s="89" t="s">
        <v>74</v>
      </c>
      <c r="E1684" s="89" t="s">
        <v>212</v>
      </c>
      <c r="F1684" s="89" t="s">
        <v>212</v>
      </c>
      <c r="G1684" s="89" t="s">
        <v>389</v>
      </c>
      <c r="H1684" s="89" t="s">
        <v>218</v>
      </c>
      <c r="I1684" s="90">
        <v>9.7999902000097984E-3</v>
      </c>
    </row>
    <row r="1685" spans="1:9">
      <c r="A1685" s="89" t="s">
        <v>5277</v>
      </c>
      <c r="B1685" s="89" t="s">
        <v>5278</v>
      </c>
      <c r="C1685" s="89" t="s">
        <v>5279</v>
      </c>
      <c r="D1685" s="89" t="s">
        <v>97</v>
      </c>
      <c r="E1685" s="89" t="s">
        <v>136</v>
      </c>
      <c r="F1685" s="89" t="s">
        <v>470</v>
      </c>
      <c r="G1685" s="89" t="s">
        <v>123</v>
      </c>
      <c r="H1685" s="89" t="s">
        <v>124</v>
      </c>
      <c r="I1685" s="90">
        <v>9.7999902000097984E-3</v>
      </c>
    </row>
    <row r="1686" spans="1:9">
      <c r="A1686" s="89" t="s">
        <v>5280</v>
      </c>
      <c r="B1686" s="89" t="s">
        <v>5281</v>
      </c>
      <c r="C1686" s="89" t="s">
        <v>5282</v>
      </c>
      <c r="D1686" s="89" t="s">
        <v>97</v>
      </c>
      <c r="E1686" s="89" t="s">
        <v>618</v>
      </c>
      <c r="F1686" s="89" t="s">
        <v>619</v>
      </c>
      <c r="G1686" s="89" t="s">
        <v>123</v>
      </c>
      <c r="H1686" s="89" t="s">
        <v>124</v>
      </c>
      <c r="I1686" s="90">
        <v>9.7999902000097984E-3</v>
      </c>
    </row>
    <row r="1687" spans="1:9">
      <c r="A1687" s="89" t="s">
        <v>5283</v>
      </c>
      <c r="B1687" s="89" t="s">
        <v>5284</v>
      </c>
      <c r="C1687" s="89" t="s">
        <v>5285</v>
      </c>
      <c r="D1687" s="89" t="s">
        <v>59</v>
      </c>
      <c r="E1687" s="89" t="s">
        <v>60</v>
      </c>
      <c r="F1687" s="89" t="s">
        <v>770</v>
      </c>
      <c r="G1687" s="89" t="s">
        <v>332</v>
      </c>
      <c r="H1687" s="89" t="s">
        <v>169</v>
      </c>
      <c r="I1687" s="90">
        <v>9.6999903000096997E-3</v>
      </c>
    </row>
    <row r="1688" spans="1:9">
      <c r="A1688" s="89" t="s">
        <v>5286</v>
      </c>
      <c r="B1688" s="89" t="s">
        <v>5287</v>
      </c>
      <c r="C1688" s="89" t="s">
        <v>5288</v>
      </c>
      <c r="D1688" s="89" t="s">
        <v>97</v>
      </c>
      <c r="E1688" s="89" t="s">
        <v>618</v>
      </c>
      <c r="F1688" s="89" t="s">
        <v>1034</v>
      </c>
      <c r="G1688" s="89" t="s">
        <v>377</v>
      </c>
      <c r="H1688" s="89" t="s">
        <v>175</v>
      </c>
      <c r="I1688" s="90">
        <v>9.6999903000096997E-3</v>
      </c>
    </row>
    <row r="1689" spans="1:9">
      <c r="A1689" s="89" t="s">
        <v>5289</v>
      </c>
      <c r="B1689" s="89" t="s">
        <v>5290</v>
      </c>
      <c r="C1689" s="89" t="s">
        <v>5291</v>
      </c>
      <c r="D1689" s="89" t="s">
        <v>103</v>
      </c>
      <c r="E1689" s="89" t="s">
        <v>103</v>
      </c>
      <c r="F1689" s="89" t="s">
        <v>1420</v>
      </c>
      <c r="G1689" s="89" t="s">
        <v>405</v>
      </c>
      <c r="H1689" s="89" t="s">
        <v>227</v>
      </c>
      <c r="I1689" s="90">
        <v>9.6999903000096997E-3</v>
      </c>
    </row>
    <row r="1690" spans="1:9">
      <c r="A1690" s="89" t="s">
        <v>5292</v>
      </c>
      <c r="B1690" s="89" t="s">
        <v>5293</v>
      </c>
      <c r="C1690" s="89" t="s">
        <v>5294</v>
      </c>
      <c r="D1690" s="89" t="s">
        <v>91</v>
      </c>
      <c r="E1690" s="89" t="s">
        <v>112</v>
      </c>
      <c r="F1690" s="89" t="s">
        <v>113</v>
      </c>
      <c r="G1690" s="89" t="s">
        <v>203</v>
      </c>
      <c r="H1690" s="89" t="s">
        <v>156</v>
      </c>
      <c r="I1690" s="90">
        <v>9.6999903000096997E-3</v>
      </c>
    </row>
    <row r="1691" spans="1:9">
      <c r="A1691" s="89" t="s">
        <v>5295</v>
      </c>
      <c r="B1691" s="89" t="s">
        <v>5296</v>
      </c>
      <c r="C1691" s="89" t="s">
        <v>5297</v>
      </c>
      <c r="D1691" s="89" t="s">
        <v>103</v>
      </c>
      <c r="E1691" s="89" t="s">
        <v>103</v>
      </c>
      <c r="F1691" s="89" t="s">
        <v>173</v>
      </c>
      <c r="G1691" s="89" t="s">
        <v>361</v>
      </c>
      <c r="H1691" s="89" t="s">
        <v>189</v>
      </c>
      <c r="I1691" s="90">
        <v>9.6999903000096997E-3</v>
      </c>
    </row>
    <row r="1692" spans="1:9">
      <c r="A1692" s="89" t="s">
        <v>5298</v>
      </c>
      <c r="B1692" s="89" t="s">
        <v>5299</v>
      </c>
      <c r="C1692" s="89" t="s">
        <v>5300</v>
      </c>
      <c r="D1692" s="89" t="s">
        <v>79</v>
      </c>
      <c r="E1692" s="89" t="s">
        <v>95</v>
      </c>
      <c r="F1692" s="89" t="s">
        <v>96</v>
      </c>
      <c r="G1692" s="89" t="s">
        <v>183</v>
      </c>
      <c r="H1692" s="89" t="s">
        <v>146</v>
      </c>
      <c r="I1692" s="90">
        <v>9.6999903000096997E-3</v>
      </c>
    </row>
    <row r="1693" spans="1:9">
      <c r="A1693" s="89" t="s">
        <v>5301</v>
      </c>
      <c r="B1693" s="89" t="s">
        <v>5302</v>
      </c>
      <c r="C1693" s="89" t="s">
        <v>5303</v>
      </c>
      <c r="D1693" s="89" t="s">
        <v>79</v>
      </c>
      <c r="E1693" s="89" t="s">
        <v>444</v>
      </c>
      <c r="F1693" s="89" t="s">
        <v>2651</v>
      </c>
      <c r="G1693" s="89" t="s">
        <v>183</v>
      </c>
      <c r="H1693" s="89" t="s">
        <v>146</v>
      </c>
      <c r="I1693" s="90">
        <v>9.5999904000095976E-3</v>
      </c>
    </row>
    <row r="1694" spans="1:9">
      <c r="A1694" s="89" t="s">
        <v>5304</v>
      </c>
      <c r="B1694" s="89" t="s">
        <v>5305</v>
      </c>
      <c r="C1694" s="89" t="s">
        <v>5306</v>
      </c>
      <c r="D1694" s="89" t="s">
        <v>103</v>
      </c>
      <c r="E1694" s="89" t="s">
        <v>103</v>
      </c>
      <c r="F1694" s="89" t="s">
        <v>173</v>
      </c>
      <c r="G1694" s="89" t="s">
        <v>381</v>
      </c>
      <c r="H1694" s="89" t="s">
        <v>208</v>
      </c>
      <c r="I1694" s="90">
        <v>9.5999904000095976E-3</v>
      </c>
    </row>
    <row r="1695" spans="1:9">
      <c r="A1695" s="89" t="s">
        <v>5307</v>
      </c>
      <c r="B1695" s="89" t="s">
        <v>5308</v>
      </c>
      <c r="C1695" s="89" t="s">
        <v>5309</v>
      </c>
      <c r="D1695" s="89" t="s">
        <v>114</v>
      </c>
      <c r="E1695" s="89" t="s">
        <v>114</v>
      </c>
      <c r="F1695" s="89" t="s">
        <v>574</v>
      </c>
      <c r="G1695" s="89" t="s">
        <v>377</v>
      </c>
      <c r="H1695" s="89" t="s">
        <v>175</v>
      </c>
      <c r="I1695" s="90">
        <v>9.5999904000095976E-3</v>
      </c>
    </row>
    <row r="1696" spans="1:9">
      <c r="A1696" s="89" t="s">
        <v>5310</v>
      </c>
      <c r="B1696" s="89" t="s">
        <v>5311</v>
      </c>
      <c r="C1696" s="89" t="s">
        <v>5312</v>
      </c>
      <c r="D1696" s="89" t="s">
        <v>97</v>
      </c>
      <c r="E1696" s="89" t="s">
        <v>136</v>
      </c>
      <c r="F1696" s="89" t="s">
        <v>137</v>
      </c>
      <c r="G1696" s="89" t="s">
        <v>385</v>
      </c>
      <c r="H1696" s="89" t="s">
        <v>213</v>
      </c>
      <c r="I1696" s="90">
        <v>9.5999904000095976E-3</v>
      </c>
    </row>
    <row r="1697" spans="1:9">
      <c r="A1697" s="89" t="s">
        <v>5313</v>
      </c>
      <c r="B1697" s="89" t="s">
        <v>5314</v>
      </c>
      <c r="C1697" s="89" t="s">
        <v>5315</v>
      </c>
      <c r="D1697" s="89" t="s">
        <v>74</v>
      </c>
      <c r="E1697" s="89" t="s">
        <v>87</v>
      </c>
      <c r="F1697" s="89" t="s">
        <v>88</v>
      </c>
      <c r="G1697" s="89" t="s">
        <v>89</v>
      </c>
      <c r="H1697" s="89" t="s">
        <v>90</v>
      </c>
      <c r="I1697" s="90">
        <v>9.5999904000095976E-3</v>
      </c>
    </row>
    <row r="1698" spans="1:9">
      <c r="A1698" s="89" t="s">
        <v>5316</v>
      </c>
      <c r="B1698" s="89" t="s">
        <v>5317</v>
      </c>
      <c r="C1698" s="89" t="s">
        <v>5318</v>
      </c>
      <c r="D1698" s="89" t="s">
        <v>108</v>
      </c>
      <c r="E1698" s="89" t="s">
        <v>560</v>
      </c>
      <c r="F1698" s="89" t="s">
        <v>1989</v>
      </c>
      <c r="G1698" s="89" t="s">
        <v>203</v>
      </c>
      <c r="H1698" s="89" t="s">
        <v>156</v>
      </c>
      <c r="I1698" s="90">
        <v>9.5999904000095976E-3</v>
      </c>
    </row>
    <row r="1699" spans="1:9">
      <c r="A1699" s="89" t="s">
        <v>5319</v>
      </c>
      <c r="B1699" s="89" t="s">
        <v>5320</v>
      </c>
      <c r="C1699" s="89" t="s">
        <v>5321</v>
      </c>
      <c r="D1699" s="89" t="s">
        <v>103</v>
      </c>
      <c r="E1699" s="89" t="s">
        <v>103</v>
      </c>
      <c r="F1699" s="89" t="s">
        <v>173</v>
      </c>
      <c r="G1699" s="89" t="s">
        <v>174</v>
      </c>
      <c r="H1699" s="89" t="s">
        <v>141</v>
      </c>
      <c r="I1699" s="90">
        <v>9.5999904000095976E-3</v>
      </c>
    </row>
    <row r="1700" spans="1:9">
      <c r="A1700" s="89" t="s">
        <v>5322</v>
      </c>
      <c r="B1700" s="89" t="s">
        <v>5323</v>
      </c>
      <c r="C1700" s="89" t="s">
        <v>5324</v>
      </c>
      <c r="D1700" s="89" t="s">
        <v>79</v>
      </c>
      <c r="E1700" s="89" t="s">
        <v>95</v>
      </c>
      <c r="F1700" s="89" t="s">
        <v>96</v>
      </c>
      <c r="G1700" s="89" t="s">
        <v>471</v>
      </c>
      <c r="H1700" s="89" t="s">
        <v>273</v>
      </c>
      <c r="I1700" s="90">
        <v>9.5999904000095976E-3</v>
      </c>
    </row>
    <row r="1701" spans="1:9">
      <c r="A1701" s="89" t="s">
        <v>5325</v>
      </c>
      <c r="B1701" s="89" t="s">
        <v>5326</v>
      </c>
      <c r="C1701" s="89" t="s">
        <v>5327</v>
      </c>
      <c r="D1701" s="89" t="s">
        <v>79</v>
      </c>
      <c r="E1701" s="89" t="s">
        <v>95</v>
      </c>
      <c r="F1701" s="89" t="s">
        <v>1012</v>
      </c>
      <c r="G1701" s="89" t="s">
        <v>203</v>
      </c>
      <c r="H1701" s="89" t="s">
        <v>156</v>
      </c>
      <c r="I1701" s="90">
        <v>9.5999904000095976E-3</v>
      </c>
    </row>
    <row r="1702" spans="1:9">
      <c r="A1702" s="89" t="s">
        <v>5328</v>
      </c>
      <c r="B1702" s="89" t="s">
        <v>5329</v>
      </c>
      <c r="C1702" s="89" t="s">
        <v>5330</v>
      </c>
      <c r="D1702" s="89" t="s">
        <v>103</v>
      </c>
      <c r="E1702" s="89" t="s">
        <v>103</v>
      </c>
      <c r="F1702" s="89" t="s">
        <v>173</v>
      </c>
      <c r="G1702" s="89" t="s">
        <v>123</v>
      </c>
      <c r="H1702" s="89" t="s">
        <v>124</v>
      </c>
      <c r="I1702" s="90">
        <v>9.5999904000095976E-3</v>
      </c>
    </row>
    <row r="1703" spans="1:9">
      <c r="A1703" s="89" t="s">
        <v>5331</v>
      </c>
      <c r="B1703" s="89" t="s">
        <v>5332</v>
      </c>
      <c r="C1703" s="89" t="s">
        <v>5333</v>
      </c>
      <c r="D1703" s="89" t="s">
        <v>79</v>
      </c>
      <c r="E1703" s="89" t="s">
        <v>95</v>
      </c>
      <c r="F1703" s="89" t="s">
        <v>1012</v>
      </c>
      <c r="G1703" s="89" t="s">
        <v>353</v>
      </c>
      <c r="H1703" s="89" t="s">
        <v>146</v>
      </c>
      <c r="I1703" s="90">
        <v>9.4999905000094989E-3</v>
      </c>
    </row>
    <row r="1704" spans="1:9">
      <c r="A1704" s="89" t="s">
        <v>5334</v>
      </c>
      <c r="B1704" s="89" t="s">
        <v>5335</v>
      </c>
      <c r="C1704" s="89" t="s">
        <v>5336</v>
      </c>
      <c r="D1704" s="89" t="s">
        <v>67</v>
      </c>
      <c r="E1704" s="89" t="s">
        <v>67</v>
      </c>
      <c r="F1704" s="89" t="s">
        <v>226</v>
      </c>
      <c r="G1704" s="89" t="s">
        <v>336</v>
      </c>
      <c r="H1704" s="89" t="s">
        <v>175</v>
      </c>
      <c r="I1704" s="90">
        <v>9.4999905000094989E-3</v>
      </c>
    </row>
    <row r="1705" spans="1:9">
      <c r="A1705" s="89" t="s">
        <v>5337</v>
      </c>
      <c r="B1705" s="89" t="s">
        <v>5338</v>
      </c>
      <c r="C1705" s="89" t="s">
        <v>5339</v>
      </c>
      <c r="D1705" s="89" t="s">
        <v>114</v>
      </c>
      <c r="E1705" s="89" t="s">
        <v>114</v>
      </c>
      <c r="F1705" s="89" t="s">
        <v>574</v>
      </c>
      <c r="G1705" s="89" t="s">
        <v>203</v>
      </c>
      <c r="H1705" s="89" t="s">
        <v>156</v>
      </c>
      <c r="I1705" s="90">
        <v>9.4999905000094989E-3</v>
      </c>
    </row>
    <row r="1706" spans="1:9">
      <c r="A1706" s="89" t="s">
        <v>5340</v>
      </c>
      <c r="B1706" s="89" t="s">
        <v>5341</v>
      </c>
      <c r="C1706" s="89" t="s">
        <v>5342</v>
      </c>
      <c r="D1706" s="89" t="s">
        <v>108</v>
      </c>
      <c r="E1706" s="89" t="s">
        <v>560</v>
      </c>
      <c r="F1706" s="89" t="s">
        <v>1085</v>
      </c>
      <c r="G1706" s="89" t="s">
        <v>369</v>
      </c>
      <c r="H1706" s="89" t="s">
        <v>197</v>
      </c>
      <c r="I1706" s="90">
        <v>9.4999905000094989E-3</v>
      </c>
    </row>
    <row r="1707" spans="1:9">
      <c r="A1707" s="89" t="s">
        <v>5343</v>
      </c>
      <c r="B1707" s="89" t="s">
        <v>5344</v>
      </c>
      <c r="C1707" s="89" t="s">
        <v>5345</v>
      </c>
      <c r="D1707" s="89" t="s">
        <v>79</v>
      </c>
      <c r="E1707" s="89" t="s">
        <v>95</v>
      </c>
      <c r="F1707" s="89" t="s">
        <v>309</v>
      </c>
      <c r="G1707" s="89" t="s">
        <v>123</v>
      </c>
      <c r="H1707" s="89" t="s">
        <v>124</v>
      </c>
      <c r="I1707" s="90">
        <v>9.4999905000094989E-3</v>
      </c>
    </row>
    <row r="1708" spans="1:9">
      <c r="A1708" s="89" t="s">
        <v>5346</v>
      </c>
      <c r="B1708" s="89" t="s">
        <v>5347</v>
      </c>
      <c r="C1708" s="89" t="s">
        <v>5348</v>
      </c>
      <c r="D1708" s="89" t="s">
        <v>74</v>
      </c>
      <c r="E1708" s="89" t="s">
        <v>87</v>
      </c>
      <c r="F1708" s="89" t="s">
        <v>88</v>
      </c>
      <c r="G1708" s="89" t="s">
        <v>411</v>
      </c>
      <c r="H1708" s="89" t="s">
        <v>231</v>
      </c>
      <c r="I1708" s="90">
        <v>9.4999905000094989E-3</v>
      </c>
    </row>
    <row r="1709" spans="1:9">
      <c r="A1709" s="89" t="s">
        <v>5349</v>
      </c>
      <c r="B1709" s="89" t="s">
        <v>5350</v>
      </c>
      <c r="C1709" s="89" t="s">
        <v>5351</v>
      </c>
      <c r="D1709" s="89" t="s">
        <v>74</v>
      </c>
      <c r="E1709" s="89" t="s">
        <v>87</v>
      </c>
      <c r="F1709" s="89" t="s">
        <v>150</v>
      </c>
      <c r="G1709" s="89" t="s">
        <v>361</v>
      </c>
      <c r="H1709" s="89" t="s">
        <v>189</v>
      </c>
      <c r="I1709" s="90">
        <v>9.3999906000093985E-3</v>
      </c>
    </row>
    <row r="1710" spans="1:9">
      <c r="A1710" s="89" t="s">
        <v>5352</v>
      </c>
      <c r="B1710" s="89" t="s">
        <v>5353</v>
      </c>
      <c r="C1710" s="89" t="s">
        <v>5354</v>
      </c>
      <c r="D1710" s="89" t="s">
        <v>79</v>
      </c>
      <c r="E1710" s="89" t="s">
        <v>95</v>
      </c>
      <c r="F1710" s="89" t="s">
        <v>1012</v>
      </c>
      <c r="G1710" s="89" t="s">
        <v>188</v>
      </c>
      <c r="H1710" s="89" t="s">
        <v>151</v>
      </c>
      <c r="I1710" s="90">
        <v>9.3999906000093985E-3</v>
      </c>
    </row>
    <row r="1711" spans="1:9">
      <c r="A1711" s="89" t="s">
        <v>5355</v>
      </c>
      <c r="B1711" s="89" t="s">
        <v>5356</v>
      </c>
      <c r="C1711" s="89" t="s">
        <v>5357</v>
      </c>
      <c r="D1711" s="89" t="s">
        <v>97</v>
      </c>
      <c r="E1711" s="89" t="s">
        <v>320</v>
      </c>
      <c r="F1711" s="89" t="s">
        <v>320</v>
      </c>
      <c r="G1711" s="89" t="s">
        <v>381</v>
      </c>
      <c r="H1711" s="89" t="s">
        <v>208</v>
      </c>
      <c r="I1711" s="90">
        <v>9.3999906000093985E-3</v>
      </c>
    </row>
    <row r="1712" spans="1:9">
      <c r="A1712" s="89" t="s">
        <v>5358</v>
      </c>
      <c r="B1712" s="89" t="s">
        <v>5359</v>
      </c>
      <c r="C1712" s="89" t="s">
        <v>5360</v>
      </c>
      <c r="D1712" s="89" t="s">
        <v>97</v>
      </c>
      <c r="E1712" s="89" t="s">
        <v>618</v>
      </c>
      <c r="F1712" s="89" t="s">
        <v>1034</v>
      </c>
      <c r="G1712" s="89" t="s">
        <v>381</v>
      </c>
      <c r="H1712" s="89" t="s">
        <v>208</v>
      </c>
      <c r="I1712" s="90">
        <v>9.3999906000093985E-3</v>
      </c>
    </row>
    <row r="1713" spans="1:9">
      <c r="A1713" s="89" t="s">
        <v>5361</v>
      </c>
      <c r="B1713" s="89" t="s">
        <v>5362</v>
      </c>
      <c r="C1713" s="89" t="s">
        <v>5363</v>
      </c>
      <c r="D1713" s="89" t="s">
        <v>97</v>
      </c>
      <c r="E1713" s="89" t="s">
        <v>320</v>
      </c>
      <c r="F1713" s="89" t="s">
        <v>320</v>
      </c>
      <c r="G1713" s="89" t="s">
        <v>328</v>
      </c>
      <c r="H1713" s="89" t="s">
        <v>146</v>
      </c>
      <c r="I1713" s="90">
        <v>9.2999907000092981E-3</v>
      </c>
    </row>
    <row r="1714" spans="1:9">
      <c r="A1714" s="89" t="s">
        <v>5364</v>
      </c>
      <c r="B1714" s="89" t="s">
        <v>5365</v>
      </c>
      <c r="C1714" s="89" t="s">
        <v>5366</v>
      </c>
      <c r="D1714" s="89" t="s">
        <v>79</v>
      </c>
      <c r="E1714" s="89" t="s">
        <v>1466</v>
      </c>
      <c r="F1714" s="89" t="s">
        <v>1513</v>
      </c>
      <c r="G1714" s="89" t="s">
        <v>62</v>
      </c>
      <c r="H1714" s="89" t="s">
        <v>63</v>
      </c>
      <c r="I1714" s="90">
        <v>9.2999907000092981E-3</v>
      </c>
    </row>
    <row r="1715" spans="1:9">
      <c r="A1715" s="89" t="s">
        <v>5367</v>
      </c>
      <c r="B1715" s="89" t="s">
        <v>5368</v>
      </c>
      <c r="C1715" s="89" t="s">
        <v>5369</v>
      </c>
      <c r="D1715" s="89" t="s">
        <v>74</v>
      </c>
      <c r="E1715" s="89" t="s">
        <v>212</v>
      </c>
      <c r="F1715" s="89" t="s">
        <v>212</v>
      </c>
      <c r="G1715" s="89" t="s">
        <v>381</v>
      </c>
      <c r="H1715" s="89" t="s">
        <v>208</v>
      </c>
      <c r="I1715" s="90">
        <v>9.2999907000092981E-3</v>
      </c>
    </row>
    <row r="1716" spans="1:9">
      <c r="A1716" s="89" t="s">
        <v>5370</v>
      </c>
      <c r="B1716" s="89" t="s">
        <v>5371</v>
      </c>
      <c r="C1716" s="89" t="s">
        <v>5372</v>
      </c>
      <c r="D1716" s="89" t="s">
        <v>97</v>
      </c>
      <c r="E1716" s="89" t="s">
        <v>121</v>
      </c>
      <c r="F1716" s="89" t="s">
        <v>122</v>
      </c>
      <c r="G1716" s="89" t="s">
        <v>348</v>
      </c>
      <c r="H1716" s="89" t="s">
        <v>146</v>
      </c>
      <c r="I1716" s="90">
        <v>9.1999908000091994E-3</v>
      </c>
    </row>
    <row r="1717" spans="1:9">
      <c r="A1717" s="89" t="s">
        <v>5373</v>
      </c>
      <c r="B1717" s="89" t="s">
        <v>5374</v>
      </c>
      <c r="C1717" s="89" t="s">
        <v>5375</v>
      </c>
      <c r="D1717" s="89" t="s">
        <v>108</v>
      </c>
      <c r="E1717" s="89" t="s">
        <v>201</v>
      </c>
      <c r="F1717" s="89" t="s">
        <v>202</v>
      </c>
      <c r="G1717" s="89" t="s">
        <v>336</v>
      </c>
      <c r="H1717" s="89" t="s">
        <v>175</v>
      </c>
      <c r="I1717" s="90">
        <v>9.1999908000091994E-3</v>
      </c>
    </row>
    <row r="1718" spans="1:9">
      <c r="A1718" s="89" t="s">
        <v>5376</v>
      </c>
      <c r="B1718" s="89" t="s">
        <v>5377</v>
      </c>
      <c r="C1718" s="89" t="s">
        <v>5378</v>
      </c>
      <c r="D1718" s="89" t="s">
        <v>108</v>
      </c>
      <c r="E1718" s="89" t="s">
        <v>201</v>
      </c>
      <c r="F1718" s="89" t="s">
        <v>202</v>
      </c>
      <c r="G1718" s="89" t="s">
        <v>336</v>
      </c>
      <c r="H1718" s="89" t="s">
        <v>175</v>
      </c>
      <c r="I1718" s="90">
        <v>9.1999908000091994E-3</v>
      </c>
    </row>
    <row r="1719" spans="1:9">
      <c r="A1719" s="89" t="s">
        <v>5379</v>
      </c>
      <c r="B1719" s="89" t="s">
        <v>5380</v>
      </c>
      <c r="C1719" s="89" t="s">
        <v>5381</v>
      </c>
      <c r="D1719" s="89" t="s">
        <v>79</v>
      </c>
      <c r="E1719" s="89" t="s">
        <v>95</v>
      </c>
      <c r="F1719" s="89" t="s">
        <v>1012</v>
      </c>
      <c r="G1719" s="89" t="s">
        <v>203</v>
      </c>
      <c r="H1719" s="89" t="s">
        <v>156</v>
      </c>
      <c r="I1719" s="90">
        <v>9.1999908000091994E-3</v>
      </c>
    </row>
    <row r="1720" spans="1:9">
      <c r="A1720" s="89" t="s">
        <v>5382</v>
      </c>
      <c r="B1720" s="89" t="s">
        <v>5383</v>
      </c>
      <c r="C1720" s="89" t="s">
        <v>5384</v>
      </c>
      <c r="D1720" s="89" t="s">
        <v>91</v>
      </c>
      <c r="E1720" s="89" t="s">
        <v>112</v>
      </c>
      <c r="F1720" s="89" t="s">
        <v>1078</v>
      </c>
      <c r="G1720" s="89" t="s">
        <v>89</v>
      </c>
      <c r="H1720" s="89" t="s">
        <v>90</v>
      </c>
      <c r="I1720" s="90">
        <v>9.1999908000091994E-3</v>
      </c>
    </row>
    <row r="1721" spans="1:9">
      <c r="A1721" s="89" t="s">
        <v>5385</v>
      </c>
      <c r="B1721" s="89" t="s">
        <v>5386</v>
      </c>
      <c r="C1721" s="89" t="s">
        <v>5387</v>
      </c>
      <c r="D1721" s="89" t="s">
        <v>79</v>
      </c>
      <c r="E1721" s="89" t="s">
        <v>95</v>
      </c>
      <c r="F1721" s="89" t="s">
        <v>309</v>
      </c>
      <c r="G1721" s="89" t="s">
        <v>89</v>
      </c>
      <c r="H1721" s="89" t="s">
        <v>90</v>
      </c>
      <c r="I1721" s="90">
        <v>9.1999908000091994E-3</v>
      </c>
    </row>
    <row r="1722" spans="1:9">
      <c r="A1722" s="89" t="s">
        <v>5388</v>
      </c>
      <c r="B1722" s="89" t="s">
        <v>5389</v>
      </c>
      <c r="C1722" s="89" t="s">
        <v>5390</v>
      </c>
      <c r="D1722" s="89" t="s">
        <v>83</v>
      </c>
      <c r="E1722" s="89" t="s">
        <v>83</v>
      </c>
      <c r="F1722" s="89" t="s">
        <v>160</v>
      </c>
      <c r="G1722" s="89" t="s">
        <v>324</v>
      </c>
      <c r="H1722" s="89" t="s">
        <v>63</v>
      </c>
      <c r="I1722" s="90">
        <v>9.1999908000091994E-3</v>
      </c>
    </row>
    <row r="1723" spans="1:9">
      <c r="A1723" s="89" t="s">
        <v>5391</v>
      </c>
      <c r="B1723" s="89" t="s">
        <v>5392</v>
      </c>
      <c r="C1723" s="89" t="s">
        <v>5393</v>
      </c>
      <c r="D1723" s="89" t="s">
        <v>83</v>
      </c>
      <c r="E1723" s="89" t="s">
        <v>83</v>
      </c>
      <c r="F1723" s="89" t="s">
        <v>160</v>
      </c>
      <c r="G1723" s="89" t="s">
        <v>188</v>
      </c>
      <c r="H1723" s="89" t="s">
        <v>151</v>
      </c>
      <c r="I1723" s="90">
        <v>9.1999908000091994E-3</v>
      </c>
    </row>
    <row r="1724" spans="1:9">
      <c r="A1724" s="89" t="s">
        <v>5394</v>
      </c>
      <c r="B1724" s="89" t="s">
        <v>5395</v>
      </c>
      <c r="C1724" s="89" t="s">
        <v>5396</v>
      </c>
      <c r="D1724" s="89" t="s">
        <v>67</v>
      </c>
      <c r="E1724" s="89" t="s">
        <v>67</v>
      </c>
      <c r="F1724" s="89" t="s">
        <v>68</v>
      </c>
      <c r="G1724" s="89" t="s">
        <v>203</v>
      </c>
      <c r="H1724" s="89" t="s">
        <v>156</v>
      </c>
      <c r="I1724" s="90">
        <v>9.1999908000091994E-3</v>
      </c>
    </row>
    <row r="1725" spans="1:9">
      <c r="A1725" s="89" t="s">
        <v>5397</v>
      </c>
      <c r="B1725" s="89" t="s">
        <v>5398</v>
      </c>
      <c r="C1725" s="89" t="s">
        <v>5399</v>
      </c>
      <c r="D1725" s="89" t="s">
        <v>79</v>
      </c>
      <c r="E1725" s="89" t="s">
        <v>444</v>
      </c>
      <c r="F1725" s="89" t="s">
        <v>491</v>
      </c>
      <c r="G1725" s="89" t="s">
        <v>344</v>
      </c>
      <c r="H1725" s="89" t="s">
        <v>184</v>
      </c>
      <c r="I1725" s="90">
        <v>9.099990900009099E-3</v>
      </c>
    </row>
    <row r="1726" spans="1:9">
      <c r="A1726" s="89" t="s">
        <v>5400</v>
      </c>
      <c r="B1726" s="89" t="s">
        <v>5401</v>
      </c>
      <c r="C1726" s="89" t="s">
        <v>5402</v>
      </c>
      <c r="D1726" s="89" t="s">
        <v>114</v>
      </c>
      <c r="E1726" s="89" t="s">
        <v>114</v>
      </c>
      <c r="F1726" s="89" t="s">
        <v>574</v>
      </c>
      <c r="G1726" s="89" t="s">
        <v>344</v>
      </c>
      <c r="H1726" s="89" t="s">
        <v>184</v>
      </c>
      <c r="I1726" s="90">
        <v>9.099990900009099E-3</v>
      </c>
    </row>
    <row r="1727" spans="1:9">
      <c r="A1727" s="89" t="s">
        <v>5403</v>
      </c>
      <c r="B1727" s="89" t="s">
        <v>5404</v>
      </c>
      <c r="C1727" s="89" t="s">
        <v>5405</v>
      </c>
      <c r="D1727" s="89" t="s">
        <v>97</v>
      </c>
      <c r="E1727" s="89" t="s">
        <v>136</v>
      </c>
      <c r="F1727" s="89" t="s">
        <v>470</v>
      </c>
      <c r="G1727" s="89" t="s">
        <v>89</v>
      </c>
      <c r="H1727" s="89" t="s">
        <v>90</v>
      </c>
      <c r="I1727" s="90">
        <v>9.099990900009099E-3</v>
      </c>
    </row>
    <row r="1728" spans="1:9">
      <c r="A1728" s="89" t="s">
        <v>5406</v>
      </c>
      <c r="B1728" s="89" t="s">
        <v>5407</v>
      </c>
      <c r="C1728" s="89" t="s">
        <v>5408</v>
      </c>
      <c r="D1728" s="89" t="s">
        <v>83</v>
      </c>
      <c r="E1728" s="89" t="s">
        <v>83</v>
      </c>
      <c r="F1728" s="89" t="s">
        <v>160</v>
      </c>
      <c r="G1728" s="89" t="s">
        <v>62</v>
      </c>
      <c r="H1728" s="89" t="s">
        <v>63</v>
      </c>
      <c r="I1728" s="90">
        <v>9.099990900009099E-3</v>
      </c>
    </row>
    <row r="1729" spans="1:9">
      <c r="A1729" s="89" t="s">
        <v>5409</v>
      </c>
      <c r="B1729" s="89" t="s">
        <v>5410</v>
      </c>
      <c r="C1729" s="89" t="s">
        <v>5411</v>
      </c>
      <c r="D1729" s="89" t="s">
        <v>103</v>
      </c>
      <c r="E1729" s="89" t="s">
        <v>103</v>
      </c>
      <c r="F1729" s="89" t="s">
        <v>290</v>
      </c>
      <c r="G1729" s="89" t="s">
        <v>361</v>
      </c>
      <c r="H1729" s="89" t="s">
        <v>189</v>
      </c>
      <c r="I1729" s="90">
        <v>9.099990900009099E-3</v>
      </c>
    </row>
    <row r="1730" spans="1:9">
      <c r="A1730" s="89" t="s">
        <v>5412</v>
      </c>
      <c r="B1730" s="89" t="s">
        <v>5413</v>
      </c>
      <c r="C1730" s="89" t="s">
        <v>5414</v>
      </c>
      <c r="D1730" s="89" t="s">
        <v>91</v>
      </c>
      <c r="E1730" s="89" t="s">
        <v>409</v>
      </c>
      <c r="F1730" s="89" t="s">
        <v>410</v>
      </c>
      <c r="G1730" s="89" t="s">
        <v>174</v>
      </c>
      <c r="H1730" s="89" t="s">
        <v>141</v>
      </c>
      <c r="I1730" s="90">
        <v>9.099990900009099E-3</v>
      </c>
    </row>
    <row r="1731" spans="1:9">
      <c r="A1731" s="89" t="s">
        <v>5415</v>
      </c>
      <c r="B1731" s="89" t="s">
        <v>5416</v>
      </c>
      <c r="C1731" s="89" t="s">
        <v>5417</v>
      </c>
      <c r="D1731" s="89" t="s">
        <v>79</v>
      </c>
      <c r="E1731" s="89" t="s">
        <v>1466</v>
      </c>
      <c r="F1731" s="89" t="s">
        <v>1467</v>
      </c>
      <c r="G1731" s="89" t="s">
        <v>62</v>
      </c>
      <c r="H1731" s="89" t="s">
        <v>63</v>
      </c>
      <c r="I1731" s="90">
        <v>9.099990900009099E-3</v>
      </c>
    </row>
    <row r="1732" spans="1:9">
      <c r="A1732" s="89" t="s">
        <v>5418</v>
      </c>
      <c r="B1732" s="89" t="s">
        <v>5419</v>
      </c>
      <c r="C1732" s="89" t="s">
        <v>5420</v>
      </c>
      <c r="D1732" s="89" t="s">
        <v>108</v>
      </c>
      <c r="E1732" s="89" t="s">
        <v>560</v>
      </c>
      <c r="F1732" s="89" t="s">
        <v>1989</v>
      </c>
      <c r="G1732" s="89" t="s">
        <v>203</v>
      </c>
      <c r="H1732" s="89" t="s">
        <v>156</v>
      </c>
      <c r="I1732" s="90">
        <v>9.099990900009099E-3</v>
      </c>
    </row>
    <row r="1733" spans="1:9">
      <c r="A1733" s="89" t="s">
        <v>5421</v>
      </c>
      <c r="B1733" s="89" t="s">
        <v>5422</v>
      </c>
      <c r="C1733" s="89" t="s">
        <v>5423</v>
      </c>
      <c r="D1733" s="89" t="s">
        <v>97</v>
      </c>
      <c r="E1733" s="89" t="s">
        <v>121</v>
      </c>
      <c r="F1733" s="89" t="s">
        <v>122</v>
      </c>
      <c r="G1733" s="89" t="s">
        <v>324</v>
      </c>
      <c r="H1733" s="89" t="s">
        <v>165</v>
      </c>
      <c r="I1733" s="90">
        <v>9.099990900009099E-3</v>
      </c>
    </row>
    <row r="1734" spans="1:9">
      <c r="A1734" s="89" t="s">
        <v>5424</v>
      </c>
      <c r="B1734" s="89" t="s">
        <v>5425</v>
      </c>
      <c r="C1734" s="89" t="s">
        <v>5426</v>
      </c>
      <c r="D1734" s="89" t="s">
        <v>91</v>
      </c>
      <c r="E1734" s="89" t="s">
        <v>409</v>
      </c>
      <c r="F1734" s="89" t="s">
        <v>605</v>
      </c>
      <c r="G1734" s="89" t="s">
        <v>203</v>
      </c>
      <c r="H1734" s="89" t="s">
        <v>156</v>
      </c>
      <c r="I1734" s="90">
        <v>9.099990900009099E-3</v>
      </c>
    </row>
    <row r="1735" spans="1:9">
      <c r="A1735" s="89" t="s">
        <v>5427</v>
      </c>
      <c r="B1735" s="89" t="s">
        <v>5428</v>
      </c>
      <c r="C1735" s="89" t="s">
        <v>5429</v>
      </c>
      <c r="D1735" s="89" t="s">
        <v>79</v>
      </c>
      <c r="E1735" s="89" t="s">
        <v>444</v>
      </c>
      <c r="F1735" s="89" t="s">
        <v>3920</v>
      </c>
      <c r="G1735" s="89" t="s">
        <v>203</v>
      </c>
      <c r="H1735" s="89" t="s">
        <v>156</v>
      </c>
      <c r="I1735" s="90">
        <v>8.9999910000089986E-3</v>
      </c>
    </row>
    <row r="1736" spans="1:9">
      <c r="A1736" s="89" t="s">
        <v>5430</v>
      </c>
      <c r="B1736" s="89" t="s">
        <v>5431</v>
      </c>
      <c r="C1736" s="89" t="s">
        <v>5432</v>
      </c>
      <c r="D1736" s="89" t="s">
        <v>59</v>
      </c>
      <c r="E1736" s="89" t="s">
        <v>72</v>
      </c>
      <c r="F1736" s="89" t="s">
        <v>73</v>
      </c>
      <c r="G1736" s="89" t="s">
        <v>203</v>
      </c>
      <c r="H1736" s="89" t="s">
        <v>156</v>
      </c>
      <c r="I1736" s="90">
        <v>8.9999910000089986E-3</v>
      </c>
    </row>
    <row r="1737" spans="1:9">
      <c r="A1737" s="89" t="s">
        <v>5433</v>
      </c>
      <c r="B1737" s="89" t="s">
        <v>5434</v>
      </c>
      <c r="C1737" s="89" t="s">
        <v>5435</v>
      </c>
      <c r="D1737" s="89" t="s">
        <v>103</v>
      </c>
      <c r="E1737" s="89" t="s">
        <v>103</v>
      </c>
      <c r="F1737" s="89" t="s">
        <v>173</v>
      </c>
      <c r="G1737" s="89" t="s">
        <v>285</v>
      </c>
      <c r="H1737" s="89" t="s">
        <v>161</v>
      </c>
      <c r="I1737" s="90">
        <v>8.9999910000089986E-3</v>
      </c>
    </row>
    <row r="1738" spans="1:9">
      <c r="A1738" s="89" t="s">
        <v>5436</v>
      </c>
      <c r="B1738" s="89" t="s">
        <v>5437</v>
      </c>
      <c r="C1738" s="89" t="s">
        <v>5438</v>
      </c>
      <c r="D1738" s="89" t="s">
        <v>114</v>
      </c>
      <c r="E1738" s="89" t="s">
        <v>114</v>
      </c>
      <c r="F1738" s="89" t="s">
        <v>574</v>
      </c>
      <c r="G1738" s="89" t="s">
        <v>385</v>
      </c>
      <c r="H1738" s="89" t="s">
        <v>213</v>
      </c>
      <c r="I1738" s="90">
        <v>8.9999910000089986E-3</v>
      </c>
    </row>
    <row r="1739" spans="1:9">
      <c r="A1739" s="89" t="s">
        <v>5439</v>
      </c>
      <c r="B1739" s="89" t="s">
        <v>5440</v>
      </c>
      <c r="C1739" s="89" t="s">
        <v>5441</v>
      </c>
      <c r="D1739" s="89" t="s">
        <v>79</v>
      </c>
      <c r="E1739" s="89" t="s">
        <v>95</v>
      </c>
      <c r="F1739" s="89" t="s">
        <v>309</v>
      </c>
      <c r="G1739" s="89" t="s">
        <v>203</v>
      </c>
      <c r="H1739" s="89" t="s">
        <v>156</v>
      </c>
      <c r="I1739" s="90">
        <v>8.9999910000089986E-3</v>
      </c>
    </row>
    <row r="1740" spans="1:9">
      <c r="A1740" s="89" t="s">
        <v>5442</v>
      </c>
      <c r="B1740" s="89" t="s">
        <v>5443</v>
      </c>
      <c r="C1740" s="89" t="s">
        <v>5444</v>
      </c>
      <c r="D1740" s="89" t="s">
        <v>108</v>
      </c>
      <c r="E1740" s="89" t="s">
        <v>560</v>
      </c>
      <c r="F1740" s="89" t="s">
        <v>561</v>
      </c>
      <c r="G1740" s="89" t="s">
        <v>377</v>
      </c>
      <c r="H1740" s="89" t="s">
        <v>175</v>
      </c>
      <c r="I1740" s="90">
        <v>8.9999910000089986E-3</v>
      </c>
    </row>
    <row r="1741" spans="1:9">
      <c r="A1741" s="89" t="s">
        <v>5445</v>
      </c>
      <c r="B1741" s="89" t="s">
        <v>5446</v>
      </c>
      <c r="C1741" s="89" t="s">
        <v>5447</v>
      </c>
      <c r="D1741" s="89" t="s">
        <v>114</v>
      </c>
      <c r="E1741" s="89" t="s">
        <v>114</v>
      </c>
      <c r="F1741" s="89" t="s">
        <v>1856</v>
      </c>
      <c r="G1741" s="89" t="s">
        <v>336</v>
      </c>
      <c r="H1741" s="89" t="s">
        <v>175</v>
      </c>
      <c r="I1741" s="90">
        <v>8.8999911000088982E-3</v>
      </c>
    </row>
    <row r="1742" spans="1:9">
      <c r="A1742" s="89" t="s">
        <v>5448</v>
      </c>
      <c r="B1742" s="89" t="s">
        <v>5449</v>
      </c>
      <c r="C1742" s="89" t="s">
        <v>5450</v>
      </c>
      <c r="D1742" s="89" t="s">
        <v>83</v>
      </c>
      <c r="E1742" s="89" t="s">
        <v>83</v>
      </c>
      <c r="F1742" s="89" t="s">
        <v>107</v>
      </c>
      <c r="G1742" s="89" t="s">
        <v>183</v>
      </c>
      <c r="H1742" s="89" t="s">
        <v>146</v>
      </c>
      <c r="I1742" s="90">
        <v>8.8999911000088982E-3</v>
      </c>
    </row>
    <row r="1743" spans="1:9">
      <c r="A1743" s="89" t="s">
        <v>5451</v>
      </c>
      <c r="B1743" s="89" t="s">
        <v>5452</v>
      </c>
      <c r="C1743" s="89" t="s">
        <v>5453</v>
      </c>
      <c r="D1743" s="89" t="s">
        <v>74</v>
      </c>
      <c r="E1743" s="89" t="s">
        <v>212</v>
      </c>
      <c r="F1743" s="89" t="s">
        <v>212</v>
      </c>
      <c r="G1743" s="89" t="s">
        <v>381</v>
      </c>
      <c r="H1743" s="89" t="s">
        <v>208</v>
      </c>
      <c r="I1743" s="90">
        <v>8.8999911000088982E-3</v>
      </c>
    </row>
    <row r="1744" spans="1:9">
      <c r="A1744" s="89" t="s">
        <v>5454</v>
      </c>
      <c r="B1744" s="89" t="s">
        <v>5455</v>
      </c>
      <c r="C1744" s="89" t="s">
        <v>5456</v>
      </c>
      <c r="D1744" s="89" t="s">
        <v>91</v>
      </c>
      <c r="E1744" s="89" t="s">
        <v>112</v>
      </c>
      <c r="F1744" s="89" t="s">
        <v>113</v>
      </c>
      <c r="G1744" s="89" t="s">
        <v>450</v>
      </c>
      <c r="H1744" s="89" t="s">
        <v>257</v>
      </c>
      <c r="I1744" s="90">
        <v>8.8999911000088982E-3</v>
      </c>
    </row>
    <row r="1745" spans="1:9">
      <c r="A1745" s="89" t="s">
        <v>5457</v>
      </c>
      <c r="B1745" s="89" t="s">
        <v>5458</v>
      </c>
      <c r="C1745" s="89" t="s">
        <v>5459</v>
      </c>
      <c r="D1745" s="89" t="s">
        <v>74</v>
      </c>
      <c r="E1745" s="89" t="s">
        <v>212</v>
      </c>
      <c r="F1745" s="89" t="s">
        <v>212</v>
      </c>
      <c r="G1745" s="89" t="s">
        <v>336</v>
      </c>
      <c r="H1745" s="89" t="s">
        <v>175</v>
      </c>
      <c r="I1745" s="90">
        <v>8.8999911000088982E-3</v>
      </c>
    </row>
    <row r="1746" spans="1:9">
      <c r="A1746" s="89" t="s">
        <v>5460</v>
      </c>
      <c r="B1746" s="89" t="s">
        <v>5461</v>
      </c>
      <c r="C1746" s="89" t="s">
        <v>5462</v>
      </c>
      <c r="D1746" s="89" t="s">
        <v>79</v>
      </c>
      <c r="E1746" s="89" t="s">
        <v>95</v>
      </c>
      <c r="F1746" s="89" t="s">
        <v>309</v>
      </c>
      <c r="G1746" s="89" t="s">
        <v>203</v>
      </c>
      <c r="H1746" s="89" t="s">
        <v>156</v>
      </c>
      <c r="I1746" s="90">
        <v>8.7999912000087995E-3</v>
      </c>
    </row>
    <row r="1747" spans="1:9">
      <c r="A1747" s="89" t="s">
        <v>5463</v>
      </c>
      <c r="B1747" s="89" t="s">
        <v>5464</v>
      </c>
      <c r="C1747" s="89" t="s">
        <v>5465</v>
      </c>
      <c r="D1747" s="89" t="s">
        <v>97</v>
      </c>
      <c r="E1747" s="89" t="s">
        <v>618</v>
      </c>
      <c r="F1747" s="89" t="s">
        <v>1034</v>
      </c>
      <c r="G1747" s="89" t="s">
        <v>471</v>
      </c>
      <c r="H1747" s="89" t="s">
        <v>273</v>
      </c>
      <c r="I1747" s="90">
        <v>8.7999912000087995E-3</v>
      </c>
    </row>
    <row r="1748" spans="1:9">
      <c r="A1748" s="89" t="s">
        <v>5466</v>
      </c>
      <c r="B1748" s="89" t="s">
        <v>5467</v>
      </c>
      <c r="C1748" s="89" t="s">
        <v>5468</v>
      </c>
      <c r="D1748" s="89" t="s">
        <v>79</v>
      </c>
      <c r="E1748" s="89" t="s">
        <v>95</v>
      </c>
      <c r="F1748" s="89" t="s">
        <v>309</v>
      </c>
      <c r="G1748" s="89" t="s">
        <v>203</v>
      </c>
      <c r="H1748" s="89" t="s">
        <v>156</v>
      </c>
      <c r="I1748" s="90">
        <v>8.7999912000087995E-3</v>
      </c>
    </row>
    <row r="1749" spans="1:9">
      <c r="A1749" s="89" t="s">
        <v>5469</v>
      </c>
      <c r="B1749" s="89" t="s">
        <v>5470</v>
      </c>
      <c r="C1749" s="89" t="s">
        <v>5471</v>
      </c>
      <c r="D1749" s="89" t="s">
        <v>79</v>
      </c>
      <c r="E1749" s="89" t="s">
        <v>95</v>
      </c>
      <c r="F1749" s="89" t="s">
        <v>96</v>
      </c>
      <c r="G1749" s="89" t="s">
        <v>423</v>
      </c>
      <c r="H1749" s="89" t="s">
        <v>241</v>
      </c>
      <c r="I1749" s="90">
        <v>8.7999912000087995E-3</v>
      </c>
    </row>
    <row r="1750" spans="1:9">
      <c r="A1750" s="89" t="s">
        <v>5472</v>
      </c>
      <c r="B1750" s="89" t="s">
        <v>5473</v>
      </c>
      <c r="C1750" s="89" t="s">
        <v>5474</v>
      </c>
      <c r="D1750" s="89" t="s">
        <v>108</v>
      </c>
      <c r="E1750" s="89" t="s">
        <v>201</v>
      </c>
      <c r="F1750" s="89" t="s">
        <v>202</v>
      </c>
      <c r="G1750" s="89" t="s">
        <v>203</v>
      </c>
      <c r="H1750" s="89" t="s">
        <v>156</v>
      </c>
      <c r="I1750" s="90">
        <v>8.7999912000087995E-3</v>
      </c>
    </row>
    <row r="1751" spans="1:9">
      <c r="A1751" s="89" t="s">
        <v>5475</v>
      </c>
      <c r="B1751" s="89" t="s">
        <v>5476</v>
      </c>
      <c r="C1751" s="89" t="s">
        <v>5477</v>
      </c>
      <c r="D1751" s="89" t="s">
        <v>97</v>
      </c>
      <c r="E1751" s="89" t="s">
        <v>136</v>
      </c>
      <c r="F1751" s="89" t="s">
        <v>470</v>
      </c>
      <c r="G1751" s="89" t="s">
        <v>89</v>
      </c>
      <c r="H1751" s="89" t="s">
        <v>90</v>
      </c>
      <c r="I1751" s="90">
        <v>8.7999912000087995E-3</v>
      </c>
    </row>
    <row r="1752" spans="1:9">
      <c r="A1752" s="89" t="s">
        <v>5478</v>
      </c>
      <c r="B1752" s="89" t="s">
        <v>5479</v>
      </c>
      <c r="C1752" s="89" t="s">
        <v>5480</v>
      </c>
      <c r="D1752" s="89" t="s">
        <v>97</v>
      </c>
      <c r="E1752" s="89" t="s">
        <v>136</v>
      </c>
      <c r="F1752" s="89" t="s">
        <v>470</v>
      </c>
      <c r="G1752" s="89" t="s">
        <v>369</v>
      </c>
      <c r="H1752" s="89" t="s">
        <v>197</v>
      </c>
      <c r="I1752" s="90">
        <v>8.7999912000087995E-3</v>
      </c>
    </row>
    <row r="1753" spans="1:9">
      <c r="A1753" s="89" t="s">
        <v>5481</v>
      </c>
      <c r="B1753" s="89" t="s">
        <v>5482</v>
      </c>
      <c r="C1753" s="89" t="s">
        <v>5483</v>
      </c>
      <c r="D1753" s="89" t="s">
        <v>97</v>
      </c>
      <c r="E1753" s="89" t="s">
        <v>121</v>
      </c>
      <c r="F1753" s="89" t="s">
        <v>122</v>
      </c>
      <c r="G1753" s="89" t="s">
        <v>332</v>
      </c>
      <c r="H1753" s="89" t="s">
        <v>169</v>
      </c>
      <c r="I1753" s="90">
        <v>8.7999912000087995E-3</v>
      </c>
    </row>
    <row r="1754" spans="1:9">
      <c r="A1754" s="89" t="s">
        <v>5484</v>
      </c>
      <c r="B1754" s="89" t="s">
        <v>5485</v>
      </c>
      <c r="C1754" s="89" t="s">
        <v>5486</v>
      </c>
      <c r="D1754" s="89" t="s">
        <v>83</v>
      </c>
      <c r="E1754" s="89" t="s">
        <v>83</v>
      </c>
      <c r="F1754" s="89" t="s">
        <v>107</v>
      </c>
      <c r="G1754" s="89" t="s">
        <v>344</v>
      </c>
      <c r="H1754" s="89" t="s">
        <v>184</v>
      </c>
      <c r="I1754" s="90">
        <v>8.7999912000087995E-3</v>
      </c>
    </row>
    <row r="1755" spans="1:9">
      <c r="A1755" s="89" t="s">
        <v>5487</v>
      </c>
      <c r="B1755" s="89" t="s">
        <v>5488</v>
      </c>
      <c r="C1755" s="89" t="s">
        <v>5489</v>
      </c>
      <c r="D1755" s="89" t="s">
        <v>79</v>
      </c>
      <c r="E1755" s="89" t="s">
        <v>95</v>
      </c>
      <c r="F1755" s="89" t="s">
        <v>709</v>
      </c>
      <c r="G1755" s="89" t="s">
        <v>381</v>
      </c>
      <c r="H1755" s="89" t="s">
        <v>208</v>
      </c>
      <c r="I1755" s="90">
        <v>8.6999913000086974E-3</v>
      </c>
    </row>
    <row r="1756" spans="1:9">
      <c r="A1756" s="89" t="s">
        <v>5490</v>
      </c>
      <c r="B1756" s="89" t="s">
        <v>5491</v>
      </c>
      <c r="C1756" s="89" t="s">
        <v>5492</v>
      </c>
      <c r="D1756" s="89" t="s">
        <v>97</v>
      </c>
      <c r="E1756" s="89" t="s">
        <v>121</v>
      </c>
      <c r="F1756" s="89" t="s">
        <v>122</v>
      </c>
      <c r="G1756" s="89" t="s">
        <v>332</v>
      </c>
      <c r="H1756" s="89" t="s">
        <v>169</v>
      </c>
      <c r="I1756" s="90">
        <v>8.6999913000086974E-3</v>
      </c>
    </row>
    <row r="1757" spans="1:9">
      <c r="A1757" s="89" t="s">
        <v>5493</v>
      </c>
      <c r="B1757" s="89" t="s">
        <v>5494</v>
      </c>
      <c r="C1757" s="89" t="s">
        <v>5495</v>
      </c>
      <c r="D1757" s="89" t="s">
        <v>74</v>
      </c>
      <c r="E1757" s="89" t="s">
        <v>212</v>
      </c>
      <c r="F1757" s="89" t="s">
        <v>212</v>
      </c>
      <c r="G1757" s="89" t="s">
        <v>203</v>
      </c>
      <c r="H1757" s="89" t="s">
        <v>156</v>
      </c>
      <c r="I1757" s="90">
        <v>8.6999913000086974E-3</v>
      </c>
    </row>
    <row r="1758" spans="1:9">
      <c r="A1758" s="89" t="s">
        <v>5496</v>
      </c>
      <c r="B1758" s="89" t="s">
        <v>5497</v>
      </c>
      <c r="C1758" s="89" t="s">
        <v>5498</v>
      </c>
      <c r="D1758" s="89" t="s">
        <v>74</v>
      </c>
      <c r="E1758" s="89" t="s">
        <v>87</v>
      </c>
      <c r="F1758" s="89" t="s">
        <v>88</v>
      </c>
      <c r="G1758" s="89" t="s">
        <v>397</v>
      </c>
      <c r="H1758" s="89" t="s">
        <v>222</v>
      </c>
      <c r="I1758" s="90">
        <v>8.6999913000086974E-3</v>
      </c>
    </row>
    <row r="1759" spans="1:9">
      <c r="A1759" s="89" t="s">
        <v>5499</v>
      </c>
      <c r="B1759" s="89" t="s">
        <v>5500</v>
      </c>
      <c r="C1759" s="89" t="s">
        <v>5501</v>
      </c>
      <c r="D1759" s="89" t="s">
        <v>114</v>
      </c>
      <c r="E1759" s="89" t="s">
        <v>114</v>
      </c>
      <c r="F1759" s="89" t="s">
        <v>574</v>
      </c>
      <c r="G1759" s="89" t="s">
        <v>405</v>
      </c>
      <c r="H1759" s="89" t="s">
        <v>227</v>
      </c>
      <c r="I1759" s="90">
        <v>8.6999913000086974E-3</v>
      </c>
    </row>
    <row r="1760" spans="1:9">
      <c r="A1760" s="89" t="s">
        <v>5502</v>
      </c>
      <c r="B1760" s="89" t="s">
        <v>5503</v>
      </c>
      <c r="C1760" s="89" t="s">
        <v>5504</v>
      </c>
      <c r="D1760" s="89" t="s">
        <v>97</v>
      </c>
      <c r="E1760" s="89" t="s">
        <v>136</v>
      </c>
      <c r="F1760" s="89" t="s">
        <v>137</v>
      </c>
      <c r="G1760" s="89" t="s">
        <v>203</v>
      </c>
      <c r="H1760" s="89" t="s">
        <v>156</v>
      </c>
      <c r="I1760" s="90">
        <v>8.6999913000086974E-3</v>
      </c>
    </row>
    <row r="1761" spans="1:9">
      <c r="A1761" s="89" t="s">
        <v>5505</v>
      </c>
      <c r="B1761" s="89" t="s">
        <v>5506</v>
      </c>
      <c r="C1761" s="89" t="s">
        <v>5507</v>
      </c>
      <c r="D1761" s="89" t="s">
        <v>108</v>
      </c>
      <c r="E1761" s="89" t="s">
        <v>201</v>
      </c>
      <c r="F1761" s="89" t="s">
        <v>1053</v>
      </c>
      <c r="G1761" s="89" t="s">
        <v>348</v>
      </c>
      <c r="H1761" s="89" t="s">
        <v>146</v>
      </c>
      <c r="I1761" s="90">
        <v>8.6999913000086974E-3</v>
      </c>
    </row>
    <row r="1762" spans="1:9">
      <c r="A1762" s="89" t="s">
        <v>5508</v>
      </c>
      <c r="B1762" s="89" t="s">
        <v>5509</v>
      </c>
      <c r="C1762" s="89" t="s">
        <v>5510</v>
      </c>
      <c r="D1762" s="89" t="s">
        <v>79</v>
      </c>
      <c r="E1762" s="89" t="s">
        <v>444</v>
      </c>
      <c r="F1762" s="89" t="s">
        <v>2651</v>
      </c>
      <c r="G1762" s="89" t="s">
        <v>336</v>
      </c>
      <c r="H1762" s="89" t="s">
        <v>175</v>
      </c>
      <c r="I1762" s="90">
        <v>8.5999914000085987E-3</v>
      </c>
    </row>
    <row r="1763" spans="1:9">
      <c r="A1763" s="89" t="s">
        <v>5511</v>
      </c>
      <c r="B1763" s="89" t="s">
        <v>5512</v>
      </c>
      <c r="C1763" s="89" t="s">
        <v>5513</v>
      </c>
      <c r="D1763" s="89" t="s">
        <v>97</v>
      </c>
      <c r="E1763" s="89" t="s">
        <v>121</v>
      </c>
      <c r="F1763" s="89" t="s">
        <v>122</v>
      </c>
      <c r="G1763" s="89" t="s">
        <v>203</v>
      </c>
      <c r="H1763" s="89" t="s">
        <v>156</v>
      </c>
      <c r="I1763" s="90">
        <v>8.5999914000085987E-3</v>
      </c>
    </row>
    <row r="1764" spans="1:9">
      <c r="A1764" s="89" t="s">
        <v>5514</v>
      </c>
      <c r="B1764" s="89" t="s">
        <v>5515</v>
      </c>
      <c r="C1764" s="89" t="s">
        <v>5516</v>
      </c>
      <c r="D1764" s="89" t="s">
        <v>79</v>
      </c>
      <c r="E1764" s="89" t="s">
        <v>444</v>
      </c>
      <c r="F1764" s="89" t="s">
        <v>3920</v>
      </c>
      <c r="G1764" s="89" t="s">
        <v>328</v>
      </c>
      <c r="H1764" s="89" t="s">
        <v>146</v>
      </c>
      <c r="I1764" s="90">
        <v>8.5999914000085987E-3</v>
      </c>
    </row>
    <row r="1765" spans="1:9">
      <c r="A1765" s="89" t="s">
        <v>5517</v>
      </c>
      <c r="B1765" s="89" t="s">
        <v>5518</v>
      </c>
      <c r="C1765" s="89" t="s">
        <v>5519</v>
      </c>
      <c r="D1765" s="89" t="s">
        <v>108</v>
      </c>
      <c r="E1765" s="89" t="s">
        <v>300</v>
      </c>
      <c r="F1765" s="89" t="s">
        <v>678</v>
      </c>
      <c r="G1765" s="89" t="s">
        <v>203</v>
      </c>
      <c r="H1765" s="89" t="s">
        <v>156</v>
      </c>
      <c r="I1765" s="90">
        <v>8.5999914000085987E-3</v>
      </c>
    </row>
    <row r="1766" spans="1:9">
      <c r="A1766" s="89" t="s">
        <v>5520</v>
      </c>
      <c r="B1766" s="89" t="s">
        <v>5521</v>
      </c>
      <c r="C1766" s="89" t="s">
        <v>5522</v>
      </c>
      <c r="D1766" s="89" t="s">
        <v>103</v>
      </c>
      <c r="E1766" s="89" t="s">
        <v>103</v>
      </c>
      <c r="F1766" s="89" t="s">
        <v>290</v>
      </c>
      <c r="G1766" s="89" t="s">
        <v>203</v>
      </c>
      <c r="H1766" s="89" t="s">
        <v>156</v>
      </c>
      <c r="I1766" s="90">
        <v>8.5999914000085987E-3</v>
      </c>
    </row>
    <row r="1767" spans="1:9">
      <c r="A1767" s="89" t="s">
        <v>5523</v>
      </c>
      <c r="B1767" s="89" t="s">
        <v>5524</v>
      </c>
      <c r="C1767" s="89" t="s">
        <v>5525</v>
      </c>
      <c r="D1767" s="89" t="s">
        <v>108</v>
      </c>
      <c r="E1767" s="89" t="s">
        <v>201</v>
      </c>
      <c r="F1767" s="89" t="s">
        <v>1053</v>
      </c>
      <c r="G1767" s="89" t="s">
        <v>203</v>
      </c>
      <c r="H1767" s="89" t="s">
        <v>156</v>
      </c>
      <c r="I1767" s="90">
        <v>8.5999914000085987E-3</v>
      </c>
    </row>
    <row r="1768" spans="1:9">
      <c r="A1768" s="89" t="s">
        <v>5526</v>
      </c>
      <c r="B1768" s="89" t="s">
        <v>5527</v>
      </c>
      <c r="C1768" s="89" t="s">
        <v>5528</v>
      </c>
      <c r="D1768" s="89" t="s">
        <v>83</v>
      </c>
      <c r="E1768" s="89" t="s">
        <v>83</v>
      </c>
      <c r="F1768" s="89" t="s">
        <v>107</v>
      </c>
      <c r="G1768" s="89" t="s">
        <v>431</v>
      </c>
      <c r="H1768" s="89" t="s">
        <v>249</v>
      </c>
      <c r="I1768" s="90">
        <v>8.5999914000085987E-3</v>
      </c>
    </row>
    <row r="1769" spans="1:9">
      <c r="A1769" s="89" t="s">
        <v>5529</v>
      </c>
      <c r="B1769" s="89" t="s">
        <v>5530</v>
      </c>
      <c r="C1769" s="89" t="s">
        <v>5531</v>
      </c>
      <c r="D1769" s="89" t="s">
        <v>97</v>
      </c>
      <c r="E1769" s="89" t="s">
        <v>121</v>
      </c>
      <c r="F1769" s="89" t="s">
        <v>122</v>
      </c>
      <c r="G1769" s="89" t="s">
        <v>203</v>
      </c>
      <c r="H1769" s="89" t="s">
        <v>156</v>
      </c>
      <c r="I1769" s="90">
        <v>8.4999915000085E-3</v>
      </c>
    </row>
    <row r="1770" spans="1:9">
      <c r="A1770" s="89" t="s">
        <v>5532</v>
      </c>
      <c r="B1770" s="89" t="s">
        <v>5533</v>
      </c>
      <c r="C1770" s="89" t="s">
        <v>5534</v>
      </c>
      <c r="D1770" s="89" t="s">
        <v>59</v>
      </c>
      <c r="E1770" s="89" t="s">
        <v>72</v>
      </c>
      <c r="F1770" s="89" t="s">
        <v>78</v>
      </c>
      <c r="G1770" s="89" t="s">
        <v>203</v>
      </c>
      <c r="H1770" s="89" t="s">
        <v>156</v>
      </c>
      <c r="I1770" s="90">
        <v>8.4999915000085E-3</v>
      </c>
    </row>
    <row r="1771" spans="1:9">
      <c r="A1771" s="89" t="s">
        <v>5535</v>
      </c>
      <c r="B1771" s="89" t="s">
        <v>5536</v>
      </c>
      <c r="C1771" s="89" t="s">
        <v>5537</v>
      </c>
      <c r="D1771" s="89" t="s">
        <v>108</v>
      </c>
      <c r="E1771" s="89" t="s">
        <v>300</v>
      </c>
      <c r="F1771" s="89" t="s">
        <v>301</v>
      </c>
      <c r="G1771" s="89" t="s">
        <v>203</v>
      </c>
      <c r="H1771" s="89" t="s">
        <v>156</v>
      </c>
      <c r="I1771" s="90">
        <v>8.4999915000085E-3</v>
      </c>
    </row>
    <row r="1772" spans="1:9">
      <c r="A1772" s="89" t="s">
        <v>5538</v>
      </c>
      <c r="B1772" s="89" t="s">
        <v>5539</v>
      </c>
      <c r="C1772" s="89" t="s">
        <v>5540</v>
      </c>
      <c r="D1772" s="89" t="s">
        <v>103</v>
      </c>
      <c r="E1772" s="89" t="s">
        <v>103</v>
      </c>
      <c r="F1772" s="89" t="s">
        <v>1420</v>
      </c>
      <c r="G1772" s="89" t="s">
        <v>332</v>
      </c>
      <c r="H1772" s="89" t="s">
        <v>169</v>
      </c>
      <c r="I1772" s="90">
        <v>8.3999916000083979E-3</v>
      </c>
    </row>
    <row r="1773" spans="1:9">
      <c r="A1773" s="89" t="s">
        <v>5541</v>
      </c>
      <c r="B1773" s="89" t="s">
        <v>5542</v>
      </c>
      <c r="C1773" s="89" t="s">
        <v>5543</v>
      </c>
      <c r="D1773" s="89" t="s">
        <v>79</v>
      </c>
      <c r="E1773" s="89" t="s">
        <v>95</v>
      </c>
      <c r="F1773" s="89" t="s">
        <v>96</v>
      </c>
      <c r="G1773" s="89" t="s">
        <v>336</v>
      </c>
      <c r="H1773" s="89" t="s">
        <v>175</v>
      </c>
      <c r="I1773" s="90">
        <v>8.3999916000083979E-3</v>
      </c>
    </row>
    <row r="1774" spans="1:9">
      <c r="A1774" s="89" t="s">
        <v>5544</v>
      </c>
      <c r="B1774" s="89" t="s">
        <v>5545</v>
      </c>
      <c r="C1774" s="89" t="s">
        <v>5546</v>
      </c>
      <c r="D1774" s="89" t="s">
        <v>97</v>
      </c>
      <c r="E1774" s="89" t="s">
        <v>136</v>
      </c>
      <c r="F1774" s="89" t="s">
        <v>137</v>
      </c>
      <c r="G1774" s="89" t="s">
        <v>377</v>
      </c>
      <c r="H1774" s="89" t="s">
        <v>175</v>
      </c>
      <c r="I1774" s="90">
        <v>8.3999916000083979E-3</v>
      </c>
    </row>
    <row r="1775" spans="1:9">
      <c r="A1775" s="89" t="s">
        <v>5547</v>
      </c>
      <c r="B1775" s="89" t="s">
        <v>5548</v>
      </c>
      <c r="C1775" s="89" t="s">
        <v>5549</v>
      </c>
      <c r="D1775" s="89" t="s">
        <v>59</v>
      </c>
      <c r="E1775" s="89" t="s">
        <v>155</v>
      </c>
      <c r="F1775" s="89" t="s">
        <v>155</v>
      </c>
      <c r="G1775" s="89" t="s">
        <v>336</v>
      </c>
      <c r="H1775" s="89" t="s">
        <v>175</v>
      </c>
      <c r="I1775" s="90">
        <v>8.3999916000083979E-3</v>
      </c>
    </row>
    <row r="1776" spans="1:9">
      <c r="A1776" s="89" t="s">
        <v>5550</v>
      </c>
      <c r="B1776" s="89" t="s">
        <v>5551</v>
      </c>
      <c r="C1776" s="89" t="s">
        <v>5552</v>
      </c>
      <c r="D1776" s="89" t="s">
        <v>97</v>
      </c>
      <c r="E1776" s="89" t="s">
        <v>320</v>
      </c>
      <c r="F1776" s="89" t="s">
        <v>320</v>
      </c>
      <c r="G1776" s="89" t="s">
        <v>373</v>
      </c>
      <c r="H1776" s="89" t="s">
        <v>204</v>
      </c>
      <c r="I1776" s="90">
        <v>8.3999916000083979E-3</v>
      </c>
    </row>
    <row r="1777" spans="1:9">
      <c r="A1777" s="89" t="s">
        <v>5553</v>
      </c>
      <c r="B1777" s="89" t="s">
        <v>5554</v>
      </c>
      <c r="C1777" s="89" t="s">
        <v>5555</v>
      </c>
      <c r="D1777" s="89" t="s">
        <v>59</v>
      </c>
      <c r="E1777" s="89" t="s">
        <v>60</v>
      </c>
      <c r="F1777" s="89" t="s">
        <v>770</v>
      </c>
      <c r="G1777" s="89" t="s">
        <v>203</v>
      </c>
      <c r="H1777" s="89" t="s">
        <v>156</v>
      </c>
      <c r="I1777" s="90">
        <v>8.3999916000083979E-3</v>
      </c>
    </row>
    <row r="1778" spans="1:9">
      <c r="A1778" s="89" t="s">
        <v>5556</v>
      </c>
      <c r="B1778" s="89" t="s">
        <v>5557</v>
      </c>
      <c r="C1778" s="89" t="s">
        <v>5558</v>
      </c>
      <c r="D1778" s="89" t="s">
        <v>108</v>
      </c>
      <c r="E1778" s="89" t="s">
        <v>305</v>
      </c>
      <c r="F1778" s="89" t="s">
        <v>305</v>
      </c>
      <c r="G1778" s="89" t="s">
        <v>369</v>
      </c>
      <c r="H1778" s="89" t="s">
        <v>197</v>
      </c>
      <c r="I1778" s="90">
        <v>8.3999916000083979E-3</v>
      </c>
    </row>
    <row r="1779" spans="1:9">
      <c r="A1779" s="89" t="s">
        <v>5559</v>
      </c>
      <c r="B1779" s="89" t="s">
        <v>5560</v>
      </c>
      <c r="C1779" s="89" t="s">
        <v>5561</v>
      </c>
      <c r="D1779" s="89" t="s">
        <v>103</v>
      </c>
      <c r="E1779" s="89" t="s">
        <v>103</v>
      </c>
      <c r="F1779" s="89" t="s">
        <v>173</v>
      </c>
      <c r="G1779" s="89" t="s">
        <v>277</v>
      </c>
      <c r="H1779" s="89" t="s">
        <v>146</v>
      </c>
      <c r="I1779" s="90">
        <v>8.3999916000083979E-3</v>
      </c>
    </row>
    <row r="1780" spans="1:9">
      <c r="A1780" s="89" t="s">
        <v>5562</v>
      </c>
      <c r="B1780" s="89" t="s">
        <v>5563</v>
      </c>
      <c r="C1780" s="89" t="s">
        <v>5564</v>
      </c>
      <c r="D1780" s="89" t="s">
        <v>79</v>
      </c>
      <c r="E1780" s="89" t="s">
        <v>95</v>
      </c>
      <c r="F1780" s="89" t="s">
        <v>1012</v>
      </c>
      <c r="G1780" s="89" t="s">
        <v>203</v>
      </c>
      <c r="H1780" s="89" t="s">
        <v>156</v>
      </c>
      <c r="I1780" s="90">
        <v>8.3999916000083979E-3</v>
      </c>
    </row>
    <row r="1781" spans="1:9">
      <c r="A1781" s="89" t="s">
        <v>5565</v>
      </c>
      <c r="B1781" s="89" t="s">
        <v>5566</v>
      </c>
      <c r="C1781" s="89" t="s">
        <v>5567</v>
      </c>
      <c r="D1781" s="89" t="s">
        <v>114</v>
      </c>
      <c r="E1781" s="89" t="s">
        <v>114</v>
      </c>
      <c r="F1781" s="89" t="s">
        <v>1856</v>
      </c>
      <c r="G1781" s="89" t="s">
        <v>203</v>
      </c>
      <c r="H1781" s="89" t="s">
        <v>156</v>
      </c>
      <c r="I1781" s="90">
        <v>8.3999916000083979E-3</v>
      </c>
    </row>
    <row r="1782" spans="1:9">
      <c r="A1782" s="89" t="s">
        <v>5568</v>
      </c>
      <c r="B1782" s="89" t="s">
        <v>5569</v>
      </c>
      <c r="C1782" s="89" t="s">
        <v>5570</v>
      </c>
      <c r="D1782" s="89" t="s">
        <v>59</v>
      </c>
      <c r="E1782" s="89" t="s">
        <v>155</v>
      </c>
      <c r="F1782" s="89" t="s">
        <v>155</v>
      </c>
      <c r="G1782" s="89" t="s">
        <v>332</v>
      </c>
      <c r="H1782" s="89" t="s">
        <v>169</v>
      </c>
      <c r="I1782" s="90">
        <v>8.2999917000082992E-3</v>
      </c>
    </row>
    <row r="1783" spans="1:9">
      <c r="A1783" s="89" t="s">
        <v>5571</v>
      </c>
      <c r="B1783" s="89" t="s">
        <v>5572</v>
      </c>
      <c r="C1783" s="89" t="s">
        <v>5573</v>
      </c>
      <c r="D1783" s="89" t="s">
        <v>108</v>
      </c>
      <c r="E1783" s="89" t="s">
        <v>560</v>
      </c>
      <c r="F1783" s="89" t="s">
        <v>1085</v>
      </c>
      <c r="G1783" s="89" t="s">
        <v>203</v>
      </c>
      <c r="H1783" s="89" t="s">
        <v>156</v>
      </c>
      <c r="I1783" s="90">
        <v>8.2999917000082992E-3</v>
      </c>
    </row>
    <row r="1784" spans="1:9">
      <c r="A1784" s="89" t="s">
        <v>5574</v>
      </c>
      <c r="B1784" s="89" t="s">
        <v>5575</v>
      </c>
      <c r="C1784" s="89" t="s">
        <v>5576</v>
      </c>
      <c r="D1784" s="89" t="s">
        <v>79</v>
      </c>
      <c r="E1784" s="89" t="s">
        <v>444</v>
      </c>
      <c r="F1784" s="89" t="s">
        <v>3920</v>
      </c>
      <c r="G1784" s="89" t="s">
        <v>377</v>
      </c>
      <c r="H1784" s="89" t="s">
        <v>175</v>
      </c>
      <c r="I1784" s="90">
        <v>8.1999918000081988E-3</v>
      </c>
    </row>
    <row r="1785" spans="1:9">
      <c r="A1785" s="89" t="s">
        <v>5577</v>
      </c>
      <c r="B1785" s="89" t="s">
        <v>5578</v>
      </c>
      <c r="C1785" s="89" t="s">
        <v>5579</v>
      </c>
      <c r="D1785" s="89" t="s">
        <v>97</v>
      </c>
      <c r="E1785" s="89" t="s">
        <v>121</v>
      </c>
      <c r="F1785" s="89" t="s">
        <v>122</v>
      </c>
      <c r="G1785" s="89" t="s">
        <v>454</v>
      </c>
      <c r="H1785" s="89" t="s">
        <v>261</v>
      </c>
      <c r="I1785" s="90">
        <v>8.1999918000081988E-3</v>
      </c>
    </row>
    <row r="1786" spans="1:9">
      <c r="A1786" s="89" t="s">
        <v>5580</v>
      </c>
      <c r="B1786" s="89" t="s">
        <v>5581</v>
      </c>
      <c r="C1786" s="89" t="s">
        <v>5582</v>
      </c>
      <c r="D1786" s="89" t="s">
        <v>79</v>
      </c>
      <c r="E1786" s="89" t="s">
        <v>95</v>
      </c>
      <c r="F1786" s="89" t="s">
        <v>309</v>
      </c>
      <c r="G1786" s="89" t="s">
        <v>203</v>
      </c>
      <c r="H1786" s="89" t="s">
        <v>156</v>
      </c>
      <c r="I1786" s="90">
        <v>8.1999918000081988E-3</v>
      </c>
    </row>
    <row r="1787" spans="1:9">
      <c r="A1787" s="89" t="s">
        <v>5583</v>
      </c>
      <c r="B1787" s="89" t="s">
        <v>5584</v>
      </c>
      <c r="C1787" s="89" t="s">
        <v>5585</v>
      </c>
      <c r="D1787" s="89" t="s">
        <v>108</v>
      </c>
      <c r="E1787" s="89" t="s">
        <v>560</v>
      </c>
      <c r="F1787" s="89" t="s">
        <v>1085</v>
      </c>
      <c r="G1787" s="89" t="s">
        <v>344</v>
      </c>
      <c r="H1787" s="89" t="s">
        <v>184</v>
      </c>
      <c r="I1787" s="90">
        <v>8.1999918000081988E-3</v>
      </c>
    </row>
    <row r="1788" spans="1:9">
      <c r="A1788" s="89" t="s">
        <v>5586</v>
      </c>
      <c r="B1788" s="89" t="s">
        <v>5587</v>
      </c>
      <c r="C1788" s="89" t="s">
        <v>5588</v>
      </c>
      <c r="D1788" s="89" t="s">
        <v>79</v>
      </c>
      <c r="E1788" s="89" t="s">
        <v>1466</v>
      </c>
      <c r="F1788" s="89" t="s">
        <v>1467</v>
      </c>
      <c r="G1788" s="89" t="s">
        <v>285</v>
      </c>
      <c r="H1788" s="89" t="s">
        <v>161</v>
      </c>
      <c r="I1788" s="90">
        <v>8.1999918000081988E-3</v>
      </c>
    </row>
    <row r="1789" spans="1:9">
      <c r="A1789" s="89" t="s">
        <v>5589</v>
      </c>
      <c r="B1789" s="89" t="s">
        <v>5590</v>
      </c>
      <c r="C1789" s="89" t="s">
        <v>5591</v>
      </c>
      <c r="D1789" s="89" t="s">
        <v>79</v>
      </c>
      <c r="E1789" s="89" t="s">
        <v>95</v>
      </c>
      <c r="F1789" s="89" t="s">
        <v>709</v>
      </c>
      <c r="G1789" s="89" t="s">
        <v>203</v>
      </c>
      <c r="H1789" s="89" t="s">
        <v>156</v>
      </c>
      <c r="I1789" s="90">
        <v>8.1999918000081988E-3</v>
      </c>
    </row>
    <row r="1790" spans="1:9">
      <c r="A1790" s="89" t="s">
        <v>5592</v>
      </c>
      <c r="B1790" s="89" t="s">
        <v>5593</v>
      </c>
      <c r="C1790" s="89" t="s">
        <v>5594</v>
      </c>
      <c r="D1790" s="89" t="s">
        <v>91</v>
      </c>
      <c r="E1790" s="89" t="s">
        <v>112</v>
      </c>
      <c r="F1790" s="89" t="s">
        <v>113</v>
      </c>
      <c r="G1790" s="89" t="s">
        <v>62</v>
      </c>
      <c r="H1790" s="89" t="s">
        <v>63</v>
      </c>
      <c r="I1790" s="90">
        <v>8.1999918000081988E-3</v>
      </c>
    </row>
    <row r="1791" spans="1:9">
      <c r="A1791" s="89" t="s">
        <v>5595</v>
      </c>
      <c r="B1791" s="89" t="s">
        <v>5596</v>
      </c>
      <c r="C1791" s="89" t="s">
        <v>5597</v>
      </c>
      <c r="D1791" s="89" t="s">
        <v>97</v>
      </c>
      <c r="E1791" s="89" t="s">
        <v>121</v>
      </c>
      <c r="F1791" s="89" t="s">
        <v>122</v>
      </c>
      <c r="G1791" s="89" t="s">
        <v>203</v>
      </c>
      <c r="H1791" s="89" t="s">
        <v>156</v>
      </c>
      <c r="I1791" s="90">
        <v>8.0999919000080984E-3</v>
      </c>
    </row>
    <row r="1792" spans="1:9">
      <c r="A1792" s="89" t="s">
        <v>5598</v>
      </c>
      <c r="B1792" s="89" t="s">
        <v>5599</v>
      </c>
      <c r="C1792" s="89" t="s">
        <v>5600</v>
      </c>
      <c r="D1792" s="89" t="s">
        <v>79</v>
      </c>
      <c r="E1792" s="89" t="s">
        <v>444</v>
      </c>
      <c r="F1792" s="89" t="s">
        <v>491</v>
      </c>
      <c r="G1792" s="89" t="s">
        <v>389</v>
      </c>
      <c r="H1792" s="89" t="s">
        <v>218</v>
      </c>
      <c r="I1792" s="90">
        <v>8.0999919000080984E-3</v>
      </c>
    </row>
    <row r="1793" spans="1:9">
      <c r="A1793" s="89" t="s">
        <v>5601</v>
      </c>
      <c r="B1793" s="89" t="s">
        <v>5602</v>
      </c>
      <c r="C1793" s="89" t="s">
        <v>5603</v>
      </c>
      <c r="D1793" s="89" t="s">
        <v>108</v>
      </c>
      <c r="E1793" s="89" t="s">
        <v>235</v>
      </c>
      <c r="F1793" s="89" t="s">
        <v>3652</v>
      </c>
      <c r="G1793" s="89" t="s">
        <v>62</v>
      </c>
      <c r="H1793" s="89" t="s">
        <v>63</v>
      </c>
      <c r="I1793" s="90">
        <v>8.0999919000080984E-3</v>
      </c>
    </row>
    <row r="1794" spans="1:9">
      <c r="A1794" s="89" t="s">
        <v>5604</v>
      </c>
      <c r="B1794" s="89" t="s">
        <v>5605</v>
      </c>
      <c r="C1794" s="89" t="s">
        <v>5606</v>
      </c>
      <c r="D1794" s="89" t="s">
        <v>97</v>
      </c>
      <c r="E1794" s="89" t="s">
        <v>121</v>
      </c>
      <c r="F1794" s="89" t="s">
        <v>122</v>
      </c>
      <c r="G1794" s="89" t="s">
        <v>203</v>
      </c>
      <c r="H1794" s="89" t="s">
        <v>156</v>
      </c>
      <c r="I1794" s="90">
        <v>8.0999919000080984E-3</v>
      </c>
    </row>
    <row r="1795" spans="1:9">
      <c r="A1795" s="89" t="s">
        <v>5607</v>
      </c>
      <c r="B1795" s="89" t="s">
        <v>5608</v>
      </c>
      <c r="C1795" s="89" t="s">
        <v>5609</v>
      </c>
      <c r="D1795" s="89" t="s">
        <v>97</v>
      </c>
      <c r="E1795" s="89" t="s">
        <v>121</v>
      </c>
      <c r="F1795" s="89" t="s">
        <v>122</v>
      </c>
      <c r="G1795" s="89" t="s">
        <v>411</v>
      </c>
      <c r="H1795" s="89" t="s">
        <v>231</v>
      </c>
      <c r="I1795" s="90">
        <v>8.0999919000080984E-3</v>
      </c>
    </row>
    <row r="1796" spans="1:9">
      <c r="A1796" s="89" t="s">
        <v>5610</v>
      </c>
      <c r="B1796" s="89" t="s">
        <v>5611</v>
      </c>
      <c r="C1796" s="89" t="s">
        <v>5612</v>
      </c>
      <c r="D1796" s="89" t="s">
        <v>97</v>
      </c>
      <c r="E1796" s="89" t="s">
        <v>320</v>
      </c>
      <c r="F1796" s="89" t="s">
        <v>320</v>
      </c>
      <c r="G1796" s="89" t="s">
        <v>285</v>
      </c>
      <c r="H1796" s="89" t="s">
        <v>161</v>
      </c>
      <c r="I1796" s="90">
        <v>8.0999919000080984E-3</v>
      </c>
    </row>
    <row r="1797" spans="1:9">
      <c r="A1797" s="89" t="s">
        <v>5613</v>
      </c>
      <c r="B1797" s="89" t="s">
        <v>5614</v>
      </c>
      <c r="C1797" s="89" t="s">
        <v>5615</v>
      </c>
      <c r="D1797" s="89" t="s">
        <v>59</v>
      </c>
      <c r="E1797" s="89" t="s">
        <v>60</v>
      </c>
      <c r="F1797" s="89" t="s">
        <v>61</v>
      </c>
      <c r="G1797" s="89" t="s">
        <v>332</v>
      </c>
      <c r="H1797" s="89" t="s">
        <v>169</v>
      </c>
      <c r="I1797" s="90">
        <v>8.0999919000080984E-3</v>
      </c>
    </row>
    <row r="1798" spans="1:9">
      <c r="A1798" s="89" t="s">
        <v>5616</v>
      </c>
      <c r="B1798" s="89" t="s">
        <v>5617</v>
      </c>
      <c r="C1798" s="89" t="s">
        <v>5618</v>
      </c>
      <c r="D1798" s="89" t="s">
        <v>114</v>
      </c>
      <c r="E1798" s="89" t="s">
        <v>114</v>
      </c>
      <c r="F1798" s="89" t="s">
        <v>2386</v>
      </c>
      <c r="G1798" s="89" t="s">
        <v>344</v>
      </c>
      <c r="H1798" s="89" t="s">
        <v>184</v>
      </c>
      <c r="I1798" s="90">
        <v>8.0999919000080984E-3</v>
      </c>
    </row>
    <row r="1799" spans="1:9">
      <c r="A1799" s="89" t="s">
        <v>5619</v>
      </c>
      <c r="B1799" s="89" t="s">
        <v>5620</v>
      </c>
      <c r="C1799" s="89" t="s">
        <v>5621</v>
      </c>
      <c r="D1799" s="89" t="s">
        <v>97</v>
      </c>
      <c r="E1799" s="89" t="s">
        <v>121</v>
      </c>
      <c r="F1799" s="89" t="s">
        <v>122</v>
      </c>
      <c r="G1799" s="89" t="s">
        <v>188</v>
      </c>
      <c r="H1799" s="89" t="s">
        <v>151</v>
      </c>
      <c r="I1799" s="90">
        <v>7.9999920000079997E-3</v>
      </c>
    </row>
    <row r="1800" spans="1:9">
      <c r="A1800" s="89" t="s">
        <v>5622</v>
      </c>
      <c r="B1800" s="89" t="s">
        <v>5623</v>
      </c>
      <c r="C1800" s="89" t="s">
        <v>5624</v>
      </c>
      <c r="D1800" s="89" t="s">
        <v>103</v>
      </c>
      <c r="E1800" s="89" t="s">
        <v>103</v>
      </c>
      <c r="F1800" s="89" t="s">
        <v>290</v>
      </c>
      <c r="G1800" s="89" t="s">
        <v>332</v>
      </c>
      <c r="H1800" s="89" t="s">
        <v>169</v>
      </c>
      <c r="I1800" s="90">
        <v>7.9999920000079997E-3</v>
      </c>
    </row>
    <row r="1801" spans="1:9">
      <c r="A1801" s="89" t="s">
        <v>5625</v>
      </c>
      <c r="B1801" s="89" t="s">
        <v>5626</v>
      </c>
      <c r="C1801" s="89" t="s">
        <v>5627</v>
      </c>
      <c r="D1801" s="89" t="s">
        <v>79</v>
      </c>
      <c r="E1801" s="89" t="s">
        <v>444</v>
      </c>
      <c r="F1801" s="89" t="s">
        <v>2651</v>
      </c>
      <c r="G1801" s="89" t="s">
        <v>277</v>
      </c>
      <c r="H1801" s="89" t="s">
        <v>146</v>
      </c>
      <c r="I1801" s="90">
        <v>7.9999920000079997E-3</v>
      </c>
    </row>
    <row r="1802" spans="1:9">
      <c r="A1802" s="89" t="s">
        <v>5628</v>
      </c>
      <c r="B1802" s="89" t="s">
        <v>5629</v>
      </c>
      <c r="C1802" s="89" t="s">
        <v>5630</v>
      </c>
      <c r="D1802" s="89" t="s">
        <v>108</v>
      </c>
      <c r="E1802" s="89" t="s">
        <v>300</v>
      </c>
      <c r="F1802" s="89" t="s">
        <v>678</v>
      </c>
      <c r="G1802" s="89" t="s">
        <v>188</v>
      </c>
      <c r="H1802" s="89" t="s">
        <v>151</v>
      </c>
      <c r="I1802" s="90">
        <v>7.9999920000079997E-3</v>
      </c>
    </row>
    <row r="1803" spans="1:9">
      <c r="A1803" s="89" t="s">
        <v>5631</v>
      </c>
      <c r="B1803" s="89" t="s">
        <v>5632</v>
      </c>
      <c r="C1803" s="89" t="s">
        <v>5633</v>
      </c>
      <c r="D1803" s="89" t="s">
        <v>67</v>
      </c>
      <c r="E1803" s="89" t="s">
        <v>67</v>
      </c>
      <c r="F1803" s="89" t="s">
        <v>68</v>
      </c>
      <c r="G1803" s="89" t="s">
        <v>203</v>
      </c>
      <c r="H1803" s="89" t="s">
        <v>156</v>
      </c>
      <c r="I1803" s="90">
        <v>7.9999920000079997E-3</v>
      </c>
    </row>
    <row r="1804" spans="1:9">
      <c r="A1804" s="89" t="s">
        <v>5634</v>
      </c>
      <c r="B1804" s="89" t="s">
        <v>5635</v>
      </c>
      <c r="C1804" s="89" t="s">
        <v>5636</v>
      </c>
      <c r="D1804" s="89" t="s">
        <v>79</v>
      </c>
      <c r="E1804" s="89" t="s">
        <v>95</v>
      </c>
      <c r="F1804" s="89" t="s">
        <v>1012</v>
      </c>
      <c r="G1804" s="89" t="s">
        <v>411</v>
      </c>
      <c r="H1804" s="89" t="s">
        <v>231</v>
      </c>
      <c r="I1804" s="90">
        <v>7.9999920000079997E-3</v>
      </c>
    </row>
    <row r="1805" spans="1:9">
      <c r="A1805" s="89" t="s">
        <v>5637</v>
      </c>
      <c r="B1805" s="89" t="s">
        <v>5638</v>
      </c>
      <c r="C1805" s="89" t="s">
        <v>5639</v>
      </c>
      <c r="D1805" s="89" t="s">
        <v>74</v>
      </c>
      <c r="E1805" s="89" t="s">
        <v>87</v>
      </c>
      <c r="F1805" s="89" t="s">
        <v>88</v>
      </c>
      <c r="G1805" s="89" t="s">
        <v>188</v>
      </c>
      <c r="H1805" s="89" t="s">
        <v>151</v>
      </c>
      <c r="I1805" s="90">
        <v>7.9999920000079997E-3</v>
      </c>
    </row>
    <row r="1806" spans="1:9">
      <c r="A1806" s="89" t="s">
        <v>5640</v>
      </c>
      <c r="B1806" s="89" t="s">
        <v>5641</v>
      </c>
      <c r="C1806" s="89" t="s">
        <v>5642</v>
      </c>
      <c r="D1806" s="89" t="s">
        <v>114</v>
      </c>
      <c r="E1806" s="89" t="s">
        <v>114</v>
      </c>
      <c r="F1806" s="89" t="s">
        <v>574</v>
      </c>
      <c r="G1806" s="89" t="s">
        <v>385</v>
      </c>
      <c r="H1806" s="89" t="s">
        <v>213</v>
      </c>
      <c r="I1806" s="90">
        <v>7.9999920000079997E-3</v>
      </c>
    </row>
    <row r="1807" spans="1:9">
      <c r="A1807" s="89" t="s">
        <v>5643</v>
      </c>
      <c r="B1807" s="89" t="s">
        <v>5644</v>
      </c>
      <c r="C1807" s="89" t="s">
        <v>5645</v>
      </c>
      <c r="D1807" s="89" t="s">
        <v>74</v>
      </c>
      <c r="E1807" s="89" t="s">
        <v>87</v>
      </c>
      <c r="F1807" s="89" t="s">
        <v>88</v>
      </c>
      <c r="G1807" s="89" t="s">
        <v>203</v>
      </c>
      <c r="H1807" s="89" t="s">
        <v>156</v>
      </c>
      <c r="I1807" s="90">
        <v>7.9999920000079997E-3</v>
      </c>
    </row>
    <row r="1808" spans="1:9">
      <c r="A1808" s="89" t="s">
        <v>5646</v>
      </c>
      <c r="B1808" s="89" t="s">
        <v>5647</v>
      </c>
      <c r="C1808" s="89" t="s">
        <v>5648</v>
      </c>
      <c r="D1808" s="89" t="s">
        <v>74</v>
      </c>
      <c r="E1808" s="89" t="s">
        <v>87</v>
      </c>
      <c r="F1808" s="89" t="s">
        <v>88</v>
      </c>
      <c r="G1808" s="89" t="s">
        <v>188</v>
      </c>
      <c r="H1808" s="89" t="s">
        <v>151</v>
      </c>
      <c r="I1808" s="90">
        <v>7.8999921000078993E-3</v>
      </c>
    </row>
    <row r="1809" spans="1:9">
      <c r="A1809" s="89" t="s">
        <v>5649</v>
      </c>
      <c r="B1809" s="89" t="s">
        <v>5650</v>
      </c>
      <c r="C1809" s="89" t="s">
        <v>5651</v>
      </c>
      <c r="D1809" s="89" t="s">
        <v>79</v>
      </c>
      <c r="E1809" s="89" t="s">
        <v>95</v>
      </c>
      <c r="F1809" s="89" t="s">
        <v>309</v>
      </c>
      <c r="G1809" s="89" t="s">
        <v>203</v>
      </c>
      <c r="H1809" s="89" t="s">
        <v>156</v>
      </c>
      <c r="I1809" s="90">
        <v>7.8999921000078993E-3</v>
      </c>
    </row>
    <row r="1810" spans="1:9">
      <c r="A1810" s="89" t="s">
        <v>5652</v>
      </c>
      <c r="B1810" s="89" t="s">
        <v>5653</v>
      </c>
      <c r="C1810" s="89" t="s">
        <v>5654</v>
      </c>
      <c r="D1810" s="89" t="s">
        <v>74</v>
      </c>
      <c r="E1810" s="89" t="s">
        <v>212</v>
      </c>
      <c r="F1810" s="89" t="s">
        <v>212</v>
      </c>
      <c r="G1810" s="89" t="s">
        <v>393</v>
      </c>
      <c r="H1810" s="89" t="s">
        <v>146</v>
      </c>
      <c r="I1810" s="90">
        <v>7.8999921000078993E-3</v>
      </c>
    </row>
    <row r="1811" spans="1:9">
      <c r="A1811" s="89" t="s">
        <v>5655</v>
      </c>
      <c r="B1811" s="89" t="s">
        <v>5656</v>
      </c>
      <c r="C1811" s="89" t="s">
        <v>5657</v>
      </c>
      <c r="D1811" s="89" t="s">
        <v>103</v>
      </c>
      <c r="E1811" s="89" t="s">
        <v>103</v>
      </c>
      <c r="F1811" s="89" t="s">
        <v>2271</v>
      </c>
      <c r="G1811" s="89" t="s">
        <v>344</v>
      </c>
      <c r="H1811" s="89" t="s">
        <v>184</v>
      </c>
      <c r="I1811" s="90">
        <v>7.8999921000078993E-3</v>
      </c>
    </row>
    <row r="1812" spans="1:9">
      <c r="A1812" s="89" t="s">
        <v>5658</v>
      </c>
      <c r="B1812" s="89" t="s">
        <v>5659</v>
      </c>
      <c r="C1812" s="89" t="s">
        <v>5660</v>
      </c>
      <c r="D1812" s="89" t="s">
        <v>59</v>
      </c>
      <c r="E1812" s="89" t="s">
        <v>60</v>
      </c>
      <c r="F1812" s="89" t="s">
        <v>770</v>
      </c>
      <c r="G1812" s="89" t="s">
        <v>332</v>
      </c>
      <c r="H1812" s="89" t="s">
        <v>169</v>
      </c>
      <c r="I1812" s="90">
        <v>7.8999921000078993E-3</v>
      </c>
    </row>
    <row r="1813" spans="1:9">
      <c r="A1813" s="89" t="s">
        <v>5661</v>
      </c>
      <c r="B1813" s="89" t="s">
        <v>5662</v>
      </c>
      <c r="C1813" s="89" t="s">
        <v>5663</v>
      </c>
      <c r="D1813" s="89" t="s">
        <v>103</v>
      </c>
      <c r="E1813" s="89" t="s">
        <v>103</v>
      </c>
      <c r="F1813" s="89" t="s">
        <v>173</v>
      </c>
      <c r="G1813" s="89" t="s">
        <v>174</v>
      </c>
      <c r="H1813" s="89" t="s">
        <v>141</v>
      </c>
      <c r="I1813" s="90">
        <v>7.8999921000078993E-3</v>
      </c>
    </row>
    <row r="1814" spans="1:9">
      <c r="A1814" s="89" t="s">
        <v>5664</v>
      </c>
      <c r="B1814" s="89" t="s">
        <v>5665</v>
      </c>
      <c r="C1814" s="89" t="s">
        <v>5666</v>
      </c>
      <c r="D1814" s="89" t="s">
        <v>59</v>
      </c>
      <c r="E1814" s="89" t="s">
        <v>60</v>
      </c>
      <c r="F1814" s="89" t="s">
        <v>501</v>
      </c>
      <c r="G1814" s="89" t="s">
        <v>183</v>
      </c>
      <c r="H1814" s="89" t="s">
        <v>146</v>
      </c>
      <c r="I1814" s="90">
        <v>7.8999921000078993E-3</v>
      </c>
    </row>
    <row r="1815" spans="1:9">
      <c r="A1815" s="89" t="s">
        <v>5667</v>
      </c>
      <c r="B1815" s="89" t="s">
        <v>5668</v>
      </c>
      <c r="C1815" s="89" t="s">
        <v>5669</v>
      </c>
      <c r="D1815" s="89" t="s">
        <v>74</v>
      </c>
      <c r="E1815" s="89" t="s">
        <v>87</v>
      </c>
      <c r="F1815" s="89" t="s">
        <v>88</v>
      </c>
      <c r="G1815" s="89" t="s">
        <v>203</v>
      </c>
      <c r="H1815" s="89" t="s">
        <v>156</v>
      </c>
      <c r="I1815" s="90">
        <v>7.8999921000078993E-3</v>
      </c>
    </row>
    <row r="1816" spans="1:9">
      <c r="A1816" s="89" t="s">
        <v>5670</v>
      </c>
      <c r="B1816" s="89" t="s">
        <v>5671</v>
      </c>
      <c r="C1816" s="89" t="s">
        <v>5672</v>
      </c>
      <c r="D1816" s="89" t="s">
        <v>79</v>
      </c>
      <c r="E1816" s="89" t="s">
        <v>95</v>
      </c>
      <c r="F1816" s="89" t="s">
        <v>96</v>
      </c>
      <c r="G1816" s="89" t="s">
        <v>377</v>
      </c>
      <c r="H1816" s="89" t="s">
        <v>175</v>
      </c>
      <c r="I1816" s="90">
        <v>7.8999921000078993E-3</v>
      </c>
    </row>
    <row r="1817" spans="1:9">
      <c r="A1817" s="89" t="s">
        <v>5673</v>
      </c>
      <c r="B1817" s="89" t="s">
        <v>5674</v>
      </c>
      <c r="C1817" s="89" t="s">
        <v>5675</v>
      </c>
      <c r="D1817" s="89" t="s">
        <v>79</v>
      </c>
      <c r="E1817" s="89" t="s">
        <v>95</v>
      </c>
      <c r="F1817" s="89" t="s">
        <v>1206</v>
      </c>
      <c r="G1817" s="89" t="s">
        <v>203</v>
      </c>
      <c r="H1817" s="89" t="s">
        <v>156</v>
      </c>
      <c r="I1817" s="90">
        <v>7.8999921000078993E-3</v>
      </c>
    </row>
    <row r="1818" spans="1:9">
      <c r="A1818" s="89" t="s">
        <v>5676</v>
      </c>
      <c r="B1818" s="89" t="s">
        <v>5677</v>
      </c>
      <c r="C1818" s="89" t="s">
        <v>5678</v>
      </c>
      <c r="D1818" s="89" t="s">
        <v>83</v>
      </c>
      <c r="E1818" s="89" t="s">
        <v>83</v>
      </c>
      <c r="F1818" s="89" t="s">
        <v>107</v>
      </c>
      <c r="G1818" s="89" t="s">
        <v>423</v>
      </c>
      <c r="H1818" s="89" t="s">
        <v>241</v>
      </c>
      <c r="I1818" s="90">
        <v>7.8999921000078993E-3</v>
      </c>
    </row>
    <row r="1819" spans="1:9">
      <c r="A1819" s="89" t="s">
        <v>5679</v>
      </c>
      <c r="B1819" s="89" t="s">
        <v>5680</v>
      </c>
      <c r="C1819" s="89" t="s">
        <v>5681</v>
      </c>
      <c r="D1819" s="89" t="s">
        <v>108</v>
      </c>
      <c r="E1819" s="89" t="s">
        <v>235</v>
      </c>
      <c r="F1819" s="89" t="s">
        <v>236</v>
      </c>
      <c r="G1819" s="89" t="s">
        <v>188</v>
      </c>
      <c r="H1819" s="89" t="s">
        <v>151</v>
      </c>
      <c r="I1819" s="90">
        <v>7.7999922000077989E-3</v>
      </c>
    </row>
    <row r="1820" spans="1:9">
      <c r="A1820" s="89" t="s">
        <v>5682</v>
      </c>
      <c r="B1820" s="89" t="s">
        <v>5683</v>
      </c>
      <c r="C1820" s="89" t="s">
        <v>5684</v>
      </c>
      <c r="D1820" s="89" t="s">
        <v>59</v>
      </c>
      <c r="E1820" s="89" t="s">
        <v>60</v>
      </c>
      <c r="F1820" s="89" t="s">
        <v>770</v>
      </c>
      <c r="G1820" s="89" t="s">
        <v>336</v>
      </c>
      <c r="H1820" s="89" t="s">
        <v>175</v>
      </c>
      <c r="I1820" s="90">
        <v>7.7999922000077989E-3</v>
      </c>
    </row>
    <row r="1821" spans="1:9">
      <c r="A1821" s="89" t="s">
        <v>5685</v>
      </c>
      <c r="B1821" s="89" t="s">
        <v>5686</v>
      </c>
      <c r="C1821" s="89" t="s">
        <v>5687</v>
      </c>
      <c r="D1821" s="89" t="s">
        <v>79</v>
      </c>
      <c r="E1821" s="89" t="s">
        <v>95</v>
      </c>
      <c r="F1821" s="89" t="s">
        <v>309</v>
      </c>
      <c r="G1821" s="89" t="s">
        <v>203</v>
      </c>
      <c r="H1821" s="89" t="s">
        <v>156</v>
      </c>
      <c r="I1821" s="90">
        <v>7.7999922000077989E-3</v>
      </c>
    </row>
    <row r="1822" spans="1:9">
      <c r="A1822" s="89" t="s">
        <v>5688</v>
      </c>
      <c r="B1822" s="89" t="s">
        <v>5689</v>
      </c>
      <c r="C1822" s="89" t="s">
        <v>5690</v>
      </c>
      <c r="D1822" s="89" t="s">
        <v>74</v>
      </c>
      <c r="E1822" s="89" t="s">
        <v>87</v>
      </c>
      <c r="F1822" s="89" t="s">
        <v>88</v>
      </c>
      <c r="G1822" s="89" t="s">
        <v>203</v>
      </c>
      <c r="H1822" s="89" t="s">
        <v>156</v>
      </c>
      <c r="I1822" s="90">
        <v>7.7999922000077989E-3</v>
      </c>
    </row>
    <row r="1823" spans="1:9">
      <c r="A1823" s="89" t="s">
        <v>5691</v>
      </c>
      <c r="B1823" s="89" t="s">
        <v>5692</v>
      </c>
      <c r="C1823" s="89" t="s">
        <v>5693</v>
      </c>
      <c r="D1823" s="89" t="s">
        <v>74</v>
      </c>
      <c r="E1823" s="89" t="s">
        <v>87</v>
      </c>
      <c r="F1823" s="89" t="s">
        <v>88</v>
      </c>
      <c r="G1823" s="89" t="s">
        <v>203</v>
      </c>
      <c r="H1823" s="89" t="s">
        <v>156</v>
      </c>
      <c r="I1823" s="90">
        <v>7.7999922000077989E-3</v>
      </c>
    </row>
    <row r="1824" spans="1:9">
      <c r="A1824" s="89" t="s">
        <v>5694</v>
      </c>
      <c r="B1824" s="89" t="s">
        <v>5695</v>
      </c>
      <c r="C1824" s="89" t="s">
        <v>5696</v>
      </c>
      <c r="D1824" s="89" t="s">
        <v>103</v>
      </c>
      <c r="E1824" s="89" t="s">
        <v>103</v>
      </c>
      <c r="F1824" s="89" t="s">
        <v>1420</v>
      </c>
      <c r="G1824" s="89" t="s">
        <v>381</v>
      </c>
      <c r="H1824" s="89" t="s">
        <v>208</v>
      </c>
      <c r="I1824" s="90">
        <v>7.7999922000077989E-3</v>
      </c>
    </row>
    <row r="1825" spans="1:9">
      <c r="A1825" s="89" t="s">
        <v>5697</v>
      </c>
      <c r="B1825" s="89" t="s">
        <v>5698</v>
      </c>
      <c r="C1825" s="89" t="s">
        <v>5699</v>
      </c>
      <c r="D1825" s="89" t="s">
        <v>103</v>
      </c>
      <c r="E1825" s="89" t="s">
        <v>103</v>
      </c>
      <c r="F1825" s="89" t="s">
        <v>2271</v>
      </c>
      <c r="G1825" s="89" t="s">
        <v>203</v>
      </c>
      <c r="H1825" s="89" t="s">
        <v>156</v>
      </c>
      <c r="I1825" s="90">
        <v>7.7999922000077989E-3</v>
      </c>
    </row>
    <row r="1826" spans="1:9">
      <c r="A1826" s="89" t="s">
        <v>5700</v>
      </c>
      <c r="B1826" s="89" t="s">
        <v>5701</v>
      </c>
      <c r="C1826" s="89" t="s">
        <v>5702</v>
      </c>
      <c r="D1826" s="89" t="s">
        <v>79</v>
      </c>
      <c r="E1826" s="89" t="s">
        <v>95</v>
      </c>
      <c r="F1826" s="89" t="s">
        <v>309</v>
      </c>
      <c r="G1826" s="89" t="s">
        <v>336</v>
      </c>
      <c r="H1826" s="89" t="s">
        <v>175</v>
      </c>
      <c r="I1826" s="90">
        <v>7.7999922000077989E-3</v>
      </c>
    </row>
    <row r="1827" spans="1:9">
      <c r="A1827" s="89" t="s">
        <v>5703</v>
      </c>
      <c r="B1827" s="89" t="s">
        <v>5704</v>
      </c>
      <c r="C1827" s="89" t="s">
        <v>5705</v>
      </c>
      <c r="D1827" s="89" t="s">
        <v>91</v>
      </c>
      <c r="E1827" s="89" t="s">
        <v>112</v>
      </c>
      <c r="F1827" s="89" t="s">
        <v>113</v>
      </c>
      <c r="G1827" s="89" t="s">
        <v>188</v>
      </c>
      <c r="H1827" s="89" t="s">
        <v>151</v>
      </c>
      <c r="I1827" s="90">
        <v>7.6999923000076994E-3</v>
      </c>
    </row>
    <row r="1828" spans="1:9">
      <c r="A1828" s="89" t="s">
        <v>5706</v>
      </c>
      <c r="B1828" s="89" t="s">
        <v>5707</v>
      </c>
      <c r="C1828" s="89" t="s">
        <v>5708</v>
      </c>
      <c r="D1828" s="89" t="s">
        <v>74</v>
      </c>
      <c r="E1828" s="89" t="s">
        <v>87</v>
      </c>
      <c r="F1828" s="89" t="s">
        <v>88</v>
      </c>
      <c r="G1828" s="89" t="s">
        <v>397</v>
      </c>
      <c r="H1828" s="89" t="s">
        <v>222</v>
      </c>
      <c r="I1828" s="90">
        <v>7.6999923000076994E-3</v>
      </c>
    </row>
    <row r="1829" spans="1:9">
      <c r="A1829" s="89" t="s">
        <v>5709</v>
      </c>
      <c r="B1829" s="89" t="s">
        <v>5710</v>
      </c>
      <c r="C1829" s="89" t="s">
        <v>5711</v>
      </c>
      <c r="D1829" s="89" t="s">
        <v>74</v>
      </c>
      <c r="E1829" s="89" t="s">
        <v>87</v>
      </c>
      <c r="F1829" s="89" t="s">
        <v>88</v>
      </c>
      <c r="G1829" s="89" t="s">
        <v>344</v>
      </c>
      <c r="H1829" s="89" t="s">
        <v>184</v>
      </c>
      <c r="I1829" s="90">
        <v>7.6999923000076994E-3</v>
      </c>
    </row>
    <row r="1830" spans="1:9">
      <c r="A1830" s="89" t="s">
        <v>5712</v>
      </c>
      <c r="B1830" s="89" t="s">
        <v>5713</v>
      </c>
      <c r="C1830" s="89" t="s">
        <v>5714</v>
      </c>
      <c r="D1830" s="89" t="s">
        <v>97</v>
      </c>
      <c r="E1830" s="89" t="s">
        <v>136</v>
      </c>
      <c r="F1830" s="89" t="s">
        <v>470</v>
      </c>
      <c r="G1830" s="89" t="s">
        <v>188</v>
      </c>
      <c r="H1830" s="89" t="s">
        <v>151</v>
      </c>
      <c r="I1830" s="90">
        <v>7.6999923000076994E-3</v>
      </c>
    </row>
    <row r="1831" spans="1:9">
      <c r="A1831" s="89" t="s">
        <v>5715</v>
      </c>
      <c r="B1831" s="89" t="s">
        <v>5716</v>
      </c>
      <c r="C1831" s="89" t="s">
        <v>5717</v>
      </c>
      <c r="D1831" s="89" t="s">
        <v>97</v>
      </c>
      <c r="E1831" s="89" t="s">
        <v>136</v>
      </c>
      <c r="F1831" s="89" t="s">
        <v>137</v>
      </c>
      <c r="G1831" s="89" t="s">
        <v>423</v>
      </c>
      <c r="H1831" s="89" t="s">
        <v>241</v>
      </c>
      <c r="I1831" s="90">
        <v>7.6999923000076994E-3</v>
      </c>
    </row>
    <row r="1832" spans="1:9">
      <c r="A1832" s="89" t="s">
        <v>5718</v>
      </c>
      <c r="B1832" s="89" t="s">
        <v>5719</v>
      </c>
      <c r="C1832" s="89" t="s">
        <v>5720</v>
      </c>
      <c r="D1832" s="89" t="s">
        <v>97</v>
      </c>
      <c r="E1832" s="89" t="s">
        <v>121</v>
      </c>
      <c r="F1832" s="89" t="s">
        <v>122</v>
      </c>
      <c r="G1832" s="89" t="s">
        <v>203</v>
      </c>
      <c r="H1832" s="89" t="s">
        <v>156</v>
      </c>
      <c r="I1832" s="90">
        <v>7.6999923000076994E-3</v>
      </c>
    </row>
    <row r="1833" spans="1:9">
      <c r="A1833" s="89" t="s">
        <v>5721</v>
      </c>
      <c r="B1833" s="89" t="s">
        <v>5722</v>
      </c>
      <c r="C1833" s="89" t="s">
        <v>5723</v>
      </c>
      <c r="D1833" s="89" t="s">
        <v>67</v>
      </c>
      <c r="E1833" s="89" t="s">
        <v>67</v>
      </c>
      <c r="F1833" s="89" t="s">
        <v>68</v>
      </c>
      <c r="G1833" s="89" t="s">
        <v>285</v>
      </c>
      <c r="H1833" s="89" t="s">
        <v>161</v>
      </c>
      <c r="I1833" s="90">
        <v>7.6999923000076994E-3</v>
      </c>
    </row>
    <row r="1834" spans="1:9">
      <c r="A1834" s="89" t="s">
        <v>5724</v>
      </c>
      <c r="B1834" s="89" t="s">
        <v>5725</v>
      </c>
      <c r="C1834" s="89" t="s">
        <v>5726</v>
      </c>
      <c r="D1834" s="89" t="s">
        <v>97</v>
      </c>
      <c r="E1834" s="89" t="s">
        <v>121</v>
      </c>
      <c r="F1834" s="89" t="s">
        <v>122</v>
      </c>
      <c r="G1834" s="89" t="s">
        <v>332</v>
      </c>
      <c r="H1834" s="89" t="s">
        <v>169</v>
      </c>
      <c r="I1834" s="90">
        <v>7.6999923000076994E-3</v>
      </c>
    </row>
    <row r="1835" spans="1:9">
      <c r="A1835" s="89" t="s">
        <v>5727</v>
      </c>
      <c r="B1835" s="89" t="s">
        <v>5728</v>
      </c>
      <c r="C1835" s="89" t="s">
        <v>5729</v>
      </c>
      <c r="D1835" s="89" t="s">
        <v>79</v>
      </c>
      <c r="E1835" s="89" t="s">
        <v>95</v>
      </c>
      <c r="F1835" s="89" t="s">
        <v>96</v>
      </c>
      <c r="G1835" s="89" t="s">
        <v>471</v>
      </c>
      <c r="H1835" s="89" t="s">
        <v>273</v>
      </c>
      <c r="I1835" s="90">
        <v>7.599992400007599E-3</v>
      </c>
    </row>
    <row r="1836" spans="1:9">
      <c r="A1836" s="89" t="s">
        <v>5730</v>
      </c>
      <c r="B1836" s="89" t="s">
        <v>5731</v>
      </c>
      <c r="C1836" s="89" t="s">
        <v>5732</v>
      </c>
      <c r="D1836" s="89" t="s">
        <v>59</v>
      </c>
      <c r="E1836" s="89" t="s">
        <v>72</v>
      </c>
      <c r="F1836" s="89" t="s">
        <v>129</v>
      </c>
      <c r="G1836" s="89" t="s">
        <v>336</v>
      </c>
      <c r="H1836" s="89" t="s">
        <v>175</v>
      </c>
      <c r="I1836" s="90">
        <v>7.599992400007599E-3</v>
      </c>
    </row>
    <row r="1837" spans="1:9">
      <c r="A1837" s="89" t="s">
        <v>5733</v>
      </c>
      <c r="B1837" s="89" t="s">
        <v>5734</v>
      </c>
      <c r="C1837" s="89" t="s">
        <v>5735</v>
      </c>
      <c r="D1837" s="89" t="s">
        <v>103</v>
      </c>
      <c r="E1837" s="89" t="s">
        <v>103</v>
      </c>
      <c r="F1837" s="89" t="s">
        <v>173</v>
      </c>
      <c r="G1837" s="89" t="s">
        <v>336</v>
      </c>
      <c r="H1837" s="89" t="s">
        <v>175</v>
      </c>
      <c r="I1837" s="90">
        <v>7.599992400007599E-3</v>
      </c>
    </row>
    <row r="1838" spans="1:9">
      <c r="A1838" s="89" t="s">
        <v>5736</v>
      </c>
      <c r="B1838" s="89" t="s">
        <v>5737</v>
      </c>
      <c r="C1838" s="89" t="s">
        <v>5738</v>
      </c>
      <c r="D1838" s="89" t="s">
        <v>91</v>
      </c>
      <c r="E1838" s="89" t="s">
        <v>409</v>
      </c>
      <c r="F1838" s="89" t="s">
        <v>410</v>
      </c>
      <c r="G1838" s="89" t="s">
        <v>344</v>
      </c>
      <c r="H1838" s="89" t="s">
        <v>184</v>
      </c>
      <c r="I1838" s="90">
        <v>7.599992400007599E-3</v>
      </c>
    </row>
    <row r="1839" spans="1:9">
      <c r="A1839" s="89" t="s">
        <v>5739</v>
      </c>
      <c r="B1839" s="89" t="s">
        <v>5740</v>
      </c>
      <c r="C1839" s="89" t="s">
        <v>5741</v>
      </c>
      <c r="D1839" s="89" t="s">
        <v>79</v>
      </c>
      <c r="E1839" s="89" t="s">
        <v>444</v>
      </c>
      <c r="F1839" s="89" t="s">
        <v>445</v>
      </c>
      <c r="G1839" s="89" t="s">
        <v>188</v>
      </c>
      <c r="H1839" s="89" t="s">
        <v>151</v>
      </c>
      <c r="I1839" s="90">
        <v>7.599992400007599E-3</v>
      </c>
    </row>
    <row r="1840" spans="1:9">
      <c r="A1840" s="89" t="s">
        <v>5742</v>
      </c>
      <c r="B1840" s="89" t="s">
        <v>5743</v>
      </c>
      <c r="C1840" s="89" t="s">
        <v>5744</v>
      </c>
      <c r="D1840" s="89" t="s">
        <v>97</v>
      </c>
      <c r="E1840" s="89" t="s">
        <v>136</v>
      </c>
      <c r="F1840" s="89" t="s">
        <v>470</v>
      </c>
      <c r="G1840" s="89" t="s">
        <v>203</v>
      </c>
      <c r="H1840" s="89" t="s">
        <v>156</v>
      </c>
      <c r="I1840" s="90">
        <v>7.599992400007599E-3</v>
      </c>
    </row>
    <row r="1841" spans="1:9">
      <c r="A1841" s="89" t="s">
        <v>5745</v>
      </c>
      <c r="B1841" s="89" t="s">
        <v>5746</v>
      </c>
      <c r="C1841" s="89" t="s">
        <v>5747</v>
      </c>
      <c r="D1841" s="89" t="s">
        <v>108</v>
      </c>
      <c r="E1841" s="89" t="s">
        <v>201</v>
      </c>
      <c r="F1841" s="89" t="s">
        <v>1053</v>
      </c>
      <c r="G1841" s="89" t="s">
        <v>203</v>
      </c>
      <c r="H1841" s="89" t="s">
        <v>156</v>
      </c>
      <c r="I1841" s="90">
        <v>7.599992400007599E-3</v>
      </c>
    </row>
    <row r="1842" spans="1:9">
      <c r="A1842" s="89" t="s">
        <v>5748</v>
      </c>
      <c r="B1842" s="89" t="s">
        <v>5749</v>
      </c>
      <c r="C1842" s="89" t="s">
        <v>5750</v>
      </c>
      <c r="D1842" s="89" t="s">
        <v>97</v>
      </c>
      <c r="E1842" s="89" t="s">
        <v>121</v>
      </c>
      <c r="F1842" s="89" t="s">
        <v>122</v>
      </c>
      <c r="G1842" s="89" t="s">
        <v>423</v>
      </c>
      <c r="H1842" s="89" t="s">
        <v>241</v>
      </c>
      <c r="I1842" s="90">
        <v>7.599992400007599E-3</v>
      </c>
    </row>
    <row r="1843" spans="1:9">
      <c r="A1843" s="89" t="s">
        <v>5751</v>
      </c>
      <c r="B1843" s="89" t="s">
        <v>5752</v>
      </c>
      <c r="C1843" s="89" t="s">
        <v>5753</v>
      </c>
      <c r="D1843" s="89" t="s">
        <v>108</v>
      </c>
      <c r="E1843" s="89" t="s">
        <v>300</v>
      </c>
      <c r="F1843" s="89" t="s">
        <v>301</v>
      </c>
      <c r="G1843" s="89" t="s">
        <v>203</v>
      </c>
      <c r="H1843" s="89" t="s">
        <v>156</v>
      </c>
      <c r="I1843" s="90">
        <v>7.599992400007599E-3</v>
      </c>
    </row>
    <row r="1844" spans="1:9">
      <c r="A1844" s="89" t="s">
        <v>5754</v>
      </c>
      <c r="B1844" s="89" t="s">
        <v>5755</v>
      </c>
      <c r="C1844" s="89" t="s">
        <v>5756</v>
      </c>
      <c r="D1844" s="89" t="s">
        <v>91</v>
      </c>
      <c r="E1844" s="89" t="s">
        <v>409</v>
      </c>
      <c r="F1844" s="89" t="s">
        <v>605</v>
      </c>
      <c r="G1844" s="89" t="s">
        <v>340</v>
      </c>
      <c r="H1844" s="89" t="s">
        <v>179</v>
      </c>
      <c r="I1844" s="90">
        <v>7.599992400007599E-3</v>
      </c>
    </row>
    <row r="1845" spans="1:9">
      <c r="A1845" s="89" t="s">
        <v>5757</v>
      </c>
      <c r="B1845" s="89" t="s">
        <v>5758</v>
      </c>
      <c r="C1845" s="89" t="s">
        <v>5759</v>
      </c>
      <c r="D1845" s="89" t="s">
        <v>97</v>
      </c>
      <c r="E1845" s="89" t="s">
        <v>121</v>
      </c>
      <c r="F1845" s="89" t="s">
        <v>122</v>
      </c>
      <c r="G1845" s="89" t="s">
        <v>344</v>
      </c>
      <c r="H1845" s="89" t="s">
        <v>184</v>
      </c>
      <c r="I1845" s="90">
        <v>7.4999925000074985E-3</v>
      </c>
    </row>
    <row r="1846" spans="1:9">
      <c r="A1846" s="89" t="s">
        <v>5760</v>
      </c>
      <c r="B1846" s="89" t="s">
        <v>5761</v>
      </c>
      <c r="C1846" s="89" t="s">
        <v>5762</v>
      </c>
      <c r="D1846" s="89" t="s">
        <v>91</v>
      </c>
      <c r="E1846" s="89" t="s">
        <v>112</v>
      </c>
      <c r="F1846" s="89" t="s">
        <v>113</v>
      </c>
      <c r="G1846" s="89" t="s">
        <v>385</v>
      </c>
      <c r="H1846" s="89" t="s">
        <v>213</v>
      </c>
      <c r="I1846" s="90">
        <v>7.4999925000074985E-3</v>
      </c>
    </row>
    <row r="1847" spans="1:9">
      <c r="A1847" s="89" t="s">
        <v>5763</v>
      </c>
      <c r="B1847" s="89" t="s">
        <v>5764</v>
      </c>
      <c r="C1847" s="89" t="s">
        <v>5765</v>
      </c>
      <c r="D1847" s="89" t="s">
        <v>97</v>
      </c>
      <c r="E1847" s="89" t="s">
        <v>320</v>
      </c>
      <c r="F1847" s="89" t="s">
        <v>320</v>
      </c>
      <c r="G1847" s="89" t="s">
        <v>183</v>
      </c>
      <c r="H1847" s="89" t="s">
        <v>146</v>
      </c>
      <c r="I1847" s="90">
        <v>7.4999925000074985E-3</v>
      </c>
    </row>
    <row r="1848" spans="1:9">
      <c r="A1848" s="89" t="s">
        <v>5766</v>
      </c>
      <c r="B1848" s="89" t="s">
        <v>5767</v>
      </c>
      <c r="C1848" s="89" t="s">
        <v>5768</v>
      </c>
      <c r="D1848" s="89" t="s">
        <v>97</v>
      </c>
      <c r="E1848" s="89" t="s">
        <v>121</v>
      </c>
      <c r="F1848" s="89" t="s">
        <v>122</v>
      </c>
      <c r="G1848" s="89" t="s">
        <v>332</v>
      </c>
      <c r="H1848" s="89" t="s">
        <v>169</v>
      </c>
      <c r="I1848" s="90">
        <v>7.4999925000074985E-3</v>
      </c>
    </row>
    <row r="1849" spans="1:9">
      <c r="A1849" s="89" t="s">
        <v>5769</v>
      </c>
      <c r="B1849" s="89" t="s">
        <v>5770</v>
      </c>
      <c r="C1849" s="89" t="s">
        <v>5771</v>
      </c>
      <c r="D1849" s="89" t="s">
        <v>83</v>
      </c>
      <c r="E1849" s="89" t="s">
        <v>83</v>
      </c>
      <c r="F1849" s="89" t="s">
        <v>160</v>
      </c>
      <c r="G1849" s="89" t="s">
        <v>427</v>
      </c>
      <c r="H1849" s="89" t="s">
        <v>245</v>
      </c>
      <c r="I1849" s="90">
        <v>7.4999925000074985E-3</v>
      </c>
    </row>
    <row r="1850" spans="1:9">
      <c r="A1850" s="89" t="s">
        <v>5772</v>
      </c>
      <c r="B1850" s="89" t="s">
        <v>5773</v>
      </c>
      <c r="C1850" s="89" t="s">
        <v>5774</v>
      </c>
      <c r="D1850" s="89" t="s">
        <v>108</v>
      </c>
      <c r="E1850" s="89" t="s">
        <v>201</v>
      </c>
      <c r="F1850" s="89" t="s">
        <v>202</v>
      </c>
      <c r="G1850" s="89" t="s">
        <v>188</v>
      </c>
      <c r="H1850" s="89" t="s">
        <v>151</v>
      </c>
      <c r="I1850" s="90">
        <v>7.4999925000074985E-3</v>
      </c>
    </row>
    <row r="1851" spans="1:9">
      <c r="A1851" s="89" t="s">
        <v>5775</v>
      </c>
      <c r="B1851" s="89" t="s">
        <v>5776</v>
      </c>
      <c r="C1851" s="89" t="s">
        <v>5777</v>
      </c>
      <c r="D1851" s="89" t="s">
        <v>79</v>
      </c>
      <c r="E1851" s="89" t="s">
        <v>444</v>
      </c>
      <c r="F1851" s="89" t="s">
        <v>2651</v>
      </c>
      <c r="G1851" s="89" t="s">
        <v>203</v>
      </c>
      <c r="H1851" s="89" t="s">
        <v>156</v>
      </c>
      <c r="I1851" s="90">
        <v>7.4999925000074985E-3</v>
      </c>
    </row>
    <row r="1852" spans="1:9">
      <c r="A1852" s="89" t="s">
        <v>5778</v>
      </c>
      <c r="B1852" s="89" t="s">
        <v>5779</v>
      </c>
      <c r="C1852" s="89" t="s">
        <v>5780</v>
      </c>
      <c r="D1852" s="89" t="s">
        <v>91</v>
      </c>
      <c r="E1852" s="89" t="s">
        <v>409</v>
      </c>
      <c r="F1852" s="89" t="s">
        <v>410</v>
      </c>
      <c r="G1852" s="89" t="s">
        <v>381</v>
      </c>
      <c r="H1852" s="89" t="s">
        <v>208</v>
      </c>
      <c r="I1852" s="90">
        <v>7.4999925000074985E-3</v>
      </c>
    </row>
    <row r="1853" spans="1:9">
      <c r="A1853" s="89" t="s">
        <v>5781</v>
      </c>
      <c r="B1853" s="89" t="s">
        <v>5782</v>
      </c>
      <c r="C1853" s="89" t="s">
        <v>5783</v>
      </c>
      <c r="D1853" s="89" t="s">
        <v>97</v>
      </c>
      <c r="E1853" s="89" t="s">
        <v>136</v>
      </c>
      <c r="F1853" s="89" t="s">
        <v>137</v>
      </c>
      <c r="G1853" s="89" t="s">
        <v>123</v>
      </c>
      <c r="H1853" s="89" t="s">
        <v>124</v>
      </c>
      <c r="I1853" s="90">
        <v>7.4999925000074985E-3</v>
      </c>
    </row>
    <row r="1854" spans="1:9">
      <c r="A1854" s="89" t="s">
        <v>5784</v>
      </c>
      <c r="B1854" s="89" t="s">
        <v>5785</v>
      </c>
      <c r="C1854" s="89" t="s">
        <v>5786</v>
      </c>
      <c r="D1854" s="89" t="s">
        <v>91</v>
      </c>
      <c r="E1854" s="89" t="s">
        <v>409</v>
      </c>
      <c r="F1854" s="89" t="s">
        <v>410</v>
      </c>
      <c r="G1854" s="89" t="s">
        <v>203</v>
      </c>
      <c r="H1854" s="89" t="s">
        <v>156</v>
      </c>
      <c r="I1854" s="90">
        <v>7.4999925000074985E-3</v>
      </c>
    </row>
    <row r="1855" spans="1:9">
      <c r="A1855" s="89" t="s">
        <v>5787</v>
      </c>
      <c r="B1855" s="89" t="s">
        <v>5788</v>
      </c>
      <c r="C1855" s="89" t="s">
        <v>5789</v>
      </c>
      <c r="D1855" s="89" t="s">
        <v>103</v>
      </c>
      <c r="E1855" s="89" t="s">
        <v>103</v>
      </c>
      <c r="F1855" s="89" t="s">
        <v>1572</v>
      </c>
      <c r="G1855" s="89" t="s">
        <v>203</v>
      </c>
      <c r="H1855" s="89" t="s">
        <v>156</v>
      </c>
      <c r="I1855" s="90">
        <v>7.4999925000074985E-3</v>
      </c>
    </row>
    <row r="1856" spans="1:9">
      <c r="A1856" s="89" t="s">
        <v>5790</v>
      </c>
      <c r="B1856" s="89" t="s">
        <v>5791</v>
      </c>
      <c r="C1856" s="89" t="s">
        <v>5792</v>
      </c>
      <c r="D1856" s="89" t="s">
        <v>114</v>
      </c>
      <c r="E1856" s="89" t="s">
        <v>114</v>
      </c>
      <c r="F1856" s="89" t="s">
        <v>2386</v>
      </c>
      <c r="G1856" s="89" t="s">
        <v>385</v>
      </c>
      <c r="H1856" s="89" t="s">
        <v>213</v>
      </c>
      <c r="I1856" s="90">
        <v>7.4999925000074985E-3</v>
      </c>
    </row>
    <row r="1857" spans="1:9">
      <c r="A1857" s="89" t="s">
        <v>5793</v>
      </c>
      <c r="B1857" s="89" t="s">
        <v>5794</v>
      </c>
      <c r="C1857" s="89" t="s">
        <v>5795</v>
      </c>
      <c r="D1857" s="89" t="s">
        <v>79</v>
      </c>
      <c r="E1857" s="89" t="s">
        <v>95</v>
      </c>
      <c r="F1857" s="89" t="s">
        <v>96</v>
      </c>
      <c r="G1857" s="89" t="s">
        <v>188</v>
      </c>
      <c r="H1857" s="89" t="s">
        <v>151</v>
      </c>
      <c r="I1857" s="90">
        <v>7.4999925000074985E-3</v>
      </c>
    </row>
    <row r="1858" spans="1:9">
      <c r="A1858" s="89" t="s">
        <v>5796</v>
      </c>
      <c r="B1858" s="89" t="s">
        <v>5797</v>
      </c>
      <c r="C1858" s="89" t="s">
        <v>5798</v>
      </c>
      <c r="D1858" s="89" t="s">
        <v>91</v>
      </c>
      <c r="E1858" s="89" t="s">
        <v>409</v>
      </c>
      <c r="F1858" s="89" t="s">
        <v>410</v>
      </c>
      <c r="G1858" s="89" t="s">
        <v>336</v>
      </c>
      <c r="H1858" s="89" t="s">
        <v>175</v>
      </c>
      <c r="I1858" s="90">
        <v>7.4999925000074985E-3</v>
      </c>
    </row>
    <row r="1859" spans="1:9">
      <c r="A1859" s="89" t="s">
        <v>5799</v>
      </c>
      <c r="B1859" s="89" t="s">
        <v>5800</v>
      </c>
      <c r="C1859" s="89" t="s">
        <v>5801</v>
      </c>
      <c r="D1859" s="89" t="s">
        <v>97</v>
      </c>
      <c r="E1859" s="89" t="s">
        <v>618</v>
      </c>
      <c r="F1859" s="89" t="s">
        <v>1034</v>
      </c>
      <c r="G1859" s="89" t="s">
        <v>471</v>
      </c>
      <c r="H1859" s="89" t="s">
        <v>273</v>
      </c>
      <c r="I1859" s="90">
        <v>7.4999925000074985E-3</v>
      </c>
    </row>
    <row r="1860" spans="1:9">
      <c r="A1860" s="89" t="s">
        <v>5802</v>
      </c>
      <c r="B1860" s="89" t="s">
        <v>5803</v>
      </c>
      <c r="C1860" s="89" t="s">
        <v>5804</v>
      </c>
      <c r="D1860" s="89" t="s">
        <v>59</v>
      </c>
      <c r="E1860" s="89" t="s">
        <v>155</v>
      </c>
      <c r="F1860" s="89" t="s">
        <v>155</v>
      </c>
      <c r="G1860" s="89" t="s">
        <v>203</v>
      </c>
      <c r="H1860" s="89" t="s">
        <v>156</v>
      </c>
      <c r="I1860" s="90">
        <v>7.399992600007399E-3</v>
      </c>
    </row>
    <row r="1861" spans="1:9">
      <c r="A1861" s="89" t="s">
        <v>5805</v>
      </c>
      <c r="B1861" s="89" t="s">
        <v>5806</v>
      </c>
      <c r="C1861" s="89" t="s">
        <v>5807</v>
      </c>
      <c r="D1861" s="89" t="s">
        <v>83</v>
      </c>
      <c r="E1861" s="89" t="s">
        <v>83</v>
      </c>
      <c r="F1861" s="89" t="s">
        <v>107</v>
      </c>
      <c r="G1861" s="89" t="s">
        <v>285</v>
      </c>
      <c r="H1861" s="89" t="s">
        <v>161</v>
      </c>
      <c r="I1861" s="90">
        <v>7.399992600007399E-3</v>
      </c>
    </row>
    <row r="1862" spans="1:9">
      <c r="A1862" s="89" t="s">
        <v>5808</v>
      </c>
      <c r="B1862" s="89" t="s">
        <v>5809</v>
      </c>
      <c r="C1862" s="89" t="s">
        <v>5810</v>
      </c>
      <c r="D1862" s="89" t="s">
        <v>97</v>
      </c>
      <c r="E1862" s="89" t="s">
        <v>618</v>
      </c>
      <c r="F1862" s="89" t="s">
        <v>619</v>
      </c>
      <c r="G1862" s="89" t="s">
        <v>183</v>
      </c>
      <c r="H1862" s="89" t="s">
        <v>146</v>
      </c>
      <c r="I1862" s="90">
        <v>7.399992600007399E-3</v>
      </c>
    </row>
    <row r="1863" spans="1:9">
      <c r="A1863" s="89" t="s">
        <v>5811</v>
      </c>
      <c r="B1863" s="89" t="s">
        <v>5812</v>
      </c>
      <c r="C1863" s="89" t="s">
        <v>5813</v>
      </c>
      <c r="D1863" s="89" t="s">
        <v>103</v>
      </c>
      <c r="E1863" s="89" t="s">
        <v>103</v>
      </c>
      <c r="F1863" s="89" t="s">
        <v>290</v>
      </c>
      <c r="G1863" s="89" t="s">
        <v>188</v>
      </c>
      <c r="H1863" s="89" t="s">
        <v>151</v>
      </c>
      <c r="I1863" s="90">
        <v>7.399992600007399E-3</v>
      </c>
    </row>
    <row r="1864" spans="1:9">
      <c r="A1864" s="89" t="s">
        <v>5814</v>
      </c>
      <c r="B1864" s="89" t="s">
        <v>5815</v>
      </c>
      <c r="C1864" s="89" t="s">
        <v>5816</v>
      </c>
      <c r="D1864" s="89" t="s">
        <v>108</v>
      </c>
      <c r="E1864" s="89" t="s">
        <v>305</v>
      </c>
      <c r="F1864" s="89" t="s">
        <v>305</v>
      </c>
      <c r="G1864" s="89" t="s">
        <v>348</v>
      </c>
      <c r="H1864" s="89" t="s">
        <v>146</v>
      </c>
      <c r="I1864" s="90">
        <v>7.399992600007399E-3</v>
      </c>
    </row>
    <row r="1865" spans="1:9">
      <c r="A1865" s="89" t="s">
        <v>5817</v>
      </c>
      <c r="B1865" s="89" t="s">
        <v>5818</v>
      </c>
      <c r="C1865" s="89" t="s">
        <v>5819</v>
      </c>
      <c r="D1865" s="89" t="s">
        <v>108</v>
      </c>
      <c r="E1865" s="89" t="s">
        <v>201</v>
      </c>
      <c r="F1865" s="89" t="s">
        <v>1053</v>
      </c>
      <c r="G1865" s="89" t="s">
        <v>203</v>
      </c>
      <c r="H1865" s="89" t="s">
        <v>156</v>
      </c>
      <c r="I1865" s="90">
        <v>7.399992600007399E-3</v>
      </c>
    </row>
    <row r="1866" spans="1:9">
      <c r="A1866" s="89" t="s">
        <v>5820</v>
      </c>
      <c r="B1866" s="89" t="s">
        <v>5821</v>
      </c>
      <c r="C1866" s="89" t="s">
        <v>5822</v>
      </c>
      <c r="D1866" s="89" t="s">
        <v>79</v>
      </c>
      <c r="E1866" s="89" t="s">
        <v>95</v>
      </c>
      <c r="F1866" s="89" t="s">
        <v>541</v>
      </c>
      <c r="G1866" s="89" t="s">
        <v>340</v>
      </c>
      <c r="H1866" s="89" t="s">
        <v>179</v>
      </c>
      <c r="I1866" s="90">
        <v>7.399992600007399E-3</v>
      </c>
    </row>
    <row r="1867" spans="1:9">
      <c r="A1867" s="89" t="s">
        <v>5823</v>
      </c>
      <c r="B1867" s="89" t="s">
        <v>5824</v>
      </c>
      <c r="C1867" s="89" t="s">
        <v>5825</v>
      </c>
      <c r="D1867" s="89" t="s">
        <v>103</v>
      </c>
      <c r="E1867" s="89" t="s">
        <v>103</v>
      </c>
      <c r="F1867" s="89" t="s">
        <v>173</v>
      </c>
      <c r="G1867" s="89" t="s">
        <v>419</v>
      </c>
      <c r="H1867" s="89" t="s">
        <v>278</v>
      </c>
      <c r="I1867" s="90">
        <v>7.399992600007399E-3</v>
      </c>
    </row>
    <row r="1868" spans="1:9">
      <c r="A1868" s="89" t="s">
        <v>5826</v>
      </c>
      <c r="B1868" s="89" t="s">
        <v>5827</v>
      </c>
      <c r="C1868" s="89" t="s">
        <v>5828</v>
      </c>
      <c r="D1868" s="89" t="s">
        <v>74</v>
      </c>
      <c r="E1868" s="89" t="s">
        <v>87</v>
      </c>
      <c r="F1868" s="89" t="s">
        <v>88</v>
      </c>
      <c r="G1868" s="89" t="s">
        <v>336</v>
      </c>
      <c r="H1868" s="89" t="s">
        <v>175</v>
      </c>
      <c r="I1868" s="90">
        <v>7.2999927000072995E-3</v>
      </c>
    </row>
    <row r="1869" spans="1:9">
      <c r="A1869" s="89" t="s">
        <v>5829</v>
      </c>
      <c r="B1869" s="89" t="s">
        <v>5830</v>
      </c>
      <c r="C1869" s="89" t="s">
        <v>5831</v>
      </c>
      <c r="D1869" s="89" t="s">
        <v>79</v>
      </c>
      <c r="E1869" s="89" t="s">
        <v>444</v>
      </c>
      <c r="F1869" s="89" t="s">
        <v>3920</v>
      </c>
      <c r="G1869" s="89" t="s">
        <v>62</v>
      </c>
      <c r="H1869" s="89" t="s">
        <v>63</v>
      </c>
      <c r="I1869" s="90">
        <v>7.2999927000072995E-3</v>
      </c>
    </row>
    <row r="1870" spans="1:9">
      <c r="A1870" s="89" t="s">
        <v>5832</v>
      </c>
      <c r="B1870" s="89" t="s">
        <v>5833</v>
      </c>
      <c r="C1870" s="89" t="s">
        <v>5834</v>
      </c>
      <c r="D1870" s="89" t="s">
        <v>108</v>
      </c>
      <c r="E1870" s="89" t="s">
        <v>201</v>
      </c>
      <c r="F1870" s="89" t="s">
        <v>202</v>
      </c>
      <c r="G1870" s="89" t="s">
        <v>336</v>
      </c>
      <c r="H1870" s="89" t="s">
        <v>175</v>
      </c>
      <c r="I1870" s="90">
        <v>7.2999927000072995E-3</v>
      </c>
    </row>
    <row r="1871" spans="1:9">
      <c r="A1871" s="89" t="s">
        <v>5835</v>
      </c>
      <c r="B1871" s="89" t="s">
        <v>5836</v>
      </c>
      <c r="C1871" s="89" t="s">
        <v>5837</v>
      </c>
      <c r="D1871" s="89" t="s">
        <v>97</v>
      </c>
      <c r="E1871" s="89" t="s">
        <v>121</v>
      </c>
      <c r="F1871" s="89" t="s">
        <v>122</v>
      </c>
      <c r="G1871" s="89" t="s">
        <v>203</v>
      </c>
      <c r="H1871" s="89" t="s">
        <v>156</v>
      </c>
      <c r="I1871" s="90">
        <v>7.2999927000072995E-3</v>
      </c>
    </row>
    <row r="1872" spans="1:9">
      <c r="A1872" s="89" t="s">
        <v>5838</v>
      </c>
      <c r="B1872" s="89" t="s">
        <v>5839</v>
      </c>
      <c r="C1872" s="89" t="s">
        <v>5840</v>
      </c>
      <c r="D1872" s="89" t="s">
        <v>103</v>
      </c>
      <c r="E1872" s="89" t="s">
        <v>103</v>
      </c>
      <c r="F1872" s="89" t="s">
        <v>173</v>
      </c>
      <c r="G1872" s="89" t="s">
        <v>203</v>
      </c>
      <c r="H1872" s="89" t="s">
        <v>156</v>
      </c>
      <c r="I1872" s="90">
        <v>7.2999927000072995E-3</v>
      </c>
    </row>
    <row r="1873" spans="1:9">
      <c r="A1873" s="89" t="s">
        <v>5841</v>
      </c>
      <c r="B1873" s="89" t="s">
        <v>5842</v>
      </c>
      <c r="C1873" s="89" t="s">
        <v>5843</v>
      </c>
      <c r="D1873" s="89" t="s">
        <v>103</v>
      </c>
      <c r="E1873" s="89" t="s">
        <v>103</v>
      </c>
      <c r="F1873" s="89" t="s">
        <v>290</v>
      </c>
      <c r="G1873" s="89" t="s">
        <v>203</v>
      </c>
      <c r="H1873" s="89" t="s">
        <v>156</v>
      </c>
      <c r="I1873" s="90">
        <v>7.2999927000072995E-3</v>
      </c>
    </row>
    <row r="1874" spans="1:9">
      <c r="A1874" s="89" t="s">
        <v>5844</v>
      </c>
      <c r="B1874" s="89" t="s">
        <v>5845</v>
      </c>
      <c r="C1874" s="89" t="s">
        <v>5846</v>
      </c>
      <c r="D1874" s="89" t="s">
        <v>79</v>
      </c>
      <c r="E1874" s="89" t="s">
        <v>444</v>
      </c>
      <c r="F1874" s="89" t="s">
        <v>2068</v>
      </c>
      <c r="G1874" s="89" t="s">
        <v>411</v>
      </c>
      <c r="H1874" s="89" t="s">
        <v>231</v>
      </c>
      <c r="I1874" s="90">
        <v>7.2999927000072995E-3</v>
      </c>
    </row>
    <row r="1875" spans="1:9">
      <c r="A1875" s="89" t="s">
        <v>5847</v>
      </c>
      <c r="B1875" s="89" t="s">
        <v>5848</v>
      </c>
      <c r="C1875" s="89" t="s">
        <v>5849</v>
      </c>
      <c r="D1875" s="89" t="s">
        <v>108</v>
      </c>
      <c r="E1875" s="89" t="s">
        <v>201</v>
      </c>
      <c r="F1875" s="89" t="s">
        <v>1053</v>
      </c>
      <c r="G1875" s="89" t="s">
        <v>203</v>
      </c>
      <c r="H1875" s="89" t="s">
        <v>156</v>
      </c>
      <c r="I1875" s="90">
        <v>7.2999927000072995E-3</v>
      </c>
    </row>
    <row r="1876" spans="1:9">
      <c r="A1876" s="89" t="s">
        <v>5850</v>
      </c>
      <c r="B1876" s="89" t="s">
        <v>5851</v>
      </c>
      <c r="C1876" s="89" t="s">
        <v>5852</v>
      </c>
      <c r="D1876" s="89" t="s">
        <v>79</v>
      </c>
      <c r="E1876" s="89" t="s">
        <v>95</v>
      </c>
      <c r="F1876" s="89" t="s">
        <v>309</v>
      </c>
      <c r="G1876" s="89" t="s">
        <v>203</v>
      </c>
      <c r="H1876" s="89" t="s">
        <v>156</v>
      </c>
      <c r="I1876" s="90">
        <v>7.2999927000072995E-3</v>
      </c>
    </row>
    <row r="1877" spans="1:9">
      <c r="A1877" s="89" t="s">
        <v>5853</v>
      </c>
      <c r="B1877" s="89" t="s">
        <v>5854</v>
      </c>
      <c r="C1877" s="89" t="s">
        <v>5855</v>
      </c>
      <c r="D1877" s="89" t="s">
        <v>67</v>
      </c>
      <c r="E1877" s="89" t="s">
        <v>67</v>
      </c>
      <c r="F1877" s="89" t="s">
        <v>68</v>
      </c>
      <c r="G1877" s="89" t="s">
        <v>435</v>
      </c>
      <c r="H1877" s="89" t="s">
        <v>253</v>
      </c>
      <c r="I1877" s="90">
        <v>7.2999927000072995E-3</v>
      </c>
    </row>
    <row r="1878" spans="1:9">
      <c r="A1878" s="89" t="s">
        <v>5856</v>
      </c>
      <c r="B1878" s="89" t="s">
        <v>5857</v>
      </c>
      <c r="C1878" s="89" t="s">
        <v>5858</v>
      </c>
      <c r="D1878" s="89" t="s">
        <v>79</v>
      </c>
      <c r="E1878" s="89" t="s">
        <v>444</v>
      </c>
      <c r="F1878" s="89" t="s">
        <v>3920</v>
      </c>
      <c r="G1878" s="89" t="s">
        <v>174</v>
      </c>
      <c r="H1878" s="89" t="s">
        <v>141</v>
      </c>
      <c r="I1878" s="90">
        <v>7.2999927000072995E-3</v>
      </c>
    </row>
    <row r="1879" spans="1:9">
      <c r="A1879" s="89" t="s">
        <v>5859</v>
      </c>
      <c r="B1879" s="89" t="s">
        <v>5860</v>
      </c>
      <c r="C1879" s="89" t="s">
        <v>5861</v>
      </c>
      <c r="D1879" s="89" t="s">
        <v>97</v>
      </c>
      <c r="E1879" s="89" t="s">
        <v>618</v>
      </c>
      <c r="F1879" s="89" t="s">
        <v>1034</v>
      </c>
      <c r="G1879" s="89" t="s">
        <v>336</v>
      </c>
      <c r="H1879" s="89" t="s">
        <v>175</v>
      </c>
      <c r="I1879" s="90">
        <v>7.2999927000072995E-3</v>
      </c>
    </row>
    <row r="1880" spans="1:9">
      <c r="A1880" s="89" t="s">
        <v>5862</v>
      </c>
      <c r="B1880" s="89" t="s">
        <v>5863</v>
      </c>
      <c r="C1880" s="89" t="s">
        <v>5864</v>
      </c>
      <c r="D1880" s="89" t="s">
        <v>91</v>
      </c>
      <c r="E1880" s="89" t="s">
        <v>409</v>
      </c>
      <c r="F1880" s="89" t="s">
        <v>410</v>
      </c>
      <c r="G1880" s="89" t="s">
        <v>203</v>
      </c>
      <c r="H1880" s="89" t="s">
        <v>156</v>
      </c>
      <c r="I1880" s="90">
        <v>7.2999927000072995E-3</v>
      </c>
    </row>
    <row r="1881" spans="1:9">
      <c r="A1881" s="89" t="s">
        <v>5865</v>
      </c>
      <c r="B1881" s="89" t="s">
        <v>5866</v>
      </c>
      <c r="C1881" s="89" t="s">
        <v>5867</v>
      </c>
      <c r="D1881" s="89" t="s">
        <v>59</v>
      </c>
      <c r="E1881" s="89" t="s">
        <v>72</v>
      </c>
      <c r="F1881" s="89" t="s">
        <v>129</v>
      </c>
      <c r="G1881" s="89" t="s">
        <v>277</v>
      </c>
      <c r="H1881" s="89" t="s">
        <v>146</v>
      </c>
      <c r="I1881" s="90">
        <v>7.2999927000072995E-3</v>
      </c>
    </row>
    <row r="1882" spans="1:9">
      <c r="A1882" s="89" t="s">
        <v>5868</v>
      </c>
      <c r="B1882" s="89" t="s">
        <v>5869</v>
      </c>
      <c r="C1882" s="89" t="s">
        <v>5870</v>
      </c>
      <c r="D1882" s="89" t="s">
        <v>79</v>
      </c>
      <c r="E1882" s="89" t="s">
        <v>95</v>
      </c>
      <c r="F1882" s="89" t="s">
        <v>309</v>
      </c>
      <c r="G1882" s="89" t="s">
        <v>389</v>
      </c>
      <c r="H1882" s="89" t="s">
        <v>218</v>
      </c>
      <c r="I1882" s="90">
        <v>7.2999927000072995E-3</v>
      </c>
    </row>
    <row r="1883" spans="1:9">
      <c r="A1883" s="89" t="s">
        <v>5871</v>
      </c>
      <c r="B1883" s="89" t="s">
        <v>5872</v>
      </c>
      <c r="C1883" s="89" t="s">
        <v>5873</v>
      </c>
      <c r="D1883" s="89" t="s">
        <v>97</v>
      </c>
      <c r="E1883" s="89" t="s">
        <v>121</v>
      </c>
      <c r="F1883" s="89" t="s">
        <v>122</v>
      </c>
      <c r="G1883" s="89" t="s">
        <v>427</v>
      </c>
      <c r="H1883" s="89" t="s">
        <v>245</v>
      </c>
      <c r="I1883" s="90">
        <v>7.1999928000071991E-3</v>
      </c>
    </row>
    <row r="1884" spans="1:9">
      <c r="A1884" s="89" t="s">
        <v>5874</v>
      </c>
      <c r="B1884" s="89" t="s">
        <v>5875</v>
      </c>
      <c r="C1884" s="89" t="s">
        <v>5876</v>
      </c>
      <c r="D1884" s="89" t="s">
        <v>114</v>
      </c>
      <c r="E1884" s="89" t="s">
        <v>114</v>
      </c>
      <c r="F1884" s="89" t="s">
        <v>2386</v>
      </c>
      <c r="G1884" s="89" t="s">
        <v>427</v>
      </c>
      <c r="H1884" s="89" t="s">
        <v>245</v>
      </c>
      <c r="I1884" s="90">
        <v>7.1999928000071991E-3</v>
      </c>
    </row>
    <row r="1885" spans="1:9">
      <c r="A1885" s="89" t="s">
        <v>5877</v>
      </c>
      <c r="B1885" s="89" t="s">
        <v>5878</v>
      </c>
      <c r="C1885" s="89" t="s">
        <v>5879</v>
      </c>
      <c r="D1885" s="89" t="s">
        <v>79</v>
      </c>
      <c r="E1885" s="89" t="s">
        <v>95</v>
      </c>
      <c r="F1885" s="89" t="s">
        <v>309</v>
      </c>
      <c r="G1885" s="89" t="s">
        <v>188</v>
      </c>
      <c r="H1885" s="89" t="s">
        <v>151</v>
      </c>
      <c r="I1885" s="90">
        <v>7.1999928000071991E-3</v>
      </c>
    </row>
    <row r="1886" spans="1:9">
      <c r="A1886" s="89" t="s">
        <v>5880</v>
      </c>
      <c r="B1886" s="89" t="s">
        <v>5881</v>
      </c>
      <c r="C1886" s="89" t="s">
        <v>5882</v>
      </c>
      <c r="D1886" s="89" t="s">
        <v>114</v>
      </c>
      <c r="E1886" s="89" t="s">
        <v>114</v>
      </c>
      <c r="F1886" s="89" t="s">
        <v>574</v>
      </c>
      <c r="G1886" s="89" t="s">
        <v>344</v>
      </c>
      <c r="H1886" s="89" t="s">
        <v>184</v>
      </c>
      <c r="I1886" s="90">
        <v>7.1999928000071991E-3</v>
      </c>
    </row>
    <row r="1887" spans="1:9">
      <c r="A1887" s="89" t="s">
        <v>5883</v>
      </c>
      <c r="B1887" s="89" t="s">
        <v>5884</v>
      </c>
      <c r="C1887" s="89" t="s">
        <v>5885</v>
      </c>
      <c r="D1887" s="89" t="s">
        <v>79</v>
      </c>
      <c r="E1887" s="89" t="s">
        <v>95</v>
      </c>
      <c r="F1887" s="89" t="s">
        <v>316</v>
      </c>
      <c r="G1887" s="89" t="s">
        <v>348</v>
      </c>
      <c r="H1887" s="89" t="s">
        <v>146</v>
      </c>
      <c r="I1887" s="90">
        <v>7.1999928000071991E-3</v>
      </c>
    </row>
    <row r="1888" spans="1:9">
      <c r="A1888" s="89" t="s">
        <v>5886</v>
      </c>
      <c r="B1888" s="89" t="s">
        <v>5887</v>
      </c>
      <c r="C1888" s="89" t="s">
        <v>5888</v>
      </c>
      <c r="D1888" s="89" t="s">
        <v>114</v>
      </c>
      <c r="E1888" s="89" t="s">
        <v>114</v>
      </c>
      <c r="F1888" s="89" t="s">
        <v>2386</v>
      </c>
      <c r="G1888" s="89" t="s">
        <v>336</v>
      </c>
      <c r="H1888" s="89" t="s">
        <v>175</v>
      </c>
      <c r="I1888" s="90">
        <v>7.1999928000071991E-3</v>
      </c>
    </row>
    <row r="1889" spans="1:9">
      <c r="A1889" s="89" t="s">
        <v>5889</v>
      </c>
      <c r="B1889" s="89" t="s">
        <v>5890</v>
      </c>
      <c r="C1889" s="89" t="s">
        <v>5891</v>
      </c>
      <c r="D1889" s="89" t="s">
        <v>103</v>
      </c>
      <c r="E1889" s="89" t="s">
        <v>103</v>
      </c>
      <c r="F1889" s="89" t="s">
        <v>1420</v>
      </c>
      <c r="G1889" s="89" t="s">
        <v>183</v>
      </c>
      <c r="H1889" s="89" t="s">
        <v>146</v>
      </c>
      <c r="I1889" s="90">
        <v>7.1999928000071991E-3</v>
      </c>
    </row>
    <row r="1890" spans="1:9">
      <c r="A1890" s="89" t="s">
        <v>5892</v>
      </c>
      <c r="B1890" s="89" t="s">
        <v>5893</v>
      </c>
      <c r="C1890" s="89" t="s">
        <v>5894</v>
      </c>
      <c r="D1890" s="89" t="s">
        <v>97</v>
      </c>
      <c r="E1890" s="89" t="s">
        <v>618</v>
      </c>
      <c r="F1890" s="89" t="s">
        <v>1034</v>
      </c>
      <c r="G1890" s="89" t="s">
        <v>389</v>
      </c>
      <c r="H1890" s="89" t="s">
        <v>218</v>
      </c>
      <c r="I1890" s="90">
        <v>7.1999928000071991E-3</v>
      </c>
    </row>
    <row r="1891" spans="1:9">
      <c r="A1891" s="89" t="s">
        <v>5895</v>
      </c>
      <c r="B1891" s="89" t="s">
        <v>5896</v>
      </c>
      <c r="C1891" s="89" t="s">
        <v>5897</v>
      </c>
      <c r="D1891" s="89" t="s">
        <v>79</v>
      </c>
      <c r="E1891" s="89" t="s">
        <v>444</v>
      </c>
      <c r="F1891" s="89" t="s">
        <v>491</v>
      </c>
      <c r="G1891" s="89" t="s">
        <v>344</v>
      </c>
      <c r="H1891" s="89" t="s">
        <v>184</v>
      </c>
      <c r="I1891" s="90">
        <v>7.1999928000071991E-3</v>
      </c>
    </row>
    <row r="1892" spans="1:9">
      <c r="A1892" s="89" t="s">
        <v>5898</v>
      </c>
      <c r="B1892" s="89" t="s">
        <v>5899</v>
      </c>
      <c r="C1892" s="89" t="s">
        <v>5900</v>
      </c>
      <c r="D1892" s="89" t="s">
        <v>59</v>
      </c>
      <c r="E1892" s="89" t="s">
        <v>72</v>
      </c>
      <c r="F1892" s="89" t="s">
        <v>73</v>
      </c>
      <c r="G1892" s="89" t="s">
        <v>365</v>
      </c>
      <c r="H1892" s="89" t="s">
        <v>193</v>
      </c>
      <c r="I1892" s="90">
        <v>7.1999928000071991E-3</v>
      </c>
    </row>
    <row r="1893" spans="1:9">
      <c r="A1893" s="89" t="s">
        <v>5901</v>
      </c>
      <c r="B1893" s="89" t="s">
        <v>5902</v>
      </c>
      <c r="C1893" s="89" t="s">
        <v>5903</v>
      </c>
      <c r="D1893" s="89" t="s">
        <v>91</v>
      </c>
      <c r="E1893" s="89" t="s">
        <v>112</v>
      </c>
      <c r="F1893" s="89" t="s">
        <v>113</v>
      </c>
      <c r="G1893" s="89" t="s">
        <v>393</v>
      </c>
      <c r="H1893" s="89" t="s">
        <v>146</v>
      </c>
      <c r="I1893" s="90">
        <v>7.1999928000071991E-3</v>
      </c>
    </row>
    <row r="1894" spans="1:9">
      <c r="A1894" s="89" t="s">
        <v>5904</v>
      </c>
      <c r="B1894" s="89" t="s">
        <v>5905</v>
      </c>
      <c r="C1894" s="89" t="s">
        <v>5906</v>
      </c>
      <c r="D1894" s="89" t="s">
        <v>59</v>
      </c>
      <c r="E1894" s="89" t="s">
        <v>60</v>
      </c>
      <c r="F1894" s="89" t="s">
        <v>770</v>
      </c>
      <c r="G1894" s="89" t="s">
        <v>203</v>
      </c>
      <c r="H1894" s="89" t="s">
        <v>156</v>
      </c>
      <c r="I1894" s="90">
        <v>7.1999928000071991E-3</v>
      </c>
    </row>
    <row r="1895" spans="1:9">
      <c r="A1895" s="89" t="s">
        <v>5907</v>
      </c>
      <c r="B1895" s="89" t="s">
        <v>5908</v>
      </c>
      <c r="C1895" s="89" t="s">
        <v>5909</v>
      </c>
      <c r="D1895" s="89" t="s">
        <v>97</v>
      </c>
      <c r="E1895" s="89" t="s">
        <v>121</v>
      </c>
      <c r="F1895" s="89" t="s">
        <v>122</v>
      </c>
      <c r="G1895" s="89" t="s">
        <v>332</v>
      </c>
      <c r="H1895" s="89" t="s">
        <v>169</v>
      </c>
      <c r="I1895" s="90">
        <v>7.1999928000071991E-3</v>
      </c>
    </row>
    <row r="1896" spans="1:9">
      <c r="A1896" s="89" t="s">
        <v>5910</v>
      </c>
      <c r="B1896" s="89" t="s">
        <v>5911</v>
      </c>
      <c r="C1896" s="89" t="s">
        <v>5912</v>
      </c>
      <c r="D1896" s="89" t="s">
        <v>103</v>
      </c>
      <c r="E1896" s="89" t="s">
        <v>103</v>
      </c>
      <c r="F1896" s="89" t="s">
        <v>290</v>
      </c>
      <c r="G1896" s="89" t="s">
        <v>332</v>
      </c>
      <c r="H1896" s="89" t="s">
        <v>169</v>
      </c>
      <c r="I1896" s="90">
        <v>7.1999928000071991E-3</v>
      </c>
    </row>
    <row r="1897" spans="1:9">
      <c r="A1897" s="89" t="s">
        <v>5913</v>
      </c>
      <c r="B1897" s="89" t="s">
        <v>5914</v>
      </c>
      <c r="C1897" s="89" t="s">
        <v>5915</v>
      </c>
      <c r="D1897" s="89" t="s">
        <v>67</v>
      </c>
      <c r="E1897" s="89" t="s">
        <v>67</v>
      </c>
      <c r="F1897" s="89" t="s">
        <v>68</v>
      </c>
      <c r="G1897" s="89" t="s">
        <v>415</v>
      </c>
      <c r="H1897" s="89" t="s">
        <v>237</v>
      </c>
      <c r="I1897" s="90">
        <v>7.1999928000071991E-3</v>
      </c>
    </row>
    <row r="1898" spans="1:9">
      <c r="A1898" s="89" t="s">
        <v>5916</v>
      </c>
      <c r="B1898" s="89" t="s">
        <v>5917</v>
      </c>
      <c r="C1898" s="89" t="s">
        <v>5918</v>
      </c>
      <c r="D1898" s="89" t="s">
        <v>97</v>
      </c>
      <c r="E1898" s="89" t="s">
        <v>618</v>
      </c>
      <c r="F1898" s="89" t="s">
        <v>1034</v>
      </c>
      <c r="G1898" s="89" t="s">
        <v>203</v>
      </c>
      <c r="H1898" s="89" t="s">
        <v>156</v>
      </c>
      <c r="I1898" s="90">
        <v>7.1999928000071991E-3</v>
      </c>
    </row>
    <row r="1899" spans="1:9">
      <c r="A1899" s="89" t="s">
        <v>5919</v>
      </c>
      <c r="B1899" s="89" t="s">
        <v>5920</v>
      </c>
      <c r="C1899" s="89" t="s">
        <v>5921</v>
      </c>
      <c r="D1899" s="89" t="s">
        <v>59</v>
      </c>
      <c r="E1899" s="89" t="s">
        <v>72</v>
      </c>
      <c r="F1899" s="89" t="s">
        <v>73</v>
      </c>
      <c r="G1899" s="89" t="s">
        <v>344</v>
      </c>
      <c r="H1899" s="89" t="s">
        <v>184</v>
      </c>
      <c r="I1899" s="90">
        <v>7.1999928000071991E-3</v>
      </c>
    </row>
    <row r="1900" spans="1:9">
      <c r="A1900" s="89" t="s">
        <v>5922</v>
      </c>
      <c r="B1900" s="89" t="s">
        <v>5923</v>
      </c>
      <c r="C1900" s="89" t="s">
        <v>5924</v>
      </c>
      <c r="D1900" s="89" t="s">
        <v>59</v>
      </c>
      <c r="E1900" s="89" t="s">
        <v>60</v>
      </c>
      <c r="F1900" s="89" t="s">
        <v>770</v>
      </c>
      <c r="G1900" s="89" t="s">
        <v>203</v>
      </c>
      <c r="H1900" s="89" t="s">
        <v>156</v>
      </c>
      <c r="I1900" s="90">
        <v>7.1999928000071991E-3</v>
      </c>
    </row>
    <row r="1901" spans="1:9">
      <c r="A1901" s="89" t="s">
        <v>5925</v>
      </c>
      <c r="B1901" s="89" t="s">
        <v>5926</v>
      </c>
      <c r="C1901" s="89" t="s">
        <v>5927</v>
      </c>
      <c r="D1901" s="89" t="s">
        <v>59</v>
      </c>
      <c r="E1901" s="89" t="s">
        <v>60</v>
      </c>
      <c r="F1901" s="89" t="s">
        <v>770</v>
      </c>
      <c r="G1901" s="89" t="s">
        <v>203</v>
      </c>
      <c r="H1901" s="89" t="s">
        <v>156</v>
      </c>
      <c r="I1901" s="90">
        <v>7.1999928000071991E-3</v>
      </c>
    </row>
    <row r="1902" spans="1:9">
      <c r="A1902" s="89" t="s">
        <v>5928</v>
      </c>
      <c r="B1902" s="89" t="s">
        <v>5929</v>
      </c>
      <c r="C1902" s="89" t="s">
        <v>5930</v>
      </c>
      <c r="D1902" s="89" t="s">
        <v>59</v>
      </c>
      <c r="E1902" s="89" t="s">
        <v>155</v>
      </c>
      <c r="F1902" s="89" t="s">
        <v>155</v>
      </c>
      <c r="G1902" s="89" t="s">
        <v>332</v>
      </c>
      <c r="H1902" s="89" t="s">
        <v>169</v>
      </c>
      <c r="I1902" s="90">
        <v>7.0999929000070995E-3</v>
      </c>
    </row>
    <row r="1903" spans="1:9">
      <c r="A1903" s="89" t="s">
        <v>5931</v>
      </c>
      <c r="B1903" s="89" t="s">
        <v>5932</v>
      </c>
      <c r="C1903" s="89" t="s">
        <v>5933</v>
      </c>
      <c r="D1903" s="89" t="s">
        <v>79</v>
      </c>
      <c r="E1903" s="89" t="s">
        <v>95</v>
      </c>
      <c r="F1903" s="89" t="s">
        <v>1012</v>
      </c>
      <c r="G1903" s="89" t="s">
        <v>411</v>
      </c>
      <c r="H1903" s="89" t="s">
        <v>231</v>
      </c>
      <c r="I1903" s="90">
        <v>7.0999929000070995E-3</v>
      </c>
    </row>
    <row r="1904" spans="1:9">
      <c r="A1904" s="89" t="s">
        <v>5934</v>
      </c>
      <c r="B1904" s="89" t="s">
        <v>5935</v>
      </c>
      <c r="C1904" s="89" t="s">
        <v>5936</v>
      </c>
      <c r="D1904" s="89" t="s">
        <v>79</v>
      </c>
      <c r="E1904" s="89" t="s">
        <v>444</v>
      </c>
      <c r="F1904" s="89" t="s">
        <v>491</v>
      </c>
      <c r="G1904" s="89" t="s">
        <v>203</v>
      </c>
      <c r="H1904" s="89" t="s">
        <v>156</v>
      </c>
      <c r="I1904" s="90">
        <v>7.0999929000070995E-3</v>
      </c>
    </row>
    <row r="1905" spans="1:9">
      <c r="A1905" s="89" t="s">
        <v>5937</v>
      </c>
      <c r="B1905" s="89" t="s">
        <v>5938</v>
      </c>
      <c r="C1905" s="89" t="s">
        <v>5939</v>
      </c>
      <c r="D1905" s="89" t="s">
        <v>97</v>
      </c>
      <c r="E1905" s="89" t="s">
        <v>136</v>
      </c>
      <c r="F1905" s="89" t="s">
        <v>137</v>
      </c>
      <c r="G1905" s="89" t="s">
        <v>89</v>
      </c>
      <c r="H1905" s="89" t="s">
        <v>90</v>
      </c>
      <c r="I1905" s="90">
        <v>7.0999929000070995E-3</v>
      </c>
    </row>
    <row r="1906" spans="1:9">
      <c r="A1906" s="89" t="s">
        <v>5940</v>
      </c>
      <c r="B1906" s="89" t="s">
        <v>5941</v>
      </c>
      <c r="C1906" s="89" t="s">
        <v>5942</v>
      </c>
      <c r="D1906" s="89" t="s">
        <v>67</v>
      </c>
      <c r="E1906" s="89" t="s">
        <v>67</v>
      </c>
      <c r="F1906" s="89" t="s">
        <v>68</v>
      </c>
      <c r="G1906" s="89" t="s">
        <v>285</v>
      </c>
      <c r="H1906" s="89" t="s">
        <v>161</v>
      </c>
      <c r="I1906" s="90">
        <v>7.0999929000070995E-3</v>
      </c>
    </row>
    <row r="1907" spans="1:9">
      <c r="A1907" s="89" t="s">
        <v>5943</v>
      </c>
      <c r="B1907" s="89" t="s">
        <v>5944</v>
      </c>
      <c r="C1907" s="89" t="s">
        <v>5945</v>
      </c>
      <c r="D1907" s="89" t="s">
        <v>108</v>
      </c>
      <c r="E1907" s="89" t="s">
        <v>235</v>
      </c>
      <c r="F1907" s="89" t="s">
        <v>236</v>
      </c>
      <c r="G1907" s="89" t="s">
        <v>174</v>
      </c>
      <c r="H1907" s="89" t="s">
        <v>141</v>
      </c>
      <c r="I1907" s="90">
        <v>7.0999929000070995E-3</v>
      </c>
    </row>
    <row r="1908" spans="1:9">
      <c r="A1908" s="89" t="s">
        <v>5946</v>
      </c>
      <c r="B1908" s="89" t="s">
        <v>5947</v>
      </c>
      <c r="C1908" s="89" t="s">
        <v>5948</v>
      </c>
      <c r="D1908" s="89" t="s">
        <v>108</v>
      </c>
      <c r="E1908" s="89" t="s">
        <v>300</v>
      </c>
      <c r="F1908" s="89" t="s">
        <v>678</v>
      </c>
      <c r="G1908" s="89" t="s">
        <v>203</v>
      </c>
      <c r="H1908" s="89" t="s">
        <v>156</v>
      </c>
      <c r="I1908" s="90">
        <v>7.0999929000070995E-3</v>
      </c>
    </row>
    <row r="1909" spans="1:9">
      <c r="A1909" s="89" t="s">
        <v>5949</v>
      </c>
      <c r="B1909" s="89" t="s">
        <v>5950</v>
      </c>
      <c r="C1909" s="89" t="s">
        <v>5951</v>
      </c>
      <c r="D1909" s="89" t="s">
        <v>108</v>
      </c>
      <c r="E1909" s="89" t="s">
        <v>305</v>
      </c>
      <c r="F1909" s="89" t="s">
        <v>305</v>
      </c>
      <c r="G1909" s="89" t="s">
        <v>203</v>
      </c>
      <c r="H1909" s="89" t="s">
        <v>156</v>
      </c>
      <c r="I1909" s="90">
        <v>7.0999929000070995E-3</v>
      </c>
    </row>
    <row r="1910" spans="1:9">
      <c r="A1910" s="89" t="s">
        <v>5952</v>
      </c>
      <c r="B1910" s="89" t="s">
        <v>5953</v>
      </c>
      <c r="C1910" s="89" t="s">
        <v>5954</v>
      </c>
      <c r="D1910" s="89" t="s">
        <v>114</v>
      </c>
      <c r="E1910" s="89" t="s">
        <v>114</v>
      </c>
      <c r="F1910" s="89" t="s">
        <v>574</v>
      </c>
      <c r="G1910" s="89" t="s">
        <v>328</v>
      </c>
      <c r="H1910" s="89" t="s">
        <v>146</v>
      </c>
      <c r="I1910" s="90">
        <v>6.9999930000069991E-3</v>
      </c>
    </row>
    <row r="1911" spans="1:9">
      <c r="A1911" s="89" t="s">
        <v>5955</v>
      </c>
      <c r="B1911" s="89" t="s">
        <v>5956</v>
      </c>
      <c r="C1911" s="89" t="s">
        <v>5957</v>
      </c>
      <c r="D1911" s="89" t="s">
        <v>103</v>
      </c>
      <c r="E1911" s="89" t="s">
        <v>103</v>
      </c>
      <c r="F1911" s="89" t="s">
        <v>1420</v>
      </c>
      <c r="G1911" s="89" t="s">
        <v>385</v>
      </c>
      <c r="H1911" s="89" t="s">
        <v>213</v>
      </c>
      <c r="I1911" s="90">
        <v>6.9999930000069991E-3</v>
      </c>
    </row>
    <row r="1912" spans="1:9">
      <c r="A1912" s="89" t="s">
        <v>5958</v>
      </c>
      <c r="B1912" s="89" t="s">
        <v>5959</v>
      </c>
      <c r="C1912" s="89" t="s">
        <v>5960</v>
      </c>
      <c r="D1912" s="89" t="s">
        <v>74</v>
      </c>
      <c r="E1912" s="89" t="s">
        <v>87</v>
      </c>
      <c r="F1912" s="89" t="s">
        <v>145</v>
      </c>
      <c r="G1912" s="89" t="s">
        <v>411</v>
      </c>
      <c r="H1912" s="89" t="s">
        <v>231</v>
      </c>
      <c r="I1912" s="90">
        <v>6.9999930000069991E-3</v>
      </c>
    </row>
    <row r="1913" spans="1:9">
      <c r="A1913" s="89" t="s">
        <v>5961</v>
      </c>
      <c r="B1913" s="89" t="s">
        <v>5962</v>
      </c>
      <c r="C1913" s="89" t="s">
        <v>5963</v>
      </c>
      <c r="D1913" s="89" t="s">
        <v>67</v>
      </c>
      <c r="E1913" s="89" t="s">
        <v>67</v>
      </c>
      <c r="F1913" s="89" t="s">
        <v>68</v>
      </c>
      <c r="G1913" s="89" t="s">
        <v>174</v>
      </c>
      <c r="H1913" s="89" t="s">
        <v>141</v>
      </c>
      <c r="I1913" s="90">
        <v>6.9999930000069991E-3</v>
      </c>
    </row>
    <row r="1914" spans="1:9">
      <c r="A1914" s="89" t="s">
        <v>5964</v>
      </c>
      <c r="B1914" s="89" t="s">
        <v>5965</v>
      </c>
      <c r="C1914" s="89" t="s">
        <v>5966</v>
      </c>
      <c r="D1914" s="89" t="s">
        <v>79</v>
      </c>
      <c r="E1914" s="89" t="s">
        <v>95</v>
      </c>
      <c r="F1914" s="89" t="s">
        <v>1012</v>
      </c>
      <c r="G1914" s="89" t="s">
        <v>203</v>
      </c>
      <c r="H1914" s="89" t="s">
        <v>156</v>
      </c>
      <c r="I1914" s="90">
        <v>6.9999930000069991E-3</v>
      </c>
    </row>
    <row r="1915" spans="1:9">
      <c r="A1915" s="89" t="s">
        <v>5967</v>
      </c>
      <c r="B1915" s="89" t="s">
        <v>5968</v>
      </c>
      <c r="C1915" s="89" t="s">
        <v>5969</v>
      </c>
      <c r="D1915" s="89" t="s">
        <v>59</v>
      </c>
      <c r="E1915" s="89" t="s">
        <v>60</v>
      </c>
      <c r="F1915" s="89" t="s">
        <v>770</v>
      </c>
      <c r="G1915" s="89" t="s">
        <v>62</v>
      </c>
      <c r="H1915" s="89" t="s">
        <v>63</v>
      </c>
      <c r="I1915" s="90">
        <v>6.9999930000069991E-3</v>
      </c>
    </row>
    <row r="1916" spans="1:9">
      <c r="A1916" s="89" t="s">
        <v>5970</v>
      </c>
      <c r="B1916" s="89" t="s">
        <v>5971</v>
      </c>
      <c r="C1916" s="89" t="s">
        <v>5972</v>
      </c>
      <c r="D1916" s="89" t="s">
        <v>97</v>
      </c>
      <c r="E1916" s="89" t="s">
        <v>618</v>
      </c>
      <c r="F1916" s="89" t="s">
        <v>619</v>
      </c>
      <c r="G1916" s="89" t="s">
        <v>183</v>
      </c>
      <c r="H1916" s="89" t="s">
        <v>146</v>
      </c>
      <c r="I1916" s="90">
        <v>6.9999930000069991E-3</v>
      </c>
    </row>
    <row r="1917" spans="1:9">
      <c r="A1917" s="89" t="s">
        <v>5973</v>
      </c>
      <c r="B1917" s="89" t="s">
        <v>5974</v>
      </c>
      <c r="C1917" s="89" t="s">
        <v>5975</v>
      </c>
      <c r="D1917" s="89" t="s">
        <v>108</v>
      </c>
      <c r="E1917" s="89" t="s">
        <v>235</v>
      </c>
      <c r="F1917" s="89" t="s">
        <v>236</v>
      </c>
      <c r="G1917" s="89" t="s">
        <v>462</v>
      </c>
      <c r="H1917" s="89" t="s">
        <v>146</v>
      </c>
      <c r="I1917" s="90">
        <v>6.9999930000069991E-3</v>
      </c>
    </row>
    <row r="1918" spans="1:9">
      <c r="A1918" s="89" t="s">
        <v>5976</v>
      </c>
      <c r="B1918" s="89" t="s">
        <v>5977</v>
      </c>
      <c r="C1918" s="89" t="s">
        <v>5978</v>
      </c>
      <c r="D1918" s="89" t="s">
        <v>108</v>
      </c>
      <c r="E1918" s="89" t="s">
        <v>305</v>
      </c>
      <c r="F1918" s="89" t="s">
        <v>305</v>
      </c>
      <c r="G1918" s="89" t="s">
        <v>277</v>
      </c>
      <c r="H1918" s="89" t="s">
        <v>146</v>
      </c>
      <c r="I1918" s="90">
        <v>6.9999930000069991E-3</v>
      </c>
    </row>
    <row r="1919" spans="1:9">
      <c r="A1919" s="89" t="s">
        <v>5979</v>
      </c>
      <c r="B1919" s="89" t="s">
        <v>5980</v>
      </c>
      <c r="C1919" s="89" t="s">
        <v>5981</v>
      </c>
      <c r="D1919" s="89" t="s">
        <v>97</v>
      </c>
      <c r="E1919" s="89" t="s">
        <v>320</v>
      </c>
      <c r="F1919" s="89" t="s">
        <v>320</v>
      </c>
      <c r="G1919" s="89" t="s">
        <v>332</v>
      </c>
      <c r="H1919" s="89" t="s">
        <v>169</v>
      </c>
      <c r="I1919" s="90">
        <v>6.9999930000069991E-3</v>
      </c>
    </row>
    <row r="1920" spans="1:9">
      <c r="A1920" s="89" t="s">
        <v>5982</v>
      </c>
      <c r="B1920" s="89" t="s">
        <v>5983</v>
      </c>
      <c r="C1920" s="89" t="s">
        <v>5984</v>
      </c>
      <c r="D1920" s="89" t="s">
        <v>103</v>
      </c>
      <c r="E1920" s="89" t="s">
        <v>103</v>
      </c>
      <c r="F1920" s="89" t="s">
        <v>1420</v>
      </c>
      <c r="G1920" s="89" t="s">
        <v>385</v>
      </c>
      <c r="H1920" s="89" t="s">
        <v>213</v>
      </c>
      <c r="I1920" s="90">
        <v>6.9999930000069991E-3</v>
      </c>
    </row>
    <row r="1921" spans="1:9">
      <c r="A1921" s="89" t="s">
        <v>5985</v>
      </c>
      <c r="B1921" s="89" t="s">
        <v>5986</v>
      </c>
      <c r="C1921" s="89" t="s">
        <v>5987</v>
      </c>
      <c r="D1921" s="89" t="s">
        <v>79</v>
      </c>
      <c r="E1921" s="89" t="s">
        <v>95</v>
      </c>
      <c r="F1921" s="89" t="s">
        <v>309</v>
      </c>
      <c r="G1921" s="89" t="s">
        <v>328</v>
      </c>
      <c r="H1921" s="89" t="s">
        <v>146</v>
      </c>
      <c r="I1921" s="90">
        <v>6.9999930000069991E-3</v>
      </c>
    </row>
    <row r="1922" spans="1:9">
      <c r="A1922" s="89" t="s">
        <v>5988</v>
      </c>
      <c r="B1922" s="89" t="s">
        <v>5989</v>
      </c>
      <c r="C1922" s="89" t="s">
        <v>5990</v>
      </c>
      <c r="D1922" s="89" t="s">
        <v>79</v>
      </c>
      <c r="E1922" s="89" t="s">
        <v>95</v>
      </c>
      <c r="F1922" s="89" t="s">
        <v>309</v>
      </c>
      <c r="G1922" s="89" t="s">
        <v>336</v>
      </c>
      <c r="H1922" s="89" t="s">
        <v>175</v>
      </c>
      <c r="I1922" s="90">
        <v>6.9999930000069991E-3</v>
      </c>
    </row>
    <row r="1923" spans="1:9">
      <c r="A1923" s="89" t="s">
        <v>5991</v>
      </c>
      <c r="B1923" s="89" t="s">
        <v>5992</v>
      </c>
      <c r="C1923" s="89" t="s">
        <v>5993</v>
      </c>
      <c r="D1923" s="89" t="s">
        <v>79</v>
      </c>
      <c r="E1923" s="89" t="s">
        <v>95</v>
      </c>
      <c r="F1923" s="89" t="s">
        <v>96</v>
      </c>
      <c r="G1923" s="89" t="s">
        <v>336</v>
      </c>
      <c r="H1923" s="89" t="s">
        <v>175</v>
      </c>
      <c r="I1923" s="90">
        <v>6.8999931000068987E-3</v>
      </c>
    </row>
    <row r="1924" spans="1:9">
      <c r="A1924" s="89" t="s">
        <v>5994</v>
      </c>
      <c r="B1924" s="89" t="s">
        <v>5995</v>
      </c>
      <c r="C1924" s="89" t="s">
        <v>5996</v>
      </c>
      <c r="D1924" s="89" t="s">
        <v>97</v>
      </c>
      <c r="E1924" s="89" t="s">
        <v>618</v>
      </c>
      <c r="F1924" s="89" t="s">
        <v>1034</v>
      </c>
      <c r="G1924" s="89" t="s">
        <v>336</v>
      </c>
      <c r="H1924" s="89" t="s">
        <v>175</v>
      </c>
      <c r="I1924" s="90">
        <v>6.8999931000068987E-3</v>
      </c>
    </row>
    <row r="1925" spans="1:9">
      <c r="A1925" s="89" t="s">
        <v>5997</v>
      </c>
      <c r="B1925" s="89" t="s">
        <v>5998</v>
      </c>
      <c r="C1925" s="89" t="s">
        <v>5999</v>
      </c>
      <c r="D1925" s="89" t="s">
        <v>108</v>
      </c>
      <c r="E1925" s="89" t="s">
        <v>305</v>
      </c>
      <c r="F1925" s="89" t="s">
        <v>305</v>
      </c>
      <c r="G1925" s="89" t="s">
        <v>62</v>
      </c>
      <c r="H1925" s="89" t="s">
        <v>63</v>
      </c>
      <c r="I1925" s="90">
        <v>6.8999931000068987E-3</v>
      </c>
    </row>
    <row r="1926" spans="1:9">
      <c r="A1926" s="89" t="s">
        <v>6000</v>
      </c>
      <c r="B1926" s="89" t="s">
        <v>6001</v>
      </c>
      <c r="C1926" s="89" t="s">
        <v>6002</v>
      </c>
      <c r="D1926" s="89" t="s">
        <v>103</v>
      </c>
      <c r="E1926" s="89" t="s">
        <v>103</v>
      </c>
      <c r="F1926" s="89" t="s">
        <v>290</v>
      </c>
      <c r="G1926" s="89" t="s">
        <v>203</v>
      </c>
      <c r="H1926" s="89" t="s">
        <v>156</v>
      </c>
      <c r="I1926" s="90">
        <v>6.7999932000067983E-3</v>
      </c>
    </row>
    <row r="1927" spans="1:9">
      <c r="A1927" s="89" t="s">
        <v>6003</v>
      </c>
      <c r="B1927" s="89" t="s">
        <v>6004</v>
      </c>
      <c r="C1927" s="89" t="s">
        <v>6005</v>
      </c>
      <c r="D1927" s="89" t="s">
        <v>97</v>
      </c>
      <c r="E1927" s="89" t="s">
        <v>320</v>
      </c>
      <c r="F1927" s="89" t="s">
        <v>320</v>
      </c>
      <c r="G1927" s="89" t="s">
        <v>381</v>
      </c>
      <c r="H1927" s="89" t="s">
        <v>208</v>
      </c>
      <c r="I1927" s="90">
        <v>6.7999932000067983E-3</v>
      </c>
    </row>
    <row r="1928" spans="1:9">
      <c r="A1928" s="89" t="s">
        <v>6006</v>
      </c>
      <c r="B1928" s="89" t="s">
        <v>6007</v>
      </c>
      <c r="C1928" s="89" t="s">
        <v>6008</v>
      </c>
      <c r="D1928" s="89" t="s">
        <v>114</v>
      </c>
      <c r="E1928" s="89" t="s">
        <v>114</v>
      </c>
      <c r="F1928" s="89" t="s">
        <v>574</v>
      </c>
      <c r="G1928" s="89" t="s">
        <v>344</v>
      </c>
      <c r="H1928" s="89" t="s">
        <v>184</v>
      </c>
      <c r="I1928" s="90">
        <v>6.7999932000067983E-3</v>
      </c>
    </row>
    <row r="1929" spans="1:9">
      <c r="A1929" s="89" t="s">
        <v>6009</v>
      </c>
      <c r="B1929" s="89" t="s">
        <v>6010</v>
      </c>
      <c r="C1929" s="89" t="s">
        <v>6011</v>
      </c>
      <c r="D1929" s="89" t="s">
        <v>108</v>
      </c>
      <c r="E1929" s="89" t="s">
        <v>305</v>
      </c>
      <c r="F1929" s="89" t="s">
        <v>305</v>
      </c>
      <c r="G1929" s="89" t="s">
        <v>174</v>
      </c>
      <c r="H1929" s="89" t="s">
        <v>141</v>
      </c>
      <c r="I1929" s="90">
        <v>6.7999932000067983E-3</v>
      </c>
    </row>
    <row r="1930" spans="1:9">
      <c r="A1930" s="89" t="s">
        <v>6012</v>
      </c>
      <c r="B1930" s="89" t="s">
        <v>6013</v>
      </c>
      <c r="C1930" s="89" t="s">
        <v>6014</v>
      </c>
      <c r="D1930" s="89" t="s">
        <v>103</v>
      </c>
      <c r="E1930" s="89" t="s">
        <v>103</v>
      </c>
      <c r="F1930" s="89" t="s">
        <v>290</v>
      </c>
      <c r="G1930" s="89" t="s">
        <v>203</v>
      </c>
      <c r="H1930" s="89" t="s">
        <v>156</v>
      </c>
      <c r="I1930" s="90">
        <v>6.7999932000067983E-3</v>
      </c>
    </row>
    <row r="1931" spans="1:9">
      <c r="A1931" s="89" t="s">
        <v>6015</v>
      </c>
      <c r="B1931" s="89" t="s">
        <v>6016</v>
      </c>
      <c r="C1931" s="89" t="s">
        <v>6017</v>
      </c>
      <c r="D1931" s="89" t="s">
        <v>67</v>
      </c>
      <c r="E1931" s="89" t="s">
        <v>67</v>
      </c>
      <c r="F1931" s="89" t="s">
        <v>68</v>
      </c>
      <c r="G1931" s="89" t="s">
        <v>344</v>
      </c>
      <c r="H1931" s="89" t="s">
        <v>184</v>
      </c>
      <c r="I1931" s="90">
        <v>6.7999932000067983E-3</v>
      </c>
    </row>
    <row r="1932" spans="1:9">
      <c r="A1932" s="89" t="s">
        <v>6018</v>
      </c>
      <c r="B1932" s="89" t="s">
        <v>6019</v>
      </c>
      <c r="C1932" s="89" t="s">
        <v>6020</v>
      </c>
      <c r="D1932" s="89" t="s">
        <v>97</v>
      </c>
      <c r="E1932" s="89" t="s">
        <v>618</v>
      </c>
      <c r="F1932" s="89" t="s">
        <v>619</v>
      </c>
      <c r="G1932" s="89" t="s">
        <v>183</v>
      </c>
      <c r="H1932" s="89" t="s">
        <v>146</v>
      </c>
      <c r="I1932" s="90">
        <v>6.7999932000067983E-3</v>
      </c>
    </row>
    <row r="1933" spans="1:9">
      <c r="A1933" s="89" t="s">
        <v>6021</v>
      </c>
      <c r="B1933" s="89" t="s">
        <v>6022</v>
      </c>
      <c r="C1933" s="89" t="s">
        <v>6023</v>
      </c>
      <c r="D1933" s="89" t="s">
        <v>97</v>
      </c>
      <c r="E1933" s="89" t="s">
        <v>121</v>
      </c>
      <c r="F1933" s="89" t="s">
        <v>122</v>
      </c>
      <c r="G1933" s="89" t="s">
        <v>203</v>
      </c>
      <c r="H1933" s="89" t="s">
        <v>156</v>
      </c>
      <c r="I1933" s="90">
        <v>6.7999932000067983E-3</v>
      </c>
    </row>
    <row r="1934" spans="1:9">
      <c r="A1934" s="89" t="s">
        <v>6024</v>
      </c>
      <c r="B1934" s="89" t="s">
        <v>6025</v>
      </c>
      <c r="C1934" s="89" t="s">
        <v>6026</v>
      </c>
      <c r="D1934" s="89" t="s">
        <v>108</v>
      </c>
      <c r="E1934" s="89" t="s">
        <v>560</v>
      </c>
      <c r="F1934" s="89" t="s">
        <v>561</v>
      </c>
      <c r="G1934" s="89" t="s">
        <v>332</v>
      </c>
      <c r="H1934" s="89" t="s">
        <v>169</v>
      </c>
      <c r="I1934" s="90">
        <v>6.7999932000067983E-3</v>
      </c>
    </row>
    <row r="1935" spans="1:9">
      <c r="A1935" s="89" t="s">
        <v>6027</v>
      </c>
      <c r="B1935" s="89" t="s">
        <v>6028</v>
      </c>
      <c r="C1935" s="89" t="s">
        <v>6029</v>
      </c>
      <c r="D1935" s="89" t="s">
        <v>74</v>
      </c>
      <c r="E1935" s="89" t="s">
        <v>87</v>
      </c>
      <c r="F1935" s="89" t="s">
        <v>88</v>
      </c>
      <c r="G1935" s="89" t="s">
        <v>277</v>
      </c>
      <c r="H1935" s="89" t="s">
        <v>146</v>
      </c>
      <c r="I1935" s="90">
        <v>6.7999932000067983E-3</v>
      </c>
    </row>
    <row r="1936" spans="1:9">
      <c r="A1936" s="89" t="s">
        <v>6030</v>
      </c>
      <c r="B1936" s="89" t="s">
        <v>6031</v>
      </c>
      <c r="C1936" s="89" t="s">
        <v>6032</v>
      </c>
      <c r="D1936" s="89" t="s">
        <v>97</v>
      </c>
      <c r="E1936" s="89" t="s">
        <v>121</v>
      </c>
      <c r="F1936" s="89" t="s">
        <v>122</v>
      </c>
      <c r="G1936" s="89" t="s">
        <v>203</v>
      </c>
      <c r="H1936" s="89" t="s">
        <v>156</v>
      </c>
      <c r="I1936" s="90">
        <v>6.7999932000067983E-3</v>
      </c>
    </row>
    <row r="1937" spans="1:9">
      <c r="A1937" s="89" t="s">
        <v>6033</v>
      </c>
      <c r="B1937" s="89" t="s">
        <v>6034</v>
      </c>
      <c r="C1937" s="89" t="s">
        <v>6035</v>
      </c>
      <c r="D1937" s="89" t="s">
        <v>114</v>
      </c>
      <c r="E1937" s="89" t="s">
        <v>114</v>
      </c>
      <c r="F1937" s="89" t="s">
        <v>674</v>
      </c>
      <c r="G1937" s="89" t="s">
        <v>411</v>
      </c>
      <c r="H1937" s="89" t="s">
        <v>231</v>
      </c>
      <c r="I1937" s="90">
        <v>6.7999932000067983E-3</v>
      </c>
    </row>
    <row r="1938" spans="1:9">
      <c r="A1938" s="89" t="s">
        <v>6036</v>
      </c>
      <c r="B1938" s="89" t="s">
        <v>6037</v>
      </c>
      <c r="C1938" s="89" t="s">
        <v>6038</v>
      </c>
      <c r="D1938" s="89" t="s">
        <v>103</v>
      </c>
      <c r="E1938" s="89" t="s">
        <v>103</v>
      </c>
      <c r="F1938" s="89" t="s">
        <v>290</v>
      </c>
      <c r="G1938" s="89" t="s">
        <v>203</v>
      </c>
      <c r="H1938" s="89" t="s">
        <v>156</v>
      </c>
      <c r="I1938" s="90">
        <v>6.6999933000066996E-3</v>
      </c>
    </row>
    <row r="1939" spans="1:9">
      <c r="A1939" s="89" t="s">
        <v>6039</v>
      </c>
      <c r="B1939" s="89" t="s">
        <v>6040</v>
      </c>
      <c r="C1939" s="89" t="s">
        <v>6041</v>
      </c>
      <c r="D1939" s="89" t="s">
        <v>103</v>
      </c>
      <c r="E1939" s="89" t="s">
        <v>103</v>
      </c>
      <c r="F1939" s="89" t="s">
        <v>290</v>
      </c>
      <c r="G1939" s="89" t="s">
        <v>203</v>
      </c>
      <c r="H1939" s="89" t="s">
        <v>156</v>
      </c>
      <c r="I1939" s="90">
        <v>6.6999933000066996E-3</v>
      </c>
    </row>
    <row r="1940" spans="1:9">
      <c r="A1940" s="89" t="s">
        <v>6042</v>
      </c>
      <c r="B1940" s="89" t="s">
        <v>6043</v>
      </c>
      <c r="C1940" s="89" t="s">
        <v>6044</v>
      </c>
      <c r="D1940" s="89" t="s">
        <v>97</v>
      </c>
      <c r="E1940" s="89" t="s">
        <v>320</v>
      </c>
      <c r="F1940" s="89" t="s">
        <v>320</v>
      </c>
      <c r="G1940" s="89" t="s">
        <v>353</v>
      </c>
      <c r="H1940" s="89" t="s">
        <v>146</v>
      </c>
      <c r="I1940" s="90">
        <v>6.6999933000066996E-3</v>
      </c>
    </row>
    <row r="1941" spans="1:9">
      <c r="A1941" s="89" t="s">
        <v>6045</v>
      </c>
      <c r="B1941" s="89" t="s">
        <v>6046</v>
      </c>
      <c r="C1941" s="89" t="s">
        <v>6047</v>
      </c>
      <c r="D1941" s="89" t="s">
        <v>103</v>
      </c>
      <c r="E1941" s="89" t="s">
        <v>103</v>
      </c>
      <c r="F1941" s="89" t="s">
        <v>1572</v>
      </c>
      <c r="G1941" s="89" t="s">
        <v>344</v>
      </c>
      <c r="H1941" s="89" t="s">
        <v>184</v>
      </c>
      <c r="I1941" s="90">
        <v>6.6999933000066996E-3</v>
      </c>
    </row>
    <row r="1942" spans="1:9">
      <c r="A1942" s="89" t="s">
        <v>6048</v>
      </c>
      <c r="B1942" s="89" t="s">
        <v>6049</v>
      </c>
      <c r="C1942" s="89" t="s">
        <v>6050</v>
      </c>
      <c r="D1942" s="89" t="s">
        <v>79</v>
      </c>
      <c r="E1942" s="89" t="s">
        <v>95</v>
      </c>
      <c r="F1942" s="89" t="s">
        <v>541</v>
      </c>
      <c r="G1942" s="89" t="s">
        <v>203</v>
      </c>
      <c r="H1942" s="89" t="s">
        <v>156</v>
      </c>
      <c r="I1942" s="90">
        <v>6.6999933000066996E-3</v>
      </c>
    </row>
    <row r="1943" spans="1:9">
      <c r="A1943" s="89" t="s">
        <v>6051</v>
      </c>
      <c r="B1943" s="89" t="s">
        <v>6052</v>
      </c>
      <c r="C1943" s="89" t="s">
        <v>6053</v>
      </c>
      <c r="D1943" s="89" t="s">
        <v>67</v>
      </c>
      <c r="E1943" s="89" t="s">
        <v>67</v>
      </c>
      <c r="F1943" s="89" t="s">
        <v>68</v>
      </c>
      <c r="G1943" s="89" t="s">
        <v>397</v>
      </c>
      <c r="H1943" s="89" t="s">
        <v>222</v>
      </c>
      <c r="I1943" s="90">
        <v>6.6999933000066996E-3</v>
      </c>
    </row>
    <row r="1944" spans="1:9">
      <c r="A1944" s="89" t="s">
        <v>6054</v>
      </c>
      <c r="B1944" s="89" t="s">
        <v>6055</v>
      </c>
      <c r="C1944" s="89" t="s">
        <v>6056</v>
      </c>
      <c r="D1944" s="89" t="s">
        <v>103</v>
      </c>
      <c r="E1944" s="89" t="s">
        <v>103</v>
      </c>
      <c r="F1944" s="89" t="s">
        <v>290</v>
      </c>
      <c r="G1944" s="89" t="s">
        <v>415</v>
      </c>
      <c r="H1944" s="89" t="s">
        <v>237</v>
      </c>
      <c r="I1944" s="90">
        <v>6.6999933000066996E-3</v>
      </c>
    </row>
    <row r="1945" spans="1:9">
      <c r="A1945" s="89" t="s">
        <v>6057</v>
      </c>
      <c r="B1945" s="89" t="s">
        <v>6058</v>
      </c>
      <c r="C1945" s="89" t="s">
        <v>6059</v>
      </c>
      <c r="D1945" s="89" t="s">
        <v>97</v>
      </c>
      <c r="E1945" s="89" t="s">
        <v>121</v>
      </c>
      <c r="F1945" s="89" t="s">
        <v>122</v>
      </c>
      <c r="G1945" s="89" t="s">
        <v>188</v>
      </c>
      <c r="H1945" s="89" t="s">
        <v>151</v>
      </c>
      <c r="I1945" s="90">
        <v>6.6999933000066996E-3</v>
      </c>
    </row>
    <row r="1946" spans="1:9">
      <c r="A1946" s="89" t="s">
        <v>6060</v>
      </c>
      <c r="B1946" s="89" t="s">
        <v>6061</v>
      </c>
      <c r="C1946" s="89" t="s">
        <v>6062</v>
      </c>
      <c r="D1946" s="89" t="s">
        <v>108</v>
      </c>
      <c r="E1946" s="89" t="s">
        <v>201</v>
      </c>
      <c r="F1946" s="89" t="s">
        <v>1053</v>
      </c>
      <c r="G1946" s="89" t="s">
        <v>188</v>
      </c>
      <c r="H1946" s="89" t="s">
        <v>151</v>
      </c>
      <c r="I1946" s="90">
        <v>6.6999933000066996E-3</v>
      </c>
    </row>
    <row r="1947" spans="1:9">
      <c r="A1947" s="89" t="s">
        <v>6063</v>
      </c>
      <c r="B1947" s="89" t="s">
        <v>6064</v>
      </c>
      <c r="C1947" s="89" t="s">
        <v>6065</v>
      </c>
      <c r="D1947" s="89" t="s">
        <v>103</v>
      </c>
      <c r="E1947" s="89" t="s">
        <v>103</v>
      </c>
      <c r="F1947" s="89" t="s">
        <v>1572</v>
      </c>
      <c r="G1947" s="89" t="s">
        <v>381</v>
      </c>
      <c r="H1947" s="89" t="s">
        <v>208</v>
      </c>
      <c r="I1947" s="90">
        <v>6.6999933000066996E-3</v>
      </c>
    </row>
    <row r="1948" spans="1:9">
      <c r="A1948" s="89" t="s">
        <v>6066</v>
      </c>
      <c r="B1948" s="89" t="s">
        <v>6067</v>
      </c>
      <c r="C1948" s="89" t="s">
        <v>6068</v>
      </c>
      <c r="D1948" s="89" t="s">
        <v>114</v>
      </c>
      <c r="E1948" s="89" t="s">
        <v>114</v>
      </c>
      <c r="F1948" s="89" t="s">
        <v>574</v>
      </c>
      <c r="G1948" s="89" t="s">
        <v>440</v>
      </c>
      <c r="H1948" s="89" t="s">
        <v>146</v>
      </c>
      <c r="I1948" s="90">
        <v>6.6999933000066996E-3</v>
      </c>
    </row>
    <row r="1949" spans="1:9">
      <c r="A1949" s="89" t="s">
        <v>6069</v>
      </c>
      <c r="B1949" s="89" t="s">
        <v>6070</v>
      </c>
      <c r="C1949" s="89" t="s">
        <v>6071</v>
      </c>
      <c r="D1949" s="89" t="s">
        <v>59</v>
      </c>
      <c r="E1949" s="89" t="s">
        <v>60</v>
      </c>
      <c r="F1949" s="89" t="s">
        <v>770</v>
      </c>
      <c r="G1949" s="89" t="s">
        <v>332</v>
      </c>
      <c r="H1949" s="89" t="s">
        <v>169</v>
      </c>
      <c r="I1949" s="90">
        <v>6.6999933000066996E-3</v>
      </c>
    </row>
    <row r="1950" spans="1:9">
      <c r="A1950" s="89" t="s">
        <v>6072</v>
      </c>
      <c r="B1950" s="89" t="s">
        <v>6073</v>
      </c>
      <c r="C1950" s="89" t="s">
        <v>6074</v>
      </c>
      <c r="D1950" s="89" t="s">
        <v>97</v>
      </c>
      <c r="E1950" s="89" t="s">
        <v>618</v>
      </c>
      <c r="F1950" s="89" t="s">
        <v>1034</v>
      </c>
      <c r="G1950" s="89" t="s">
        <v>336</v>
      </c>
      <c r="H1950" s="89" t="s">
        <v>175</v>
      </c>
      <c r="I1950" s="90">
        <v>6.5999934000065992E-3</v>
      </c>
    </row>
    <row r="1951" spans="1:9">
      <c r="A1951" s="89" t="s">
        <v>6075</v>
      </c>
      <c r="B1951" s="89" t="s">
        <v>6076</v>
      </c>
      <c r="C1951" s="89" t="s">
        <v>6077</v>
      </c>
      <c r="D1951" s="89" t="s">
        <v>79</v>
      </c>
      <c r="E1951" s="89" t="s">
        <v>444</v>
      </c>
      <c r="F1951" s="89" t="s">
        <v>2651</v>
      </c>
      <c r="G1951" s="89" t="s">
        <v>458</v>
      </c>
      <c r="H1951" s="89" t="s">
        <v>265</v>
      </c>
      <c r="I1951" s="90">
        <v>6.5999934000065992E-3</v>
      </c>
    </row>
    <row r="1952" spans="1:9">
      <c r="A1952" s="89" t="s">
        <v>6078</v>
      </c>
      <c r="B1952" s="89" t="s">
        <v>6079</v>
      </c>
      <c r="C1952" s="89" t="s">
        <v>6080</v>
      </c>
      <c r="D1952" s="89" t="s">
        <v>108</v>
      </c>
      <c r="E1952" s="89" t="s">
        <v>305</v>
      </c>
      <c r="F1952" s="89" t="s">
        <v>305</v>
      </c>
      <c r="G1952" s="89" t="s">
        <v>277</v>
      </c>
      <c r="H1952" s="89" t="s">
        <v>146</v>
      </c>
      <c r="I1952" s="90">
        <v>6.5999934000065992E-3</v>
      </c>
    </row>
    <row r="1953" spans="1:9">
      <c r="A1953" s="89" t="s">
        <v>6081</v>
      </c>
      <c r="B1953" s="89" t="s">
        <v>6082</v>
      </c>
      <c r="C1953" s="89" t="s">
        <v>6083</v>
      </c>
      <c r="D1953" s="89" t="s">
        <v>97</v>
      </c>
      <c r="E1953" s="89" t="s">
        <v>618</v>
      </c>
      <c r="F1953" s="89" t="s">
        <v>1034</v>
      </c>
      <c r="G1953" s="89" t="s">
        <v>336</v>
      </c>
      <c r="H1953" s="89" t="s">
        <v>175</v>
      </c>
      <c r="I1953" s="90">
        <v>6.5999934000065992E-3</v>
      </c>
    </row>
    <row r="1954" spans="1:9">
      <c r="A1954" s="89" t="s">
        <v>6084</v>
      </c>
      <c r="B1954" s="89" t="s">
        <v>6085</v>
      </c>
      <c r="C1954" s="89" t="s">
        <v>6086</v>
      </c>
      <c r="D1954" s="89" t="s">
        <v>103</v>
      </c>
      <c r="E1954" s="89" t="s">
        <v>103</v>
      </c>
      <c r="F1954" s="89" t="s">
        <v>173</v>
      </c>
      <c r="G1954" s="89" t="s">
        <v>203</v>
      </c>
      <c r="H1954" s="89" t="s">
        <v>156</v>
      </c>
      <c r="I1954" s="90">
        <v>6.5999934000065992E-3</v>
      </c>
    </row>
    <row r="1955" spans="1:9">
      <c r="A1955" s="89" t="s">
        <v>6087</v>
      </c>
      <c r="B1955" s="89" t="s">
        <v>6088</v>
      </c>
      <c r="C1955" s="89" t="s">
        <v>6089</v>
      </c>
      <c r="D1955" s="89" t="s">
        <v>97</v>
      </c>
      <c r="E1955" s="89" t="s">
        <v>618</v>
      </c>
      <c r="F1955" s="89" t="s">
        <v>1034</v>
      </c>
      <c r="G1955" s="89" t="s">
        <v>385</v>
      </c>
      <c r="H1955" s="89" t="s">
        <v>213</v>
      </c>
      <c r="I1955" s="90">
        <v>6.5999934000065992E-3</v>
      </c>
    </row>
    <row r="1956" spans="1:9">
      <c r="A1956" s="89" t="s">
        <v>6090</v>
      </c>
      <c r="B1956" s="89" t="s">
        <v>6091</v>
      </c>
      <c r="C1956" s="89" t="s">
        <v>6092</v>
      </c>
      <c r="D1956" s="89" t="s">
        <v>97</v>
      </c>
      <c r="E1956" s="89" t="s">
        <v>121</v>
      </c>
      <c r="F1956" s="89" t="s">
        <v>122</v>
      </c>
      <c r="G1956" s="89" t="s">
        <v>188</v>
      </c>
      <c r="H1956" s="89" t="s">
        <v>151</v>
      </c>
      <c r="I1956" s="90">
        <v>6.5999934000065992E-3</v>
      </c>
    </row>
    <row r="1957" spans="1:9">
      <c r="A1957" s="89" t="s">
        <v>6093</v>
      </c>
      <c r="B1957" s="89" t="s">
        <v>6094</v>
      </c>
      <c r="C1957" s="89" t="s">
        <v>6095</v>
      </c>
      <c r="D1957" s="89" t="s">
        <v>97</v>
      </c>
      <c r="E1957" s="89" t="s">
        <v>618</v>
      </c>
      <c r="F1957" s="89" t="s">
        <v>1034</v>
      </c>
      <c r="G1957" s="89" t="s">
        <v>336</v>
      </c>
      <c r="H1957" s="89" t="s">
        <v>175</v>
      </c>
      <c r="I1957" s="90">
        <v>6.5999934000065992E-3</v>
      </c>
    </row>
    <row r="1958" spans="1:9">
      <c r="A1958" s="89" t="s">
        <v>6096</v>
      </c>
      <c r="B1958" s="89" t="s">
        <v>6097</v>
      </c>
      <c r="C1958" s="89" t="s">
        <v>6098</v>
      </c>
      <c r="D1958" s="89" t="s">
        <v>103</v>
      </c>
      <c r="E1958" s="89" t="s">
        <v>103</v>
      </c>
      <c r="F1958" s="89" t="s">
        <v>290</v>
      </c>
      <c r="G1958" s="89" t="s">
        <v>385</v>
      </c>
      <c r="H1958" s="89" t="s">
        <v>213</v>
      </c>
      <c r="I1958" s="90">
        <v>6.4999935000064988E-3</v>
      </c>
    </row>
    <row r="1959" spans="1:9">
      <c r="A1959" s="89" t="s">
        <v>6099</v>
      </c>
      <c r="B1959" s="89" t="s">
        <v>6100</v>
      </c>
      <c r="C1959" s="89" t="s">
        <v>6101</v>
      </c>
      <c r="D1959" s="89" t="s">
        <v>97</v>
      </c>
      <c r="E1959" s="89" t="s">
        <v>320</v>
      </c>
      <c r="F1959" s="89" t="s">
        <v>320</v>
      </c>
      <c r="G1959" s="89" t="s">
        <v>188</v>
      </c>
      <c r="H1959" s="89" t="s">
        <v>151</v>
      </c>
      <c r="I1959" s="90">
        <v>6.4999935000064988E-3</v>
      </c>
    </row>
    <row r="1960" spans="1:9">
      <c r="A1960" s="89" t="s">
        <v>6102</v>
      </c>
      <c r="B1960" s="89" t="s">
        <v>6103</v>
      </c>
      <c r="C1960" s="89" t="s">
        <v>6104</v>
      </c>
      <c r="D1960" s="89" t="s">
        <v>79</v>
      </c>
      <c r="E1960" s="89" t="s">
        <v>95</v>
      </c>
      <c r="F1960" s="89" t="s">
        <v>541</v>
      </c>
      <c r="G1960" s="89" t="s">
        <v>203</v>
      </c>
      <c r="H1960" s="89" t="s">
        <v>156</v>
      </c>
      <c r="I1960" s="90">
        <v>6.4999935000064988E-3</v>
      </c>
    </row>
    <row r="1961" spans="1:9">
      <c r="A1961" s="89" t="s">
        <v>6105</v>
      </c>
      <c r="B1961" s="89" t="s">
        <v>6106</v>
      </c>
      <c r="C1961" s="89" t="s">
        <v>6107</v>
      </c>
      <c r="D1961" s="89" t="s">
        <v>97</v>
      </c>
      <c r="E1961" s="89" t="s">
        <v>618</v>
      </c>
      <c r="F1961" s="89" t="s">
        <v>619</v>
      </c>
      <c r="G1961" s="89" t="s">
        <v>285</v>
      </c>
      <c r="H1961" s="89" t="s">
        <v>161</v>
      </c>
      <c r="I1961" s="90">
        <v>6.4999935000064988E-3</v>
      </c>
    </row>
    <row r="1962" spans="1:9">
      <c r="A1962" s="89" t="s">
        <v>6108</v>
      </c>
      <c r="B1962" s="89" t="s">
        <v>6109</v>
      </c>
      <c r="C1962" s="89" t="s">
        <v>6110</v>
      </c>
      <c r="D1962" s="89" t="s">
        <v>79</v>
      </c>
      <c r="E1962" s="89" t="s">
        <v>95</v>
      </c>
      <c r="F1962" s="89" t="s">
        <v>309</v>
      </c>
      <c r="G1962" s="89" t="s">
        <v>203</v>
      </c>
      <c r="H1962" s="89" t="s">
        <v>156</v>
      </c>
      <c r="I1962" s="90">
        <v>6.4999935000064988E-3</v>
      </c>
    </row>
    <row r="1963" spans="1:9">
      <c r="A1963" s="89" t="s">
        <v>6111</v>
      </c>
      <c r="B1963" s="89" t="s">
        <v>6112</v>
      </c>
      <c r="C1963" s="89" t="s">
        <v>6113</v>
      </c>
      <c r="D1963" s="89" t="s">
        <v>108</v>
      </c>
      <c r="E1963" s="89" t="s">
        <v>305</v>
      </c>
      <c r="F1963" s="89" t="s">
        <v>305</v>
      </c>
      <c r="G1963" s="89" t="s">
        <v>183</v>
      </c>
      <c r="H1963" s="89" t="s">
        <v>146</v>
      </c>
      <c r="I1963" s="90">
        <v>6.4999935000064988E-3</v>
      </c>
    </row>
    <row r="1964" spans="1:9">
      <c r="A1964" s="89" t="s">
        <v>6114</v>
      </c>
      <c r="B1964" s="89" t="s">
        <v>6115</v>
      </c>
      <c r="C1964" s="89" t="s">
        <v>6116</v>
      </c>
      <c r="D1964" s="89" t="s">
        <v>59</v>
      </c>
      <c r="E1964" s="89" t="s">
        <v>155</v>
      </c>
      <c r="F1964" s="89" t="s">
        <v>155</v>
      </c>
      <c r="G1964" s="89" t="s">
        <v>332</v>
      </c>
      <c r="H1964" s="89" t="s">
        <v>169</v>
      </c>
      <c r="I1964" s="90">
        <v>6.4999935000064988E-3</v>
      </c>
    </row>
    <row r="1965" spans="1:9">
      <c r="A1965" s="89" t="s">
        <v>6117</v>
      </c>
      <c r="B1965" s="89" t="s">
        <v>6118</v>
      </c>
      <c r="C1965" s="89" t="s">
        <v>6119</v>
      </c>
      <c r="D1965" s="89" t="s">
        <v>67</v>
      </c>
      <c r="E1965" s="89" t="s">
        <v>67</v>
      </c>
      <c r="F1965" s="89" t="s">
        <v>68</v>
      </c>
      <c r="G1965" s="89" t="s">
        <v>397</v>
      </c>
      <c r="H1965" s="89" t="s">
        <v>222</v>
      </c>
      <c r="I1965" s="90">
        <v>6.4999935000064988E-3</v>
      </c>
    </row>
    <row r="1966" spans="1:9">
      <c r="A1966" s="89" t="s">
        <v>6120</v>
      </c>
      <c r="B1966" s="89" t="s">
        <v>6121</v>
      </c>
      <c r="C1966" s="89" t="s">
        <v>6122</v>
      </c>
      <c r="D1966" s="89" t="s">
        <v>83</v>
      </c>
      <c r="E1966" s="89" t="s">
        <v>83</v>
      </c>
      <c r="F1966" s="89" t="s">
        <v>107</v>
      </c>
      <c r="G1966" s="89" t="s">
        <v>411</v>
      </c>
      <c r="H1966" s="89" t="s">
        <v>231</v>
      </c>
      <c r="I1966" s="90">
        <v>6.4999935000064988E-3</v>
      </c>
    </row>
    <row r="1967" spans="1:9">
      <c r="A1967" s="89" t="s">
        <v>6123</v>
      </c>
      <c r="B1967" s="89" t="s">
        <v>6124</v>
      </c>
      <c r="C1967" s="89" t="s">
        <v>6125</v>
      </c>
      <c r="D1967" s="89" t="s">
        <v>79</v>
      </c>
      <c r="E1967" s="89" t="s">
        <v>95</v>
      </c>
      <c r="F1967" s="89" t="s">
        <v>1012</v>
      </c>
      <c r="G1967" s="89" t="s">
        <v>381</v>
      </c>
      <c r="H1967" s="89" t="s">
        <v>208</v>
      </c>
      <c r="I1967" s="90">
        <v>6.3999936000063993E-3</v>
      </c>
    </row>
    <row r="1968" spans="1:9">
      <c r="A1968" s="89" t="s">
        <v>6126</v>
      </c>
      <c r="B1968" s="89" t="s">
        <v>6127</v>
      </c>
      <c r="C1968" s="89" t="s">
        <v>6128</v>
      </c>
      <c r="D1968" s="89" t="s">
        <v>59</v>
      </c>
      <c r="E1968" s="89" t="s">
        <v>155</v>
      </c>
      <c r="F1968" s="89" t="s">
        <v>155</v>
      </c>
      <c r="G1968" s="89" t="s">
        <v>62</v>
      </c>
      <c r="H1968" s="89" t="s">
        <v>63</v>
      </c>
      <c r="I1968" s="90">
        <v>6.3999936000063993E-3</v>
      </c>
    </row>
    <row r="1969" spans="1:9">
      <c r="A1969" s="89" t="s">
        <v>6129</v>
      </c>
      <c r="B1969" s="89" t="s">
        <v>6130</v>
      </c>
      <c r="C1969" s="89" t="s">
        <v>6131</v>
      </c>
      <c r="D1969" s="89" t="s">
        <v>79</v>
      </c>
      <c r="E1969" s="89" t="s">
        <v>95</v>
      </c>
      <c r="F1969" s="89" t="s">
        <v>309</v>
      </c>
      <c r="G1969" s="89" t="s">
        <v>332</v>
      </c>
      <c r="H1969" s="89" t="s">
        <v>169</v>
      </c>
      <c r="I1969" s="90">
        <v>6.3999936000063993E-3</v>
      </c>
    </row>
    <row r="1970" spans="1:9">
      <c r="A1970" s="89" t="s">
        <v>6132</v>
      </c>
      <c r="B1970" s="89" t="s">
        <v>6133</v>
      </c>
      <c r="C1970" s="89" t="s">
        <v>6134</v>
      </c>
      <c r="D1970" s="89" t="s">
        <v>74</v>
      </c>
      <c r="E1970" s="89" t="s">
        <v>101</v>
      </c>
      <c r="F1970" s="89" t="s">
        <v>885</v>
      </c>
      <c r="G1970" s="89" t="s">
        <v>344</v>
      </c>
      <c r="H1970" s="89" t="s">
        <v>184</v>
      </c>
      <c r="I1970" s="90">
        <v>6.3999936000063993E-3</v>
      </c>
    </row>
    <row r="1971" spans="1:9">
      <c r="A1971" s="89" t="s">
        <v>6135</v>
      </c>
      <c r="B1971" s="89" t="s">
        <v>6136</v>
      </c>
      <c r="C1971" s="89" t="s">
        <v>6137</v>
      </c>
      <c r="D1971" s="89" t="s">
        <v>108</v>
      </c>
      <c r="E1971" s="89" t="s">
        <v>300</v>
      </c>
      <c r="F1971" s="89" t="s">
        <v>678</v>
      </c>
      <c r="G1971" s="89" t="s">
        <v>203</v>
      </c>
      <c r="H1971" s="89" t="s">
        <v>156</v>
      </c>
      <c r="I1971" s="90">
        <v>6.3999936000063993E-3</v>
      </c>
    </row>
    <row r="1972" spans="1:9">
      <c r="A1972" s="89" t="s">
        <v>6138</v>
      </c>
      <c r="B1972" s="89" t="s">
        <v>6139</v>
      </c>
      <c r="C1972" s="89" t="s">
        <v>6140</v>
      </c>
      <c r="D1972" s="89" t="s">
        <v>108</v>
      </c>
      <c r="E1972" s="89" t="s">
        <v>300</v>
      </c>
      <c r="F1972" s="89" t="s">
        <v>301</v>
      </c>
      <c r="G1972" s="89" t="s">
        <v>203</v>
      </c>
      <c r="H1972" s="89" t="s">
        <v>156</v>
      </c>
      <c r="I1972" s="90">
        <v>6.3999936000063993E-3</v>
      </c>
    </row>
    <row r="1973" spans="1:9">
      <c r="A1973" s="89" t="s">
        <v>6141</v>
      </c>
      <c r="B1973" s="89" t="s">
        <v>6142</v>
      </c>
      <c r="C1973" s="89" t="s">
        <v>6143</v>
      </c>
      <c r="D1973" s="89" t="s">
        <v>108</v>
      </c>
      <c r="E1973" s="89" t="s">
        <v>235</v>
      </c>
      <c r="F1973" s="89" t="s">
        <v>236</v>
      </c>
      <c r="G1973" s="89" t="s">
        <v>458</v>
      </c>
      <c r="H1973" s="89" t="s">
        <v>265</v>
      </c>
      <c r="I1973" s="90">
        <v>6.3999936000063993E-3</v>
      </c>
    </row>
    <row r="1974" spans="1:9">
      <c r="A1974" s="89" t="s">
        <v>6144</v>
      </c>
      <c r="B1974" s="89" t="s">
        <v>6145</v>
      </c>
      <c r="C1974" s="89" t="s">
        <v>6146</v>
      </c>
      <c r="D1974" s="89" t="s">
        <v>108</v>
      </c>
      <c r="E1974" s="89" t="s">
        <v>560</v>
      </c>
      <c r="F1974" s="89" t="s">
        <v>1085</v>
      </c>
      <c r="G1974" s="89" t="s">
        <v>188</v>
      </c>
      <c r="H1974" s="89" t="s">
        <v>151</v>
      </c>
      <c r="I1974" s="90">
        <v>6.3999936000063993E-3</v>
      </c>
    </row>
    <row r="1975" spans="1:9">
      <c r="A1975" s="89" t="s">
        <v>6147</v>
      </c>
      <c r="B1975" s="89" t="s">
        <v>6148</v>
      </c>
      <c r="C1975" s="89" t="s">
        <v>6149</v>
      </c>
      <c r="D1975" s="89" t="s">
        <v>108</v>
      </c>
      <c r="E1975" s="89" t="s">
        <v>201</v>
      </c>
      <c r="F1975" s="89" t="s">
        <v>202</v>
      </c>
      <c r="G1975" s="89" t="s">
        <v>332</v>
      </c>
      <c r="H1975" s="89" t="s">
        <v>169</v>
      </c>
      <c r="I1975" s="90">
        <v>6.3999936000063993E-3</v>
      </c>
    </row>
    <row r="1976" spans="1:9">
      <c r="A1976" s="89" t="s">
        <v>6150</v>
      </c>
      <c r="B1976" s="89" t="s">
        <v>6151</v>
      </c>
      <c r="C1976" s="89" t="s">
        <v>6152</v>
      </c>
      <c r="D1976" s="89" t="s">
        <v>97</v>
      </c>
      <c r="E1976" s="89" t="s">
        <v>320</v>
      </c>
      <c r="F1976" s="89" t="s">
        <v>320</v>
      </c>
      <c r="G1976" s="89" t="s">
        <v>336</v>
      </c>
      <c r="H1976" s="89" t="s">
        <v>175</v>
      </c>
      <c r="I1976" s="90">
        <v>6.2999937000062988E-3</v>
      </c>
    </row>
    <row r="1977" spans="1:9">
      <c r="A1977" s="89" t="s">
        <v>6153</v>
      </c>
      <c r="B1977" s="89" t="s">
        <v>6154</v>
      </c>
      <c r="C1977" s="89" t="s">
        <v>6155</v>
      </c>
      <c r="D1977" s="89" t="s">
        <v>97</v>
      </c>
      <c r="E1977" s="89" t="s">
        <v>121</v>
      </c>
      <c r="F1977" s="89" t="s">
        <v>122</v>
      </c>
      <c r="G1977" s="89" t="s">
        <v>188</v>
      </c>
      <c r="H1977" s="89" t="s">
        <v>151</v>
      </c>
      <c r="I1977" s="90">
        <v>6.2999937000062988E-3</v>
      </c>
    </row>
    <row r="1978" spans="1:9">
      <c r="A1978" s="89" t="s">
        <v>6156</v>
      </c>
      <c r="B1978" s="89" t="s">
        <v>6157</v>
      </c>
      <c r="C1978" s="89" t="s">
        <v>6158</v>
      </c>
      <c r="D1978" s="89" t="s">
        <v>79</v>
      </c>
      <c r="E1978" s="89" t="s">
        <v>444</v>
      </c>
      <c r="F1978" s="89" t="s">
        <v>2651</v>
      </c>
      <c r="G1978" s="89" t="s">
        <v>361</v>
      </c>
      <c r="H1978" s="89" t="s">
        <v>189</v>
      </c>
      <c r="I1978" s="90">
        <v>6.2999937000062988E-3</v>
      </c>
    </row>
    <row r="1979" spans="1:9">
      <c r="A1979" s="89" t="s">
        <v>6159</v>
      </c>
      <c r="B1979" s="89" t="s">
        <v>6160</v>
      </c>
      <c r="C1979" s="89" t="s">
        <v>6161</v>
      </c>
      <c r="D1979" s="89" t="s">
        <v>79</v>
      </c>
      <c r="E1979" s="89" t="s">
        <v>95</v>
      </c>
      <c r="F1979" s="89" t="s">
        <v>96</v>
      </c>
      <c r="G1979" s="89" t="s">
        <v>361</v>
      </c>
      <c r="H1979" s="89" t="s">
        <v>189</v>
      </c>
      <c r="I1979" s="90">
        <v>6.2999937000062988E-3</v>
      </c>
    </row>
    <row r="1980" spans="1:9">
      <c r="A1980" s="89" t="s">
        <v>6162</v>
      </c>
      <c r="B1980" s="89" t="s">
        <v>6163</v>
      </c>
      <c r="C1980" s="89" t="s">
        <v>6164</v>
      </c>
      <c r="D1980" s="89" t="s">
        <v>97</v>
      </c>
      <c r="E1980" s="89" t="s">
        <v>320</v>
      </c>
      <c r="F1980" s="89" t="s">
        <v>320</v>
      </c>
      <c r="G1980" s="89" t="s">
        <v>188</v>
      </c>
      <c r="H1980" s="89" t="s">
        <v>151</v>
      </c>
      <c r="I1980" s="90">
        <v>6.2999937000062988E-3</v>
      </c>
    </row>
    <row r="1981" spans="1:9">
      <c r="A1981" s="89" t="s">
        <v>6165</v>
      </c>
      <c r="B1981" s="89" t="s">
        <v>6166</v>
      </c>
      <c r="C1981" s="89" t="s">
        <v>6167</v>
      </c>
      <c r="D1981" s="89" t="s">
        <v>97</v>
      </c>
      <c r="E1981" s="89" t="s">
        <v>136</v>
      </c>
      <c r="F1981" s="89" t="s">
        <v>137</v>
      </c>
      <c r="G1981" s="89" t="s">
        <v>369</v>
      </c>
      <c r="H1981" s="89" t="s">
        <v>197</v>
      </c>
      <c r="I1981" s="90">
        <v>6.2999937000062988E-3</v>
      </c>
    </row>
    <row r="1982" spans="1:9">
      <c r="A1982" s="89" t="s">
        <v>6168</v>
      </c>
      <c r="B1982" s="89" t="s">
        <v>6169</v>
      </c>
      <c r="C1982" s="89" t="s">
        <v>6170</v>
      </c>
      <c r="D1982" s="89" t="s">
        <v>97</v>
      </c>
      <c r="E1982" s="89" t="s">
        <v>618</v>
      </c>
      <c r="F1982" s="89" t="s">
        <v>619</v>
      </c>
      <c r="G1982" s="89" t="s">
        <v>203</v>
      </c>
      <c r="H1982" s="89" t="s">
        <v>156</v>
      </c>
      <c r="I1982" s="90">
        <v>6.2999937000062988E-3</v>
      </c>
    </row>
    <row r="1983" spans="1:9">
      <c r="A1983" s="89" t="s">
        <v>6171</v>
      </c>
      <c r="B1983" s="89" t="s">
        <v>6172</v>
      </c>
      <c r="C1983" s="89" t="s">
        <v>6173</v>
      </c>
      <c r="D1983" s="89" t="s">
        <v>83</v>
      </c>
      <c r="E1983" s="89" t="s">
        <v>83</v>
      </c>
      <c r="F1983" s="89" t="s">
        <v>160</v>
      </c>
      <c r="G1983" s="89" t="s">
        <v>454</v>
      </c>
      <c r="H1983" s="89" t="s">
        <v>261</v>
      </c>
      <c r="I1983" s="90">
        <v>6.2999937000062988E-3</v>
      </c>
    </row>
    <row r="1984" spans="1:9">
      <c r="A1984" s="89" t="s">
        <v>6174</v>
      </c>
      <c r="B1984" s="89" t="s">
        <v>6175</v>
      </c>
      <c r="C1984" s="89" t="s">
        <v>6176</v>
      </c>
      <c r="D1984" s="89" t="s">
        <v>97</v>
      </c>
      <c r="E1984" s="89" t="s">
        <v>121</v>
      </c>
      <c r="F1984" s="89" t="s">
        <v>122</v>
      </c>
      <c r="G1984" s="89" t="s">
        <v>203</v>
      </c>
      <c r="H1984" s="89" t="s">
        <v>156</v>
      </c>
      <c r="I1984" s="90">
        <v>6.2999937000062988E-3</v>
      </c>
    </row>
    <row r="1985" spans="1:9">
      <c r="A1985" s="89" t="s">
        <v>6177</v>
      </c>
      <c r="B1985" s="89" t="s">
        <v>6178</v>
      </c>
      <c r="C1985" s="89" t="s">
        <v>6179</v>
      </c>
      <c r="D1985" s="89" t="s">
        <v>79</v>
      </c>
      <c r="E1985" s="89" t="s">
        <v>444</v>
      </c>
      <c r="F1985" s="89" t="s">
        <v>3920</v>
      </c>
      <c r="G1985" s="89" t="s">
        <v>62</v>
      </c>
      <c r="H1985" s="89" t="s">
        <v>63</v>
      </c>
      <c r="I1985" s="90">
        <v>6.2999937000062988E-3</v>
      </c>
    </row>
    <row r="1986" spans="1:9">
      <c r="A1986" s="89" t="s">
        <v>6180</v>
      </c>
      <c r="B1986" s="89" t="s">
        <v>6181</v>
      </c>
      <c r="C1986" s="89" t="s">
        <v>6182</v>
      </c>
      <c r="D1986" s="89" t="s">
        <v>103</v>
      </c>
      <c r="E1986" s="89" t="s">
        <v>103</v>
      </c>
      <c r="F1986" s="89" t="s">
        <v>173</v>
      </c>
      <c r="G1986" s="89" t="s">
        <v>336</v>
      </c>
      <c r="H1986" s="89" t="s">
        <v>175</v>
      </c>
      <c r="I1986" s="90">
        <v>6.2999937000062988E-3</v>
      </c>
    </row>
    <row r="1987" spans="1:9">
      <c r="A1987" s="89" t="s">
        <v>6183</v>
      </c>
      <c r="B1987" s="89" t="s">
        <v>6184</v>
      </c>
      <c r="C1987" s="89" t="s">
        <v>6185</v>
      </c>
      <c r="D1987" s="89" t="s">
        <v>59</v>
      </c>
      <c r="E1987" s="89" t="s">
        <v>60</v>
      </c>
      <c r="F1987" s="89" t="s">
        <v>217</v>
      </c>
      <c r="G1987" s="89" t="s">
        <v>336</v>
      </c>
      <c r="H1987" s="89" t="s">
        <v>175</v>
      </c>
      <c r="I1987" s="90">
        <v>6.2999937000062988E-3</v>
      </c>
    </row>
    <row r="1988" spans="1:9">
      <c r="A1988" s="89" t="s">
        <v>6186</v>
      </c>
      <c r="B1988" s="89" t="s">
        <v>6187</v>
      </c>
      <c r="C1988" s="89" t="s">
        <v>6188</v>
      </c>
      <c r="D1988" s="89" t="s">
        <v>108</v>
      </c>
      <c r="E1988" s="89" t="s">
        <v>560</v>
      </c>
      <c r="F1988" s="89" t="s">
        <v>561</v>
      </c>
      <c r="G1988" s="89" t="s">
        <v>203</v>
      </c>
      <c r="H1988" s="89" t="s">
        <v>156</v>
      </c>
      <c r="I1988" s="90">
        <v>6.1999938000061993E-3</v>
      </c>
    </row>
    <row r="1989" spans="1:9">
      <c r="A1989" s="89" t="s">
        <v>6189</v>
      </c>
      <c r="B1989" s="89" t="s">
        <v>6190</v>
      </c>
      <c r="C1989" s="89" t="s">
        <v>6191</v>
      </c>
      <c r="D1989" s="89" t="s">
        <v>74</v>
      </c>
      <c r="E1989" s="89" t="s">
        <v>87</v>
      </c>
      <c r="F1989" s="89" t="s">
        <v>88</v>
      </c>
      <c r="G1989" s="89" t="s">
        <v>89</v>
      </c>
      <c r="H1989" s="89" t="s">
        <v>90</v>
      </c>
      <c r="I1989" s="90">
        <v>6.1999938000061993E-3</v>
      </c>
    </row>
    <row r="1990" spans="1:9">
      <c r="A1990" s="89" t="s">
        <v>6192</v>
      </c>
      <c r="B1990" s="89" t="s">
        <v>6193</v>
      </c>
      <c r="C1990" s="89" t="s">
        <v>6194</v>
      </c>
      <c r="D1990" s="89" t="s">
        <v>103</v>
      </c>
      <c r="E1990" s="89" t="s">
        <v>103</v>
      </c>
      <c r="F1990" s="89" t="s">
        <v>1420</v>
      </c>
      <c r="G1990" s="89" t="s">
        <v>405</v>
      </c>
      <c r="H1990" s="89" t="s">
        <v>227</v>
      </c>
      <c r="I1990" s="90">
        <v>6.1999938000061993E-3</v>
      </c>
    </row>
    <row r="1991" spans="1:9">
      <c r="A1991" s="89" t="s">
        <v>6195</v>
      </c>
      <c r="B1991" s="89" t="s">
        <v>6196</v>
      </c>
      <c r="C1991" s="89" t="s">
        <v>6197</v>
      </c>
      <c r="D1991" s="89" t="s">
        <v>114</v>
      </c>
      <c r="E1991" s="89" t="s">
        <v>114</v>
      </c>
      <c r="F1991" s="89" t="s">
        <v>2386</v>
      </c>
      <c r="G1991" s="89" t="s">
        <v>336</v>
      </c>
      <c r="H1991" s="89" t="s">
        <v>175</v>
      </c>
      <c r="I1991" s="90">
        <v>6.1999938000061993E-3</v>
      </c>
    </row>
    <row r="1992" spans="1:9">
      <c r="A1992" s="89" t="s">
        <v>6198</v>
      </c>
      <c r="B1992" s="89" t="s">
        <v>6199</v>
      </c>
      <c r="C1992" s="89" t="s">
        <v>6200</v>
      </c>
      <c r="D1992" s="89" t="s">
        <v>91</v>
      </c>
      <c r="E1992" s="89" t="s">
        <v>112</v>
      </c>
      <c r="F1992" s="89" t="s">
        <v>113</v>
      </c>
      <c r="G1992" s="89" t="s">
        <v>397</v>
      </c>
      <c r="H1992" s="89" t="s">
        <v>222</v>
      </c>
      <c r="I1992" s="90">
        <v>6.1999938000061993E-3</v>
      </c>
    </row>
    <row r="1993" spans="1:9">
      <c r="A1993" s="89" t="s">
        <v>6201</v>
      </c>
      <c r="B1993" s="89" t="s">
        <v>6202</v>
      </c>
      <c r="C1993" s="89" t="s">
        <v>6203</v>
      </c>
      <c r="D1993" s="89" t="s">
        <v>108</v>
      </c>
      <c r="E1993" s="89" t="s">
        <v>201</v>
      </c>
      <c r="F1993" s="89" t="s">
        <v>202</v>
      </c>
      <c r="G1993" s="89" t="s">
        <v>385</v>
      </c>
      <c r="H1993" s="89" t="s">
        <v>213</v>
      </c>
      <c r="I1993" s="90">
        <v>6.1999938000061993E-3</v>
      </c>
    </row>
    <row r="1994" spans="1:9">
      <c r="A1994" s="89" t="s">
        <v>6204</v>
      </c>
      <c r="B1994" s="89" t="s">
        <v>6205</v>
      </c>
      <c r="C1994" s="89" t="s">
        <v>6206</v>
      </c>
      <c r="D1994" s="89" t="s">
        <v>91</v>
      </c>
      <c r="E1994" s="89" t="s">
        <v>409</v>
      </c>
      <c r="F1994" s="89" t="s">
        <v>410</v>
      </c>
      <c r="G1994" s="89" t="s">
        <v>203</v>
      </c>
      <c r="H1994" s="89" t="s">
        <v>156</v>
      </c>
      <c r="I1994" s="90">
        <v>6.1999938000061993E-3</v>
      </c>
    </row>
    <row r="1995" spans="1:9">
      <c r="A1995" s="89" t="s">
        <v>6207</v>
      </c>
      <c r="B1995" s="89" t="s">
        <v>6208</v>
      </c>
      <c r="C1995" s="89" t="s">
        <v>6209</v>
      </c>
      <c r="D1995" s="89" t="s">
        <v>74</v>
      </c>
      <c r="E1995" s="89" t="s">
        <v>212</v>
      </c>
      <c r="F1995" s="89" t="s">
        <v>212</v>
      </c>
      <c r="G1995" s="89" t="s">
        <v>344</v>
      </c>
      <c r="H1995" s="89" t="s">
        <v>184</v>
      </c>
      <c r="I1995" s="90">
        <v>6.1999938000061993E-3</v>
      </c>
    </row>
    <row r="1996" spans="1:9">
      <c r="A1996" s="89" t="s">
        <v>6210</v>
      </c>
      <c r="B1996" s="89" t="s">
        <v>6211</v>
      </c>
      <c r="C1996" s="89" t="s">
        <v>6212</v>
      </c>
      <c r="D1996" s="89" t="s">
        <v>97</v>
      </c>
      <c r="E1996" s="89" t="s">
        <v>121</v>
      </c>
      <c r="F1996" s="89" t="s">
        <v>122</v>
      </c>
      <c r="G1996" s="89" t="s">
        <v>440</v>
      </c>
      <c r="H1996" s="89" t="s">
        <v>146</v>
      </c>
      <c r="I1996" s="90">
        <v>6.1999938000061993E-3</v>
      </c>
    </row>
    <row r="1997" spans="1:9">
      <c r="A1997" s="89" t="s">
        <v>6213</v>
      </c>
      <c r="B1997" s="89" t="s">
        <v>6214</v>
      </c>
      <c r="C1997" s="89" t="s">
        <v>6215</v>
      </c>
      <c r="D1997" s="89" t="s">
        <v>59</v>
      </c>
      <c r="E1997" s="89" t="s">
        <v>60</v>
      </c>
      <c r="F1997" s="89" t="s">
        <v>61</v>
      </c>
      <c r="G1997" s="89" t="s">
        <v>203</v>
      </c>
      <c r="H1997" s="89" t="s">
        <v>156</v>
      </c>
      <c r="I1997" s="90">
        <v>6.1999938000061993E-3</v>
      </c>
    </row>
    <row r="1998" spans="1:9">
      <c r="A1998" s="89" t="s">
        <v>6216</v>
      </c>
      <c r="B1998" s="89" t="s">
        <v>6217</v>
      </c>
      <c r="C1998" s="89" t="s">
        <v>6218</v>
      </c>
      <c r="D1998" s="89" t="s">
        <v>67</v>
      </c>
      <c r="E1998" s="89" t="s">
        <v>67</v>
      </c>
      <c r="F1998" s="89" t="s">
        <v>68</v>
      </c>
      <c r="G1998" s="89" t="s">
        <v>203</v>
      </c>
      <c r="H1998" s="89" t="s">
        <v>156</v>
      </c>
      <c r="I1998" s="90">
        <v>6.0999939000060998E-3</v>
      </c>
    </row>
    <row r="1999" spans="1:9">
      <c r="A1999" s="89" t="s">
        <v>6219</v>
      </c>
      <c r="B1999" s="89" t="s">
        <v>6220</v>
      </c>
      <c r="C1999" s="89" t="s">
        <v>6221</v>
      </c>
      <c r="D1999" s="89" t="s">
        <v>97</v>
      </c>
      <c r="E1999" s="89" t="s">
        <v>618</v>
      </c>
      <c r="F1999" s="89" t="s">
        <v>1034</v>
      </c>
      <c r="G1999" s="89" t="s">
        <v>377</v>
      </c>
      <c r="H1999" s="89" t="s">
        <v>175</v>
      </c>
      <c r="I1999" s="90">
        <v>6.0999939000060998E-3</v>
      </c>
    </row>
    <row r="2000" spans="1:9">
      <c r="A2000" s="89" t="s">
        <v>6222</v>
      </c>
      <c r="B2000" s="89" t="s">
        <v>6223</v>
      </c>
      <c r="C2000" s="89" t="s">
        <v>6224</v>
      </c>
      <c r="D2000" s="89" t="s">
        <v>114</v>
      </c>
      <c r="E2000" s="89" t="s">
        <v>114</v>
      </c>
      <c r="F2000" s="89" t="s">
        <v>574</v>
      </c>
      <c r="G2000" s="89" t="s">
        <v>324</v>
      </c>
      <c r="H2000" s="89" t="s">
        <v>165</v>
      </c>
      <c r="I2000" s="90">
        <v>6.0999939000060998E-3</v>
      </c>
    </row>
    <row r="2001" spans="1:9">
      <c r="A2001" s="89" t="s">
        <v>6225</v>
      </c>
      <c r="B2001" s="89" t="s">
        <v>6226</v>
      </c>
      <c r="C2001" s="89" t="s">
        <v>6227</v>
      </c>
      <c r="D2001" s="89" t="s">
        <v>74</v>
      </c>
      <c r="E2001" s="89" t="s">
        <v>87</v>
      </c>
      <c r="F2001" s="89" t="s">
        <v>88</v>
      </c>
      <c r="G2001" s="89" t="s">
        <v>203</v>
      </c>
      <c r="H2001" s="89" t="s">
        <v>156</v>
      </c>
      <c r="I2001" s="90">
        <v>6.0999939000060998E-3</v>
      </c>
    </row>
    <row r="2002" spans="1:9">
      <c r="A2002" s="89" t="s">
        <v>6228</v>
      </c>
      <c r="B2002" s="89" t="s">
        <v>6229</v>
      </c>
      <c r="C2002" s="89" t="s">
        <v>6230</v>
      </c>
      <c r="D2002" s="89" t="s">
        <v>114</v>
      </c>
      <c r="E2002" s="89" t="s">
        <v>114</v>
      </c>
      <c r="F2002" s="89" t="s">
        <v>574</v>
      </c>
      <c r="G2002" s="89" t="s">
        <v>471</v>
      </c>
      <c r="H2002" s="89" t="s">
        <v>273</v>
      </c>
      <c r="I2002" s="90">
        <v>6.0999939000060998E-3</v>
      </c>
    </row>
    <row r="2003" spans="1:9">
      <c r="A2003" s="89" t="s">
        <v>6231</v>
      </c>
      <c r="B2003" s="89" t="s">
        <v>6232</v>
      </c>
      <c r="C2003" s="89" t="s">
        <v>6233</v>
      </c>
      <c r="D2003" s="89" t="s">
        <v>108</v>
      </c>
      <c r="E2003" s="89" t="s">
        <v>235</v>
      </c>
      <c r="F2003" s="89" t="s">
        <v>236</v>
      </c>
      <c r="G2003" s="89" t="s">
        <v>203</v>
      </c>
      <c r="H2003" s="89" t="s">
        <v>156</v>
      </c>
      <c r="I2003" s="90">
        <v>6.0999939000060998E-3</v>
      </c>
    </row>
    <row r="2004" spans="1:9">
      <c r="A2004" s="89" t="s">
        <v>6234</v>
      </c>
      <c r="B2004" s="89" t="s">
        <v>6235</v>
      </c>
      <c r="C2004" s="89" t="s">
        <v>6236</v>
      </c>
      <c r="D2004" s="89" t="s">
        <v>83</v>
      </c>
      <c r="E2004" s="89" t="s">
        <v>83</v>
      </c>
      <c r="F2004" s="89" t="s">
        <v>107</v>
      </c>
      <c r="G2004" s="89" t="s">
        <v>344</v>
      </c>
      <c r="H2004" s="89" t="s">
        <v>184</v>
      </c>
      <c r="I2004" s="90">
        <v>6.0999939000060998E-3</v>
      </c>
    </row>
    <row r="2005" spans="1:9">
      <c r="A2005" s="89" t="s">
        <v>6237</v>
      </c>
      <c r="B2005" s="89" t="s">
        <v>6238</v>
      </c>
      <c r="C2005" s="89" t="s">
        <v>6239</v>
      </c>
      <c r="D2005" s="89" t="s">
        <v>108</v>
      </c>
      <c r="E2005" s="89" t="s">
        <v>300</v>
      </c>
      <c r="F2005" s="89" t="s">
        <v>678</v>
      </c>
      <c r="G2005" s="89" t="s">
        <v>188</v>
      </c>
      <c r="H2005" s="89" t="s">
        <v>151</v>
      </c>
      <c r="I2005" s="90">
        <v>6.0999939000060998E-3</v>
      </c>
    </row>
    <row r="2006" spans="1:9">
      <c r="A2006" s="89" t="s">
        <v>6240</v>
      </c>
      <c r="B2006" s="89" t="s">
        <v>6241</v>
      </c>
      <c r="C2006" s="89" t="s">
        <v>6242</v>
      </c>
      <c r="D2006" s="89" t="s">
        <v>103</v>
      </c>
      <c r="E2006" s="89" t="s">
        <v>103</v>
      </c>
      <c r="F2006" s="89" t="s">
        <v>290</v>
      </c>
      <c r="G2006" s="89" t="s">
        <v>203</v>
      </c>
      <c r="H2006" s="89" t="s">
        <v>156</v>
      </c>
      <c r="I2006" s="90">
        <v>6.0999939000060998E-3</v>
      </c>
    </row>
    <row r="2007" spans="1:9">
      <c r="A2007" s="89" t="s">
        <v>6243</v>
      </c>
      <c r="B2007" s="89" t="s">
        <v>6244</v>
      </c>
      <c r="C2007" s="89" t="s">
        <v>6245</v>
      </c>
      <c r="D2007" s="89" t="s">
        <v>79</v>
      </c>
      <c r="E2007" s="89" t="s">
        <v>444</v>
      </c>
      <c r="F2007" s="89" t="s">
        <v>3920</v>
      </c>
      <c r="G2007" s="89" t="s">
        <v>344</v>
      </c>
      <c r="H2007" s="89" t="s">
        <v>184</v>
      </c>
      <c r="I2007" s="90">
        <v>6.0999939000060998E-3</v>
      </c>
    </row>
    <row r="2008" spans="1:9">
      <c r="A2008" s="89" t="s">
        <v>6246</v>
      </c>
      <c r="B2008" s="89" t="s">
        <v>6247</v>
      </c>
      <c r="C2008" s="89" t="s">
        <v>6248</v>
      </c>
      <c r="D2008" s="89" t="s">
        <v>114</v>
      </c>
      <c r="E2008" s="89" t="s">
        <v>114</v>
      </c>
      <c r="F2008" s="89" t="s">
        <v>574</v>
      </c>
      <c r="G2008" s="89" t="s">
        <v>435</v>
      </c>
      <c r="H2008" s="89" t="s">
        <v>253</v>
      </c>
      <c r="I2008" s="90">
        <v>6.0999939000060998E-3</v>
      </c>
    </row>
    <row r="2009" spans="1:9">
      <c r="A2009" s="89" t="s">
        <v>6249</v>
      </c>
      <c r="B2009" s="89" t="s">
        <v>6250</v>
      </c>
      <c r="C2009" s="89" t="s">
        <v>6251</v>
      </c>
      <c r="D2009" s="89" t="s">
        <v>91</v>
      </c>
      <c r="E2009" s="89" t="s">
        <v>112</v>
      </c>
      <c r="F2009" s="89" t="s">
        <v>113</v>
      </c>
      <c r="G2009" s="89" t="s">
        <v>203</v>
      </c>
      <c r="H2009" s="89" t="s">
        <v>156</v>
      </c>
      <c r="I2009" s="90">
        <v>6.0999939000060998E-3</v>
      </c>
    </row>
    <row r="2010" spans="1:9">
      <c r="A2010" s="89" t="s">
        <v>6252</v>
      </c>
      <c r="B2010" s="89" t="s">
        <v>6253</v>
      </c>
      <c r="C2010" s="89" t="s">
        <v>6254</v>
      </c>
      <c r="D2010" s="89" t="s">
        <v>97</v>
      </c>
      <c r="E2010" s="89" t="s">
        <v>618</v>
      </c>
      <c r="F2010" s="89" t="s">
        <v>1034</v>
      </c>
      <c r="G2010" s="89" t="s">
        <v>389</v>
      </c>
      <c r="H2010" s="89" t="s">
        <v>218</v>
      </c>
      <c r="I2010" s="90">
        <v>6.0999939000060998E-3</v>
      </c>
    </row>
    <row r="2011" spans="1:9">
      <c r="A2011" s="89" t="s">
        <v>6255</v>
      </c>
      <c r="B2011" s="89" t="s">
        <v>6256</v>
      </c>
      <c r="C2011" s="89" t="s">
        <v>6257</v>
      </c>
      <c r="D2011" s="89" t="s">
        <v>91</v>
      </c>
      <c r="E2011" s="89" t="s">
        <v>409</v>
      </c>
      <c r="F2011" s="89" t="s">
        <v>410</v>
      </c>
      <c r="G2011" s="89" t="s">
        <v>203</v>
      </c>
      <c r="H2011" s="89" t="s">
        <v>156</v>
      </c>
      <c r="I2011" s="90">
        <v>5.9999940000059994E-3</v>
      </c>
    </row>
    <row r="2012" spans="1:9">
      <c r="A2012" s="89" t="s">
        <v>6258</v>
      </c>
      <c r="B2012" s="89" t="s">
        <v>6259</v>
      </c>
      <c r="C2012" s="89" t="s">
        <v>6260</v>
      </c>
      <c r="D2012" s="89" t="s">
        <v>97</v>
      </c>
      <c r="E2012" s="89" t="s">
        <v>320</v>
      </c>
      <c r="F2012" s="89" t="s">
        <v>320</v>
      </c>
      <c r="G2012" s="89" t="s">
        <v>332</v>
      </c>
      <c r="H2012" s="89" t="s">
        <v>169</v>
      </c>
      <c r="I2012" s="90">
        <v>5.9999940000059994E-3</v>
      </c>
    </row>
    <row r="2013" spans="1:9">
      <c r="A2013" s="89" t="s">
        <v>6261</v>
      </c>
      <c r="B2013" s="89" t="s">
        <v>6262</v>
      </c>
      <c r="C2013" s="89" t="s">
        <v>6263</v>
      </c>
      <c r="D2013" s="89" t="s">
        <v>108</v>
      </c>
      <c r="E2013" s="89" t="s">
        <v>305</v>
      </c>
      <c r="F2013" s="89" t="s">
        <v>305</v>
      </c>
      <c r="G2013" s="89" t="s">
        <v>203</v>
      </c>
      <c r="H2013" s="89" t="s">
        <v>156</v>
      </c>
      <c r="I2013" s="90">
        <v>5.9999940000059994E-3</v>
      </c>
    </row>
    <row r="2014" spans="1:9">
      <c r="A2014" s="89" t="s">
        <v>6264</v>
      </c>
      <c r="B2014" s="89" t="s">
        <v>6265</v>
      </c>
      <c r="C2014" s="89" t="s">
        <v>6266</v>
      </c>
      <c r="D2014" s="89" t="s">
        <v>79</v>
      </c>
      <c r="E2014" s="89" t="s">
        <v>444</v>
      </c>
      <c r="F2014" s="89" t="s">
        <v>3920</v>
      </c>
      <c r="G2014" s="89" t="s">
        <v>188</v>
      </c>
      <c r="H2014" s="89" t="s">
        <v>151</v>
      </c>
      <c r="I2014" s="90">
        <v>5.9999940000059994E-3</v>
      </c>
    </row>
    <row r="2015" spans="1:9">
      <c r="A2015" s="89" t="s">
        <v>6267</v>
      </c>
      <c r="B2015" s="89" t="s">
        <v>6268</v>
      </c>
      <c r="C2015" s="89" t="s">
        <v>6269</v>
      </c>
      <c r="D2015" s="89" t="s">
        <v>59</v>
      </c>
      <c r="E2015" s="89" t="s">
        <v>60</v>
      </c>
      <c r="F2015" s="89" t="s">
        <v>770</v>
      </c>
      <c r="G2015" s="89" t="s">
        <v>332</v>
      </c>
      <c r="H2015" s="89" t="s">
        <v>169</v>
      </c>
      <c r="I2015" s="90">
        <v>5.9999940000059994E-3</v>
      </c>
    </row>
    <row r="2016" spans="1:9">
      <c r="A2016" s="89" t="s">
        <v>6270</v>
      </c>
      <c r="B2016" s="89" t="s">
        <v>6271</v>
      </c>
      <c r="C2016" s="89" t="s">
        <v>6272</v>
      </c>
      <c r="D2016" s="89" t="s">
        <v>79</v>
      </c>
      <c r="E2016" s="89" t="s">
        <v>444</v>
      </c>
      <c r="F2016" s="89" t="s">
        <v>3920</v>
      </c>
      <c r="G2016" s="89" t="s">
        <v>62</v>
      </c>
      <c r="H2016" s="89" t="s">
        <v>63</v>
      </c>
      <c r="I2016" s="90">
        <v>5.9999940000059994E-3</v>
      </c>
    </row>
    <row r="2017" spans="1:9">
      <c r="A2017" s="89" t="s">
        <v>6273</v>
      </c>
      <c r="B2017" s="89" t="s">
        <v>6274</v>
      </c>
      <c r="C2017" s="89" t="s">
        <v>6275</v>
      </c>
      <c r="D2017" s="89" t="s">
        <v>97</v>
      </c>
      <c r="E2017" s="89" t="s">
        <v>320</v>
      </c>
      <c r="F2017" s="89" t="s">
        <v>320</v>
      </c>
      <c r="G2017" s="89" t="s">
        <v>440</v>
      </c>
      <c r="H2017" s="89" t="s">
        <v>146</v>
      </c>
      <c r="I2017" s="90">
        <v>5.9999940000059994E-3</v>
      </c>
    </row>
    <row r="2018" spans="1:9">
      <c r="A2018" s="89" t="s">
        <v>6276</v>
      </c>
      <c r="B2018" s="89" t="s">
        <v>6277</v>
      </c>
      <c r="C2018" s="89" t="s">
        <v>6278</v>
      </c>
      <c r="D2018" s="89" t="s">
        <v>79</v>
      </c>
      <c r="E2018" s="89" t="s">
        <v>95</v>
      </c>
      <c r="F2018" s="89" t="s">
        <v>709</v>
      </c>
      <c r="G2018" s="89" t="s">
        <v>385</v>
      </c>
      <c r="H2018" s="89" t="s">
        <v>213</v>
      </c>
      <c r="I2018" s="90">
        <v>5.8999941000058989E-3</v>
      </c>
    </row>
    <row r="2019" spans="1:9">
      <c r="A2019" s="89" t="s">
        <v>6279</v>
      </c>
      <c r="B2019" s="89" t="s">
        <v>6280</v>
      </c>
      <c r="C2019" s="89" t="s">
        <v>6281</v>
      </c>
      <c r="D2019" s="89" t="s">
        <v>97</v>
      </c>
      <c r="E2019" s="89" t="s">
        <v>121</v>
      </c>
      <c r="F2019" s="89" t="s">
        <v>122</v>
      </c>
      <c r="G2019" s="89" t="s">
        <v>203</v>
      </c>
      <c r="H2019" s="89" t="s">
        <v>156</v>
      </c>
      <c r="I2019" s="90">
        <v>5.8999941000058989E-3</v>
      </c>
    </row>
    <row r="2020" spans="1:9">
      <c r="A2020" s="89" t="s">
        <v>6282</v>
      </c>
      <c r="B2020" s="89" t="s">
        <v>6283</v>
      </c>
      <c r="C2020" s="89" t="s">
        <v>6284</v>
      </c>
      <c r="D2020" s="89" t="s">
        <v>108</v>
      </c>
      <c r="E2020" s="89" t="s">
        <v>201</v>
      </c>
      <c r="F2020" s="89" t="s">
        <v>202</v>
      </c>
      <c r="G2020" s="89" t="s">
        <v>336</v>
      </c>
      <c r="H2020" s="89" t="s">
        <v>175</v>
      </c>
      <c r="I2020" s="90">
        <v>5.8999941000058989E-3</v>
      </c>
    </row>
    <row r="2021" spans="1:9">
      <c r="A2021" s="89" t="s">
        <v>6285</v>
      </c>
      <c r="B2021" s="89" t="s">
        <v>6286</v>
      </c>
      <c r="C2021" s="89" t="s">
        <v>6287</v>
      </c>
      <c r="D2021" s="89" t="s">
        <v>97</v>
      </c>
      <c r="E2021" s="89" t="s">
        <v>618</v>
      </c>
      <c r="F2021" s="89" t="s">
        <v>1034</v>
      </c>
      <c r="G2021" s="89" t="s">
        <v>389</v>
      </c>
      <c r="H2021" s="89" t="s">
        <v>218</v>
      </c>
      <c r="I2021" s="90">
        <v>5.8999941000058989E-3</v>
      </c>
    </row>
    <row r="2022" spans="1:9">
      <c r="A2022" s="89" t="s">
        <v>6288</v>
      </c>
      <c r="B2022" s="89" t="s">
        <v>6289</v>
      </c>
      <c r="C2022" s="89" t="s">
        <v>6290</v>
      </c>
      <c r="D2022" s="89" t="s">
        <v>79</v>
      </c>
      <c r="E2022" s="89" t="s">
        <v>444</v>
      </c>
      <c r="F2022" s="89" t="s">
        <v>2068</v>
      </c>
      <c r="G2022" s="89" t="s">
        <v>336</v>
      </c>
      <c r="H2022" s="89" t="s">
        <v>175</v>
      </c>
      <c r="I2022" s="90">
        <v>5.8999941000058989E-3</v>
      </c>
    </row>
    <row r="2023" spans="1:9">
      <c r="A2023" s="89" t="s">
        <v>6291</v>
      </c>
      <c r="B2023" s="89" t="s">
        <v>6292</v>
      </c>
      <c r="C2023" s="89" t="s">
        <v>6293</v>
      </c>
      <c r="D2023" s="89" t="s">
        <v>97</v>
      </c>
      <c r="E2023" s="89" t="s">
        <v>618</v>
      </c>
      <c r="F2023" s="89" t="s">
        <v>1034</v>
      </c>
      <c r="G2023" s="89" t="s">
        <v>336</v>
      </c>
      <c r="H2023" s="89" t="s">
        <v>175</v>
      </c>
      <c r="I2023" s="90">
        <v>5.8999941000058989E-3</v>
      </c>
    </row>
    <row r="2024" spans="1:9">
      <c r="A2024" s="89" t="s">
        <v>6294</v>
      </c>
      <c r="B2024" s="89" t="s">
        <v>6295</v>
      </c>
      <c r="C2024" s="89" t="s">
        <v>6296</v>
      </c>
      <c r="D2024" s="89" t="s">
        <v>108</v>
      </c>
      <c r="E2024" s="89" t="s">
        <v>300</v>
      </c>
      <c r="F2024" s="89" t="s">
        <v>678</v>
      </c>
      <c r="G2024" s="89" t="s">
        <v>336</v>
      </c>
      <c r="H2024" s="89" t="s">
        <v>175</v>
      </c>
      <c r="I2024" s="90">
        <v>5.8999941000058989E-3</v>
      </c>
    </row>
    <row r="2025" spans="1:9">
      <c r="A2025" s="89" t="s">
        <v>6297</v>
      </c>
      <c r="B2025" s="89" t="s">
        <v>6298</v>
      </c>
      <c r="C2025" s="89" t="s">
        <v>6299</v>
      </c>
      <c r="D2025" s="89" t="s">
        <v>108</v>
      </c>
      <c r="E2025" s="89" t="s">
        <v>300</v>
      </c>
      <c r="F2025" s="89" t="s">
        <v>678</v>
      </c>
      <c r="G2025" s="89" t="s">
        <v>336</v>
      </c>
      <c r="H2025" s="89" t="s">
        <v>175</v>
      </c>
      <c r="I2025" s="90">
        <v>5.8999941000058989E-3</v>
      </c>
    </row>
    <row r="2026" spans="1:9">
      <c r="A2026" s="89" t="s">
        <v>6300</v>
      </c>
      <c r="B2026" s="89" t="s">
        <v>6301</v>
      </c>
      <c r="C2026" s="89" t="s">
        <v>6302</v>
      </c>
      <c r="D2026" s="89" t="s">
        <v>79</v>
      </c>
      <c r="E2026" s="89" t="s">
        <v>95</v>
      </c>
      <c r="F2026" s="89" t="s">
        <v>96</v>
      </c>
      <c r="G2026" s="89" t="s">
        <v>381</v>
      </c>
      <c r="H2026" s="89" t="s">
        <v>208</v>
      </c>
      <c r="I2026" s="90">
        <v>5.8999941000058989E-3</v>
      </c>
    </row>
    <row r="2027" spans="1:9">
      <c r="A2027" s="89" t="s">
        <v>6303</v>
      </c>
      <c r="B2027" s="89" t="s">
        <v>6304</v>
      </c>
      <c r="C2027" s="89" t="s">
        <v>6305</v>
      </c>
      <c r="D2027" s="89" t="s">
        <v>59</v>
      </c>
      <c r="E2027" s="89" t="s">
        <v>72</v>
      </c>
      <c r="F2027" s="89" t="s">
        <v>78</v>
      </c>
      <c r="G2027" s="89" t="s">
        <v>188</v>
      </c>
      <c r="H2027" s="89" t="s">
        <v>151</v>
      </c>
      <c r="I2027" s="90">
        <v>5.8999941000058989E-3</v>
      </c>
    </row>
    <row r="2028" spans="1:9">
      <c r="A2028" s="89" t="s">
        <v>6306</v>
      </c>
      <c r="B2028" s="89" t="s">
        <v>6307</v>
      </c>
      <c r="C2028" s="89" t="s">
        <v>6308</v>
      </c>
      <c r="D2028" s="89" t="s">
        <v>97</v>
      </c>
      <c r="E2028" s="89" t="s">
        <v>121</v>
      </c>
      <c r="F2028" s="89" t="s">
        <v>122</v>
      </c>
      <c r="G2028" s="89" t="s">
        <v>203</v>
      </c>
      <c r="H2028" s="89" t="s">
        <v>156</v>
      </c>
      <c r="I2028" s="90">
        <v>5.8999941000058989E-3</v>
      </c>
    </row>
    <row r="2029" spans="1:9">
      <c r="A2029" s="89" t="s">
        <v>6309</v>
      </c>
      <c r="B2029" s="89" t="s">
        <v>6310</v>
      </c>
      <c r="C2029" s="89" t="s">
        <v>6311</v>
      </c>
      <c r="D2029" s="89" t="s">
        <v>97</v>
      </c>
      <c r="E2029" s="89" t="s">
        <v>121</v>
      </c>
      <c r="F2029" s="89" t="s">
        <v>122</v>
      </c>
      <c r="G2029" s="89" t="s">
        <v>377</v>
      </c>
      <c r="H2029" s="89" t="s">
        <v>175</v>
      </c>
      <c r="I2029" s="90">
        <v>5.8999941000058989E-3</v>
      </c>
    </row>
    <row r="2030" spans="1:9">
      <c r="A2030" s="89" t="s">
        <v>6312</v>
      </c>
      <c r="B2030" s="89" t="s">
        <v>6313</v>
      </c>
      <c r="C2030" s="89" t="s">
        <v>6314</v>
      </c>
      <c r="D2030" s="89" t="s">
        <v>97</v>
      </c>
      <c r="E2030" s="89" t="s">
        <v>121</v>
      </c>
      <c r="F2030" s="89" t="s">
        <v>122</v>
      </c>
      <c r="G2030" s="89" t="s">
        <v>397</v>
      </c>
      <c r="H2030" s="89" t="s">
        <v>222</v>
      </c>
      <c r="I2030" s="90">
        <v>5.7999942000057985E-3</v>
      </c>
    </row>
    <row r="2031" spans="1:9">
      <c r="A2031" s="89" t="s">
        <v>6315</v>
      </c>
      <c r="B2031" s="89" t="s">
        <v>6316</v>
      </c>
      <c r="C2031" s="89" t="s">
        <v>6317</v>
      </c>
      <c r="D2031" s="89" t="s">
        <v>103</v>
      </c>
      <c r="E2031" s="89" t="s">
        <v>103</v>
      </c>
      <c r="F2031" s="89" t="s">
        <v>1420</v>
      </c>
      <c r="G2031" s="89" t="s">
        <v>336</v>
      </c>
      <c r="H2031" s="89" t="s">
        <v>175</v>
      </c>
      <c r="I2031" s="90">
        <v>5.7999942000057985E-3</v>
      </c>
    </row>
    <row r="2032" spans="1:9">
      <c r="A2032" s="89" t="s">
        <v>6318</v>
      </c>
      <c r="B2032" s="89" t="s">
        <v>6319</v>
      </c>
      <c r="C2032" s="89" t="s">
        <v>6320</v>
      </c>
      <c r="D2032" s="89" t="s">
        <v>91</v>
      </c>
      <c r="E2032" s="89" t="s">
        <v>112</v>
      </c>
      <c r="F2032" s="89" t="s">
        <v>113</v>
      </c>
      <c r="G2032" s="89" t="s">
        <v>203</v>
      </c>
      <c r="H2032" s="89" t="s">
        <v>156</v>
      </c>
      <c r="I2032" s="90">
        <v>5.7999942000057985E-3</v>
      </c>
    </row>
    <row r="2033" spans="1:9">
      <c r="A2033" s="89" t="s">
        <v>6321</v>
      </c>
      <c r="B2033" s="89" t="s">
        <v>6322</v>
      </c>
      <c r="C2033" s="89" t="s">
        <v>6323</v>
      </c>
      <c r="D2033" s="89" t="s">
        <v>74</v>
      </c>
      <c r="E2033" s="89" t="s">
        <v>212</v>
      </c>
      <c r="F2033" s="89" t="s">
        <v>212</v>
      </c>
      <c r="G2033" s="89" t="s">
        <v>285</v>
      </c>
      <c r="H2033" s="89" t="s">
        <v>161</v>
      </c>
      <c r="I2033" s="90">
        <v>5.7999942000057985E-3</v>
      </c>
    </row>
    <row r="2034" spans="1:9">
      <c r="A2034" s="89" t="s">
        <v>6324</v>
      </c>
      <c r="B2034" s="89" t="s">
        <v>6325</v>
      </c>
      <c r="C2034" s="89" t="s">
        <v>6326</v>
      </c>
      <c r="D2034" s="89" t="s">
        <v>108</v>
      </c>
      <c r="E2034" s="89" t="s">
        <v>201</v>
      </c>
      <c r="F2034" s="89" t="s">
        <v>202</v>
      </c>
      <c r="G2034" s="89" t="s">
        <v>336</v>
      </c>
      <c r="H2034" s="89" t="s">
        <v>175</v>
      </c>
      <c r="I2034" s="90">
        <v>5.7999942000057985E-3</v>
      </c>
    </row>
    <row r="2035" spans="1:9">
      <c r="A2035" s="89" t="s">
        <v>6327</v>
      </c>
      <c r="B2035" s="89" t="s">
        <v>6328</v>
      </c>
      <c r="C2035" s="89" t="s">
        <v>6329</v>
      </c>
      <c r="D2035" s="89" t="s">
        <v>108</v>
      </c>
      <c r="E2035" s="89" t="s">
        <v>300</v>
      </c>
      <c r="F2035" s="89" t="s">
        <v>301</v>
      </c>
      <c r="G2035" s="89" t="s">
        <v>332</v>
      </c>
      <c r="H2035" s="89" t="s">
        <v>169</v>
      </c>
      <c r="I2035" s="90">
        <v>5.7999942000057985E-3</v>
      </c>
    </row>
    <row r="2036" spans="1:9">
      <c r="A2036" s="89" t="s">
        <v>6330</v>
      </c>
      <c r="B2036" s="89" t="s">
        <v>6331</v>
      </c>
      <c r="C2036" s="89" t="s">
        <v>6332</v>
      </c>
      <c r="D2036" s="89" t="s">
        <v>108</v>
      </c>
      <c r="E2036" s="89" t="s">
        <v>201</v>
      </c>
      <c r="F2036" s="89" t="s">
        <v>1053</v>
      </c>
      <c r="G2036" s="89" t="s">
        <v>203</v>
      </c>
      <c r="H2036" s="89" t="s">
        <v>156</v>
      </c>
      <c r="I2036" s="90">
        <v>5.7999942000057985E-3</v>
      </c>
    </row>
    <row r="2037" spans="1:9">
      <c r="A2037" s="89" t="s">
        <v>6333</v>
      </c>
      <c r="B2037" s="89" t="s">
        <v>6334</v>
      </c>
      <c r="C2037" s="89" t="s">
        <v>6335</v>
      </c>
      <c r="D2037" s="89" t="s">
        <v>97</v>
      </c>
      <c r="E2037" s="89" t="s">
        <v>618</v>
      </c>
      <c r="F2037" s="89" t="s">
        <v>1034</v>
      </c>
      <c r="G2037" s="89" t="s">
        <v>203</v>
      </c>
      <c r="H2037" s="89" t="s">
        <v>156</v>
      </c>
      <c r="I2037" s="90">
        <v>5.7999942000057985E-3</v>
      </c>
    </row>
    <row r="2038" spans="1:9">
      <c r="A2038" s="89" t="s">
        <v>6336</v>
      </c>
      <c r="B2038" s="89" t="s">
        <v>6337</v>
      </c>
      <c r="C2038" s="89" t="s">
        <v>6338</v>
      </c>
      <c r="D2038" s="89" t="s">
        <v>59</v>
      </c>
      <c r="E2038" s="89" t="s">
        <v>155</v>
      </c>
      <c r="F2038" s="89" t="s">
        <v>155</v>
      </c>
      <c r="G2038" s="89" t="s">
        <v>332</v>
      </c>
      <c r="H2038" s="89" t="s">
        <v>169</v>
      </c>
      <c r="I2038" s="90">
        <v>5.7999942000057985E-3</v>
      </c>
    </row>
    <row r="2039" spans="1:9">
      <c r="A2039" s="89" t="s">
        <v>6339</v>
      </c>
      <c r="B2039" s="89" t="s">
        <v>6340</v>
      </c>
      <c r="C2039" s="89" t="s">
        <v>6341</v>
      </c>
      <c r="D2039" s="89" t="s">
        <v>114</v>
      </c>
      <c r="E2039" s="89" t="s">
        <v>114</v>
      </c>
      <c r="F2039" s="89" t="s">
        <v>674</v>
      </c>
      <c r="G2039" s="89" t="s">
        <v>277</v>
      </c>
      <c r="H2039" s="89" t="s">
        <v>146</v>
      </c>
      <c r="I2039" s="90">
        <v>5.7999942000057985E-3</v>
      </c>
    </row>
    <row r="2040" spans="1:9">
      <c r="A2040" s="89" t="s">
        <v>6342</v>
      </c>
      <c r="B2040" s="89" t="s">
        <v>6343</v>
      </c>
      <c r="C2040" s="89" t="s">
        <v>6344</v>
      </c>
      <c r="D2040" s="89" t="s">
        <v>103</v>
      </c>
      <c r="E2040" s="89" t="s">
        <v>103</v>
      </c>
      <c r="F2040" s="89" t="s">
        <v>173</v>
      </c>
      <c r="G2040" s="89" t="s">
        <v>369</v>
      </c>
      <c r="H2040" s="89" t="s">
        <v>197</v>
      </c>
      <c r="I2040" s="90">
        <v>5.7999942000057985E-3</v>
      </c>
    </row>
    <row r="2041" spans="1:9">
      <c r="A2041" s="89" t="s">
        <v>6345</v>
      </c>
      <c r="B2041" s="89" t="s">
        <v>6346</v>
      </c>
      <c r="C2041" s="89" t="s">
        <v>6347</v>
      </c>
      <c r="D2041" s="89" t="s">
        <v>97</v>
      </c>
      <c r="E2041" s="89" t="s">
        <v>121</v>
      </c>
      <c r="F2041" s="89" t="s">
        <v>122</v>
      </c>
      <c r="G2041" s="89" t="s">
        <v>423</v>
      </c>
      <c r="H2041" s="89" t="s">
        <v>241</v>
      </c>
      <c r="I2041" s="90">
        <v>5.7999942000057985E-3</v>
      </c>
    </row>
    <row r="2042" spans="1:9">
      <c r="A2042" s="89" t="s">
        <v>6348</v>
      </c>
      <c r="B2042" s="89" t="s">
        <v>6349</v>
      </c>
      <c r="C2042" s="89" t="s">
        <v>6350</v>
      </c>
      <c r="D2042" s="89" t="s">
        <v>97</v>
      </c>
      <c r="E2042" s="89" t="s">
        <v>618</v>
      </c>
      <c r="F2042" s="89" t="s">
        <v>1034</v>
      </c>
      <c r="G2042" s="89" t="s">
        <v>203</v>
      </c>
      <c r="H2042" s="89" t="s">
        <v>156</v>
      </c>
      <c r="I2042" s="90">
        <v>5.699994300005699E-3</v>
      </c>
    </row>
    <row r="2043" spans="1:9">
      <c r="A2043" s="89" t="s">
        <v>6351</v>
      </c>
      <c r="B2043" s="89" t="s">
        <v>6352</v>
      </c>
      <c r="C2043" s="89" t="s">
        <v>6353</v>
      </c>
      <c r="D2043" s="89" t="s">
        <v>108</v>
      </c>
      <c r="E2043" s="89" t="s">
        <v>235</v>
      </c>
      <c r="F2043" s="89" t="s">
        <v>3652</v>
      </c>
      <c r="G2043" s="89" t="s">
        <v>344</v>
      </c>
      <c r="H2043" s="89" t="s">
        <v>184</v>
      </c>
      <c r="I2043" s="90">
        <v>5.699994300005699E-3</v>
      </c>
    </row>
    <row r="2044" spans="1:9">
      <c r="A2044" s="89" t="s">
        <v>6354</v>
      </c>
      <c r="B2044" s="89" t="s">
        <v>6355</v>
      </c>
      <c r="C2044" s="89" t="s">
        <v>6356</v>
      </c>
      <c r="D2044" s="89" t="s">
        <v>97</v>
      </c>
      <c r="E2044" s="89" t="s">
        <v>136</v>
      </c>
      <c r="F2044" s="89" t="s">
        <v>137</v>
      </c>
      <c r="G2044" s="89" t="s">
        <v>471</v>
      </c>
      <c r="H2044" s="89" t="s">
        <v>273</v>
      </c>
      <c r="I2044" s="90">
        <v>5.699994300005699E-3</v>
      </c>
    </row>
    <row r="2045" spans="1:9">
      <c r="A2045" s="89" t="s">
        <v>6357</v>
      </c>
      <c r="B2045" s="89" t="s">
        <v>6358</v>
      </c>
      <c r="C2045" s="89" t="s">
        <v>6359</v>
      </c>
      <c r="D2045" s="89" t="s">
        <v>97</v>
      </c>
      <c r="E2045" s="89" t="s">
        <v>121</v>
      </c>
      <c r="F2045" s="89" t="s">
        <v>122</v>
      </c>
      <c r="G2045" s="89" t="s">
        <v>446</v>
      </c>
      <c r="H2045" s="89" t="s">
        <v>146</v>
      </c>
      <c r="I2045" s="90">
        <v>5.699994300005699E-3</v>
      </c>
    </row>
    <row r="2046" spans="1:9">
      <c r="A2046" s="89" t="s">
        <v>6360</v>
      </c>
      <c r="B2046" s="89" t="s">
        <v>6361</v>
      </c>
      <c r="C2046" s="89" t="s">
        <v>6362</v>
      </c>
      <c r="D2046" s="89" t="s">
        <v>108</v>
      </c>
      <c r="E2046" s="89" t="s">
        <v>560</v>
      </c>
      <c r="F2046" s="89" t="s">
        <v>1085</v>
      </c>
      <c r="G2046" s="89" t="s">
        <v>203</v>
      </c>
      <c r="H2046" s="89" t="s">
        <v>156</v>
      </c>
      <c r="I2046" s="90">
        <v>5.699994300005699E-3</v>
      </c>
    </row>
    <row r="2047" spans="1:9">
      <c r="A2047" s="89" t="s">
        <v>6363</v>
      </c>
      <c r="B2047" s="89" t="s">
        <v>6364</v>
      </c>
      <c r="C2047" s="89" t="s">
        <v>6365</v>
      </c>
      <c r="D2047" s="89" t="s">
        <v>97</v>
      </c>
      <c r="E2047" s="89" t="s">
        <v>136</v>
      </c>
      <c r="F2047" s="89" t="s">
        <v>137</v>
      </c>
      <c r="G2047" s="89" t="s">
        <v>336</v>
      </c>
      <c r="H2047" s="89" t="s">
        <v>175</v>
      </c>
      <c r="I2047" s="90">
        <v>5.699994300005699E-3</v>
      </c>
    </row>
    <row r="2048" spans="1:9">
      <c r="A2048" s="89" t="s">
        <v>6366</v>
      </c>
      <c r="B2048" s="89" t="s">
        <v>6367</v>
      </c>
      <c r="C2048" s="89" t="s">
        <v>6368</v>
      </c>
      <c r="D2048" s="89" t="s">
        <v>79</v>
      </c>
      <c r="E2048" s="89" t="s">
        <v>95</v>
      </c>
      <c r="F2048" s="89" t="s">
        <v>1012</v>
      </c>
      <c r="G2048" s="89" t="s">
        <v>336</v>
      </c>
      <c r="H2048" s="89" t="s">
        <v>175</v>
      </c>
      <c r="I2048" s="90">
        <v>5.699994300005699E-3</v>
      </c>
    </row>
    <row r="2049" spans="1:9">
      <c r="A2049" s="89" t="s">
        <v>6369</v>
      </c>
      <c r="B2049" s="89" t="s">
        <v>6370</v>
      </c>
      <c r="C2049" s="89" t="s">
        <v>6371</v>
      </c>
      <c r="D2049" s="89" t="s">
        <v>59</v>
      </c>
      <c r="E2049" s="89" t="s">
        <v>60</v>
      </c>
      <c r="F2049" s="89" t="s">
        <v>770</v>
      </c>
      <c r="G2049" s="89" t="s">
        <v>203</v>
      </c>
      <c r="H2049" s="89" t="s">
        <v>156</v>
      </c>
      <c r="I2049" s="90">
        <v>5.699994300005699E-3</v>
      </c>
    </row>
    <row r="2050" spans="1:9">
      <c r="A2050" s="89" t="s">
        <v>6372</v>
      </c>
      <c r="B2050" s="89" t="s">
        <v>6373</v>
      </c>
      <c r="C2050" s="89" t="s">
        <v>6374</v>
      </c>
      <c r="D2050" s="89" t="s">
        <v>79</v>
      </c>
      <c r="E2050" s="89" t="s">
        <v>95</v>
      </c>
      <c r="F2050" s="89" t="s">
        <v>1012</v>
      </c>
      <c r="G2050" s="89" t="s">
        <v>183</v>
      </c>
      <c r="H2050" s="89" t="s">
        <v>146</v>
      </c>
      <c r="I2050" s="90">
        <v>5.699994300005699E-3</v>
      </c>
    </row>
    <row r="2051" spans="1:9">
      <c r="A2051" s="89" t="s">
        <v>6375</v>
      </c>
      <c r="B2051" s="89" t="s">
        <v>6376</v>
      </c>
      <c r="C2051" s="89" t="s">
        <v>6377</v>
      </c>
      <c r="D2051" s="89" t="s">
        <v>97</v>
      </c>
      <c r="E2051" s="89" t="s">
        <v>136</v>
      </c>
      <c r="F2051" s="89" t="s">
        <v>137</v>
      </c>
      <c r="G2051" s="89" t="s">
        <v>348</v>
      </c>
      <c r="H2051" s="89" t="s">
        <v>146</v>
      </c>
      <c r="I2051" s="90">
        <v>5.699994300005699E-3</v>
      </c>
    </row>
    <row r="2052" spans="1:9">
      <c r="A2052" s="89" t="s">
        <v>6378</v>
      </c>
      <c r="B2052" s="89" t="s">
        <v>6379</v>
      </c>
      <c r="C2052" s="89" t="s">
        <v>6380</v>
      </c>
      <c r="D2052" s="89" t="s">
        <v>114</v>
      </c>
      <c r="E2052" s="89" t="s">
        <v>114</v>
      </c>
      <c r="F2052" s="89" t="s">
        <v>3084</v>
      </c>
      <c r="G2052" s="89" t="s">
        <v>336</v>
      </c>
      <c r="H2052" s="89" t="s">
        <v>175</v>
      </c>
      <c r="I2052" s="90">
        <v>5.699994300005699E-3</v>
      </c>
    </row>
    <row r="2053" spans="1:9">
      <c r="A2053" s="89" t="s">
        <v>6381</v>
      </c>
      <c r="B2053" s="89" t="s">
        <v>6382</v>
      </c>
      <c r="C2053" s="89" t="s">
        <v>6383</v>
      </c>
      <c r="D2053" s="89" t="s">
        <v>103</v>
      </c>
      <c r="E2053" s="89" t="s">
        <v>103</v>
      </c>
      <c r="F2053" s="89" t="s">
        <v>290</v>
      </c>
      <c r="G2053" s="89" t="s">
        <v>203</v>
      </c>
      <c r="H2053" s="89" t="s">
        <v>156</v>
      </c>
      <c r="I2053" s="90">
        <v>5.699994300005699E-3</v>
      </c>
    </row>
    <row r="2054" spans="1:9">
      <c r="A2054" s="89" t="s">
        <v>6384</v>
      </c>
      <c r="B2054" s="89" t="s">
        <v>6385</v>
      </c>
      <c r="C2054" s="89" t="s">
        <v>6386</v>
      </c>
      <c r="D2054" s="89" t="s">
        <v>108</v>
      </c>
      <c r="E2054" s="89" t="s">
        <v>300</v>
      </c>
      <c r="F2054" s="89" t="s">
        <v>678</v>
      </c>
      <c r="G2054" s="89" t="s">
        <v>377</v>
      </c>
      <c r="H2054" s="89" t="s">
        <v>175</v>
      </c>
      <c r="I2054" s="90">
        <v>5.699994300005699E-3</v>
      </c>
    </row>
    <row r="2055" spans="1:9">
      <c r="A2055" s="89" t="s">
        <v>6387</v>
      </c>
      <c r="B2055" s="89" t="s">
        <v>6388</v>
      </c>
      <c r="C2055" s="89" t="s">
        <v>6389</v>
      </c>
      <c r="D2055" s="89" t="s">
        <v>103</v>
      </c>
      <c r="E2055" s="89" t="s">
        <v>103</v>
      </c>
      <c r="F2055" s="89" t="s">
        <v>173</v>
      </c>
      <c r="G2055" s="89" t="s">
        <v>324</v>
      </c>
      <c r="H2055" s="89" t="s">
        <v>63</v>
      </c>
      <c r="I2055" s="90">
        <v>5.699994300005699E-3</v>
      </c>
    </row>
    <row r="2056" spans="1:9">
      <c r="A2056" s="89" t="s">
        <v>6390</v>
      </c>
      <c r="B2056" s="89" t="s">
        <v>6391</v>
      </c>
      <c r="C2056" s="89" t="s">
        <v>6392</v>
      </c>
      <c r="D2056" s="89" t="s">
        <v>97</v>
      </c>
      <c r="E2056" s="89" t="s">
        <v>136</v>
      </c>
      <c r="F2056" s="89" t="s">
        <v>439</v>
      </c>
      <c r="G2056" s="89" t="s">
        <v>188</v>
      </c>
      <c r="H2056" s="89" t="s">
        <v>151</v>
      </c>
      <c r="I2056" s="90">
        <v>5.699994300005699E-3</v>
      </c>
    </row>
    <row r="2057" spans="1:9">
      <c r="A2057" s="89" t="s">
        <v>6393</v>
      </c>
      <c r="B2057" s="89" t="s">
        <v>6394</v>
      </c>
      <c r="C2057" s="89" t="s">
        <v>6395</v>
      </c>
      <c r="D2057" s="89" t="s">
        <v>74</v>
      </c>
      <c r="E2057" s="89" t="s">
        <v>87</v>
      </c>
      <c r="F2057" s="89" t="s">
        <v>88</v>
      </c>
      <c r="G2057" s="89" t="s">
        <v>203</v>
      </c>
      <c r="H2057" s="89" t="s">
        <v>156</v>
      </c>
      <c r="I2057" s="90">
        <v>5.699994300005699E-3</v>
      </c>
    </row>
    <row r="2058" spans="1:9">
      <c r="A2058" s="89" t="s">
        <v>6396</v>
      </c>
      <c r="B2058" s="89" t="s">
        <v>6397</v>
      </c>
      <c r="C2058" s="89" t="s">
        <v>6398</v>
      </c>
      <c r="D2058" s="89" t="s">
        <v>74</v>
      </c>
      <c r="E2058" s="89" t="s">
        <v>87</v>
      </c>
      <c r="F2058" s="89" t="s">
        <v>150</v>
      </c>
      <c r="G2058" s="89" t="s">
        <v>427</v>
      </c>
      <c r="H2058" s="89" t="s">
        <v>245</v>
      </c>
      <c r="I2058" s="90">
        <v>5.5999944000055995E-3</v>
      </c>
    </row>
    <row r="2059" spans="1:9">
      <c r="A2059" s="89" t="s">
        <v>6399</v>
      </c>
      <c r="B2059" s="89" t="s">
        <v>6400</v>
      </c>
      <c r="C2059" s="89" t="s">
        <v>6401</v>
      </c>
      <c r="D2059" s="89" t="s">
        <v>108</v>
      </c>
      <c r="E2059" s="89" t="s">
        <v>201</v>
      </c>
      <c r="F2059" s="89" t="s">
        <v>202</v>
      </c>
      <c r="G2059" s="89" t="s">
        <v>385</v>
      </c>
      <c r="H2059" s="89" t="s">
        <v>213</v>
      </c>
      <c r="I2059" s="90">
        <v>5.5999944000055995E-3</v>
      </c>
    </row>
    <row r="2060" spans="1:9">
      <c r="A2060" s="89" t="s">
        <v>6402</v>
      </c>
      <c r="B2060" s="89" t="s">
        <v>6403</v>
      </c>
      <c r="C2060" s="89" t="s">
        <v>6404</v>
      </c>
      <c r="D2060" s="89" t="s">
        <v>97</v>
      </c>
      <c r="E2060" s="89" t="s">
        <v>121</v>
      </c>
      <c r="F2060" s="89" t="s">
        <v>122</v>
      </c>
      <c r="G2060" s="89" t="s">
        <v>415</v>
      </c>
      <c r="H2060" s="89" t="s">
        <v>237</v>
      </c>
      <c r="I2060" s="90">
        <v>5.5999944000055995E-3</v>
      </c>
    </row>
    <row r="2061" spans="1:9">
      <c r="A2061" s="89" t="s">
        <v>6405</v>
      </c>
      <c r="B2061" s="89" t="s">
        <v>6406</v>
      </c>
      <c r="C2061" s="89" t="s">
        <v>6407</v>
      </c>
      <c r="D2061" s="89" t="s">
        <v>67</v>
      </c>
      <c r="E2061" s="89" t="s">
        <v>67</v>
      </c>
      <c r="F2061" s="89" t="s">
        <v>68</v>
      </c>
      <c r="G2061" s="89" t="s">
        <v>393</v>
      </c>
      <c r="H2061" s="89" t="s">
        <v>146</v>
      </c>
      <c r="I2061" s="90">
        <v>5.5999944000055995E-3</v>
      </c>
    </row>
    <row r="2062" spans="1:9">
      <c r="A2062" s="89" t="s">
        <v>6408</v>
      </c>
      <c r="B2062" s="89" t="s">
        <v>6409</v>
      </c>
      <c r="C2062" s="89" t="s">
        <v>6410</v>
      </c>
      <c r="D2062" s="89" t="s">
        <v>91</v>
      </c>
      <c r="E2062" s="89" t="s">
        <v>409</v>
      </c>
      <c r="F2062" s="89" t="s">
        <v>410</v>
      </c>
      <c r="G2062" s="89" t="s">
        <v>381</v>
      </c>
      <c r="H2062" s="89" t="s">
        <v>208</v>
      </c>
      <c r="I2062" s="90">
        <v>5.5999944000055995E-3</v>
      </c>
    </row>
    <row r="2063" spans="1:9">
      <c r="A2063" s="89" t="s">
        <v>6411</v>
      </c>
      <c r="B2063" s="89" t="s">
        <v>6412</v>
      </c>
      <c r="C2063" s="89" t="s">
        <v>6413</v>
      </c>
      <c r="D2063" s="89" t="s">
        <v>97</v>
      </c>
      <c r="E2063" s="89" t="s">
        <v>618</v>
      </c>
      <c r="F2063" s="89" t="s">
        <v>619</v>
      </c>
      <c r="G2063" s="89" t="s">
        <v>203</v>
      </c>
      <c r="H2063" s="89" t="s">
        <v>156</v>
      </c>
      <c r="I2063" s="90">
        <v>5.5999944000055995E-3</v>
      </c>
    </row>
    <row r="2064" spans="1:9">
      <c r="A2064" s="89" t="s">
        <v>6414</v>
      </c>
      <c r="B2064" s="89" t="s">
        <v>6415</v>
      </c>
      <c r="C2064" s="89" t="s">
        <v>6416</v>
      </c>
      <c r="D2064" s="89" t="s">
        <v>97</v>
      </c>
      <c r="E2064" s="89" t="s">
        <v>136</v>
      </c>
      <c r="F2064" s="89" t="s">
        <v>137</v>
      </c>
      <c r="G2064" s="89" t="s">
        <v>393</v>
      </c>
      <c r="H2064" s="89" t="s">
        <v>146</v>
      </c>
      <c r="I2064" s="90">
        <v>5.5999944000055995E-3</v>
      </c>
    </row>
    <row r="2065" spans="1:9">
      <c r="A2065" s="89" t="s">
        <v>6417</v>
      </c>
      <c r="B2065" s="89" t="s">
        <v>6418</v>
      </c>
      <c r="C2065" s="89" t="s">
        <v>6419</v>
      </c>
      <c r="D2065" s="89" t="s">
        <v>97</v>
      </c>
      <c r="E2065" s="89" t="s">
        <v>320</v>
      </c>
      <c r="F2065" s="89" t="s">
        <v>320</v>
      </c>
      <c r="G2065" s="89" t="s">
        <v>381</v>
      </c>
      <c r="H2065" s="89" t="s">
        <v>208</v>
      </c>
      <c r="I2065" s="90">
        <v>5.5999944000055995E-3</v>
      </c>
    </row>
    <row r="2066" spans="1:9">
      <c r="A2066" s="89" t="s">
        <v>6420</v>
      </c>
      <c r="B2066" s="89" t="s">
        <v>6421</v>
      </c>
      <c r="C2066" s="89" t="s">
        <v>6422</v>
      </c>
      <c r="D2066" s="89" t="s">
        <v>91</v>
      </c>
      <c r="E2066" s="89" t="s">
        <v>409</v>
      </c>
      <c r="F2066" s="89" t="s">
        <v>605</v>
      </c>
      <c r="G2066" s="89" t="s">
        <v>336</v>
      </c>
      <c r="H2066" s="89" t="s">
        <v>175</v>
      </c>
      <c r="I2066" s="90">
        <v>5.5999944000055995E-3</v>
      </c>
    </row>
    <row r="2067" spans="1:9">
      <c r="A2067" s="89" t="s">
        <v>6423</v>
      </c>
      <c r="B2067" s="89" t="s">
        <v>6424</v>
      </c>
      <c r="C2067" s="89" t="s">
        <v>6425</v>
      </c>
      <c r="D2067" s="89" t="s">
        <v>59</v>
      </c>
      <c r="E2067" s="89" t="s">
        <v>60</v>
      </c>
      <c r="F2067" s="89" t="s">
        <v>61</v>
      </c>
      <c r="G2067" s="89" t="s">
        <v>332</v>
      </c>
      <c r="H2067" s="89" t="s">
        <v>169</v>
      </c>
      <c r="I2067" s="90">
        <v>5.5999944000055995E-3</v>
      </c>
    </row>
    <row r="2068" spans="1:9">
      <c r="A2068" s="89" t="s">
        <v>6426</v>
      </c>
      <c r="B2068" s="89" t="s">
        <v>6427</v>
      </c>
      <c r="C2068" s="89" t="s">
        <v>6428</v>
      </c>
      <c r="D2068" s="89" t="s">
        <v>74</v>
      </c>
      <c r="E2068" s="89" t="s">
        <v>87</v>
      </c>
      <c r="F2068" s="89" t="s">
        <v>150</v>
      </c>
      <c r="G2068" s="89" t="s">
        <v>336</v>
      </c>
      <c r="H2068" s="89" t="s">
        <v>175</v>
      </c>
      <c r="I2068" s="90">
        <v>5.5999944000055995E-3</v>
      </c>
    </row>
    <row r="2069" spans="1:9">
      <c r="A2069" s="89" t="s">
        <v>6429</v>
      </c>
      <c r="B2069" s="89" t="s">
        <v>6430</v>
      </c>
      <c r="C2069" s="89" t="s">
        <v>6431</v>
      </c>
      <c r="D2069" s="89" t="s">
        <v>108</v>
      </c>
      <c r="E2069" s="89" t="s">
        <v>235</v>
      </c>
      <c r="F2069" s="89" t="s">
        <v>236</v>
      </c>
      <c r="G2069" s="89" t="s">
        <v>123</v>
      </c>
      <c r="H2069" s="89" t="s">
        <v>124</v>
      </c>
      <c r="I2069" s="90">
        <v>5.5999944000055995E-3</v>
      </c>
    </row>
    <row r="2070" spans="1:9">
      <c r="A2070" s="89" t="s">
        <v>6432</v>
      </c>
      <c r="B2070" s="89" t="s">
        <v>6433</v>
      </c>
      <c r="C2070" s="89" t="s">
        <v>6434</v>
      </c>
      <c r="D2070" s="89" t="s">
        <v>103</v>
      </c>
      <c r="E2070" s="89" t="s">
        <v>103</v>
      </c>
      <c r="F2070" s="89" t="s">
        <v>173</v>
      </c>
      <c r="G2070" s="89" t="s">
        <v>344</v>
      </c>
      <c r="H2070" s="89" t="s">
        <v>184</v>
      </c>
      <c r="I2070" s="90">
        <v>5.5999944000055995E-3</v>
      </c>
    </row>
    <row r="2071" spans="1:9">
      <c r="A2071" s="89" t="s">
        <v>6435</v>
      </c>
      <c r="B2071" s="89" t="s">
        <v>6436</v>
      </c>
      <c r="C2071" s="89" t="s">
        <v>6437</v>
      </c>
      <c r="D2071" s="89" t="s">
        <v>103</v>
      </c>
      <c r="E2071" s="89" t="s">
        <v>103</v>
      </c>
      <c r="F2071" s="89" t="s">
        <v>173</v>
      </c>
      <c r="G2071" s="89" t="s">
        <v>381</v>
      </c>
      <c r="H2071" s="89" t="s">
        <v>208</v>
      </c>
      <c r="I2071" s="90">
        <v>5.499994500005499E-3</v>
      </c>
    </row>
    <row r="2072" spans="1:9">
      <c r="A2072" s="89" t="s">
        <v>6438</v>
      </c>
      <c r="B2072" s="89" t="s">
        <v>6439</v>
      </c>
      <c r="C2072" s="89" t="s">
        <v>6440</v>
      </c>
      <c r="D2072" s="89" t="s">
        <v>91</v>
      </c>
      <c r="E2072" s="89" t="s">
        <v>409</v>
      </c>
      <c r="F2072" s="89" t="s">
        <v>410</v>
      </c>
      <c r="G2072" s="89" t="s">
        <v>277</v>
      </c>
      <c r="H2072" s="89" t="s">
        <v>146</v>
      </c>
      <c r="I2072" s="90">
        <v>5.499994500005499E-3</v>
      </c>
    </row>
    <row r="2073" spans="1:9">
      <c r="A2073" s="89" t="s">
        <v>6441</v>
      </c>
      <c r="B2073" s="89" t="s">
        <v>6442</v>
      </c>
      <c r="C2073" s="89" t="s">
        <v>6443</v>
      </c>
      <c r="D2073" s="89" t="s">
        <v>103</v>
      </c>
      <c r="E2073" s="89" t="s">
        <v>103</v>
      </c>
      <c r="F2073" s="89" t="s">
        <v>1420</v>
      </c>
      <c r="G2073" s="89" t="s">
        <v>336</v>
      </c>
      <c r="H2073" s="89" t="s">
        <v>175</v>
      </c>
      <c r="I2073" s="90">
        <v>5.499994500005499E-3</v>
      </c>
    </row>
    <row r="2074" spans="1:9">
      <c r="A2074" s="89" t="s">
        <v>6444</v>
      </c>
      <c r="B2074" s="89" t="s">
        <v>6445</v>
      </c>
      <c r="C2074" s="89" t="s">
        <v>6446</v>
      </c>
      <c r="D2074" s="89" t="s">
        <v>108</v>
      </c>
      <c r="E2074" s="89" t="s">
        <v>300</v>
      </c>
      <c r="F2074" s="89" t="s">
        <v>678</v>
      </c>
      <c r="G2074" s="89" t="s">
        <v>361</v>
      </c>
      <c r="H2074" s="89" t="s">
        <v>189</v>
      </c>
      <c r="I2074" s="90">
        <v>5.499994500005499E-3</v>
      </c>
    </row>
    <row r="2075" spans="1:9">
      <c r="A2075" s="89" t="s">
        <v>6447</v>
      </c>
      <c r="B2075" s="89" t="s">
        <v>6448</v>
      </c>
      <c r="C2075" s="89" t="s">
        <v>6449</v>
      </c>
      <c r="D2075" s="89" t="s">
        <v>67</v>
      </c>
      <c r="E2075" s="89" t="s">
        <v>67</v>
      </c>
      <c r="F2075" s="89" t="s">
        <v>68</v>
      </c>
      <c r="G2075" s="89" t="s">
        <v>415</v>
      </c>
      <c r="H2075" s="89" t="s">
        <v>237</v>
      </c>
      <c r="I2075" s="90">
        <v>5.499994500005499E-3</v>
      </c>
    </row>
    <row r="2076" spans="1:9">
      <c r="A2076" s="89" t="s">
        <v>6450</v>
      </c>
      <c r="B2076" s="89" t="s">
        <v>6451</v>
      </c>
      <c r="C2076" s="89" t="s">
        <v>6452</v>
      </c>
      <c r="D2076" s="89" t="s">
        <v>97</v>
      </c>
      <c r="E2076" s="89" t="s">
        <v>136</v>
      </c>
      <c r="F2076" s="89" t="s">
        <v>470</v>
      </c>
      <c r="G2076" s="89" t="s">
        <v>188</v>
      </c>
      <c r="H2076" s="89" t="s">
        <v>151</v>
      </c>
      <c r="I2076" s="90">
        <v>5.499994500005499E-3</v>
      </c>
    </row>
    <row r="2077" spans="1:9">
      <c r="A2077" s="89" t="s">
        <v>6453</v>
      </c>
      <c r="B2077" s="89" t="s">
        <v>6454</v>
      </c>
      <c r="C2077" s="89" t="s">
        <v>6455</v>
      </c>
      <c r="D2077" s="89" t="s">
        <v>103</v>
      </c>
      <c r="E2077" s="89" t="s">
        <v>103</v>
      </c>
      <c r="F2077" s="89" t="s">
        <v>173</v>
      </c>
      <c r="G2077" s="89" t="s">
        <v>324</v>
      </c>
      <c r="H2077" s="89" t="s">
        <v>63</v>
      </c>
      <c r="I2077" s="90">
        <v>5.499994500005499E-3</v>
      </c>
    </row>
    <row r="2078" spans="1:9">
      <c r="A2078" s="89" t="s">
        <v>6456</v>
      </c>
      <c r="B2078" s="89" t="s">
        <v>6457</v>
      </c>
      <c r="C2078" s="89" t="s">
        <v>6458</v>
      </c>
      <c r="D2078" s="89" t="s">
        <v>59</v>
      </c>
      <c r="E2078" s="89" t="s">
        <v>60</v>
      </c>
      <c r="F2078" s="89" t="s">
        <v>770</v>
      </c>
      <c r="G2078" s="89" t="s">
        <v>332</v>
      </c>
      <c r="H2078" s="89" t="s">
        <v>169</v>
      </c>
      <c r="I2078" s="90">
        <v>5.499994500005499E-3</v>
      </c>
    </row>
    <row r="2079" spans="1:9">
      <c r="A2079" s="89" t="s">
        <v>6459</v>
      </c>
      <c r="B2079" s="89" t="s">
        <v>6460</v>
      </c>
      <c r="C2079" s="89" t="s">
        <v>6461</v>
      </c>
      <c r="D2079" s="89" t="s">
        <v>79</v>
      </c>
      <c r="E2079" s="89" t="s">
        <v>95</v>
      </c>
      <c r="F2079" s="89" t="s">
        <v>541</v>
      </c>
      <c r="G2079" s="89" t="s">
        <v>203</v>
      </c>
      <c r="H2079" s="89" t="s">
        <v>156</v>
      </c>
      <c r="I2079" s="90">
        <v>5.499994500005499E-3</v>
      </c>
    </row>
    <row r="2080" spans="1:9">
      <c r="A2080" s="89" t="s">
        <v>6462</v>
      </c>
      <c r="B2080" s="89" t="s">
        <v>6463</v>
      </c>
      <c r="C2080" s="89" t="s">
        <v>6464</v>
      </c>
      <c r="D2080" s="89" t="s">
        <v>79</v>
      </c>
      <c r="E2080" s="89" t="s">
        <v>444</v>
      </c>
      <c r="F2080" s="89" t="s">
        <v>3920</v>
      </c>
      <c r="G2080" s="89" t="s">
        <v>336</v>
      </c>
      <c r="H2080" s="89" t="s">
        <v>175</v>
      </c>
      <c r="I2080" s="90">
        <v>5.3999946000053995E-3</v>
      </c>
    </row>
    <row r="2081" spans="1:9">
      <c r="A2081" s="89" t="s">
        <v>6465</v>
      </c>
      <c r="B2081" s="89" t="s">
        <v>6466</v>
      </c>
      <c r="C2081" s="89" t="s">
        <v>6467</v>
      </c>
      <c r="D2081" s="89" t="s">
        <v>79</v>
      </c>
      <c r="E2081" s="89" t="s">
        <v>444</v>
      </c>
      <c r="F2081" s="89" t="s">
        <v>3920</v>
      </c>
      <c r="G2081" s="89" t="s">
        <v>411</v>
      </c>
      <c r="H2081" s="89" t="s">
        <v>231</v>
      </c>
      <c r="I2081" s="90">
        <v>5.3999946000053995E-3</v>
      </c>
    </row>
    <row r="2082" spans="1:9">
      <c r="A2082" s="89" t="s">
        <v>6468</v>
      </c>
      <c r="B2082" s="89" t="s">
        <v>6469</v>
      </c>
      <c r="C2082" s="89" t="s">
        <v>6470</v>
      </c>
      <c r="D2082" s="89" t="s">
        <v>79</v>
      </c>
      <c r="E2082" s="89" t="s">
        <v>95</v>
      </c>
      <c r="F2082" s="89" t="s">
        <v>1012</v>
      </c>
      <c r="G2082" s="89" t="s">
        <v>336</v>
      </c>
      <c r="H2082" s="89" t="s">
        <v>175</v>
      </c>
      <c r="I2082" s="90">
        <v>5.3999946000053995E-3</v>
      </c>
    </row>
    <row r="2083" spans="1:9">
      <c r="A2083" s="89" t="s">
        <v>6471</v>
      </c>
      <c r="B2083" s="89" t="s">
        <v>6472</v>
      </c>
      <c r="C2083" s="89" t="s">
        <v>6473</v>
      </c>
      <c r="D2083" s="89" t="s">
        <v>79</v>
      </c>
      <c r="E2083" s="89" t="s">
        <v>95</v>
      </c>
      <c r="F2083" s="89" t="s">
        <v>96</v>
      </c>
      <c r="G2083" s="89" t="s">
        <v>188</v>
      </c>
      <c r="H2083" s="89" t="s">
        <v>151</v>
      </c>
      <c r="I2083" s="90">
        <v>5.3999946000053995E-3</v>
      </c>
    </row>
    <row r="2084" spans="1:9">
      <c r="A2084" s="89" t="s">
        <v>6474</v>
      </c>
      <c r="B2084" s="89" t="s">
        <v>6475</v>
      </c>
      <c r="C2084" s="89" t="s">
        <v>6476</v>
      </c>
      <c r="D2084" s="89" t="s">
        <v>103</v>
      </c>
      <c r="E2084" s="89" t="s">
        <v>103</v>
      </c>
      <c r="F2084" s="89" t="s">
        <v>1572</v>
      </c>
      <c r="G2084" s="89" t="s">
        <v>369</v>
      </c>
      <c r="H2084" s="89" t="s">
        <v>197</v>
      </c>
      <c r="I2084" s="90">
        <v>5.3999946000053995E-3</v>
      </c>
    </row>
    <row r="2085" spans="1:9">
      <c r="A2085" s="89" t="s">
        <v>6477</v>
      </c>
      <c r="B2085" s="89" t="s">
        <v>6478</v>
      </c>
      <c r="C2085" s="89" t="s">
        <v>6479</v>
      </c>
      <c r="D2085" s="89" t="s">
        <v>79</v>
      </c>
      <c r="E2085" s="89" t="s">
        <v>95</v>
      </c>
      <c r="F2085" s="89" t="s">
        <v>309</v>
      </c>
      <c r="G2085" s="89" t="s">
        <v>188</v>
      </c>
      <c r="H2085" s="89" t="s">
        <v>151</v>
      </c>
      <c r="I2085" s="90">
        <v>5.3999946000053995E-3</v>
      </c>
    </row>
    <row r="2086" spans="1:9">
      <c r="A2086" s="89" t="s">
        <v>6480</v>
      </c>
      <c r="B2086" s="89" t="s">
        <v>6481</v>
      </c>
      <c r="C2086" s="89" t="s">
        <v>6482</v>
      </c>
      <c r="D2086" s="89" t="s">
        <v>114</v>
      </c>
      <c r="E2086" s="89" t="s">
        <v>114</v>
      </c>
      <c r="F2086" s="89" t="s">
        <v>574</v>
      </c>
      <c r="G2086" s="89" t="s">
        <v>324</v>
      </c>
      <c r="H2086" s="89" t="s">
        <v>165</v>
      </c>
      <c r="I2086" s="90">
        <v>5.3999946000053995E-3</v>
      </c>
    </row>
    <row r="2087" spans="1:9">
      <c r="A2087" s="89" t="s">
        <v>6483</v>
      </c>
      <c r="B2087" s="89" t="s">
        <v>6484</v>
      </c>
      <c r="C2087" s="89" t="s">
        <v>6485</v>
      </c>
      <c r="D2087" s="89" t="s">
        <v>97</v>
      </c>
      <c r="E2087" s="89" t="s">
        <v>136</v>
      </c>
      <c r="F2087" s="89" t="s">
        <v>470</v>
      </c>
      <c r="G2087" s="89" t="s">
        <v>381</v>
      </c>
      <c r="H2087" s="89" t="s">
        <v>208</v>
      </c>
      <c r="I2087" s="90">
        <v>5.3999946000053995E-3</v>
      </c>
    </row>
    <row r="2088" spans="1:9">
      <c r="A2088" s="89" t="s">
        <v>6486</v>
      </c>
      <c r="B2088" s="89" t="s">
        <v>6487</v>
      </c>
      <c r="C2088" s="89" t="s">
        <v>6488</v>
      </c>
      <c r="D2088" s="89" t="s">
        <v>79</v>
      </c>
      <c r="E2088" s="89" t="s">
        <v>444</v>
      </c>
      <c r="F2088" s="89" t="s">
        <v>2068</v>
      </c>
      <c r="G2088" s="89" t="s">
        <v>203</v>
      </c>
      <c r="H2088" s="89" t="s">
        <v>156</v>
      </c>
      <c r="I2088" s="90">
        <v>5.3999946000053995E-3</v>
      </c>
    </row>
    <row r="2089" spans="1:9">
      <c r="A2089" s="89" t="s">
        <v>6489</v>
      </c>
      <c r="B2089" s="89" t="s">
        <v>6490</v>
      </c>
      <c r="C2089" s="89" t="s">
        <v>6491</v>
      </c>
      <c r="D2089" s="89" t="s">
        <v>59</v>
      </c>
      <c r="E2089" s="89" t="s">
        <v>155</v>
      </c>
      <c r="F2089" s="89" t="s">
        <v>155</v>
      </c>
      <c r="G2089" s="89" t="s">
        <v>332</v>
      </c>
      <c r="H2089" s="89" t="s">
        <v>169</v>
      </c>
      <c r="I2089" s="90">
        <v>5.3999946000053995E-3</v>
      </c>
    </row>
    <row r="2090" spans="1:9">
      <c r="A2090" s="89" t="s">
        <v>6492</v>
      </c>
      <c r="B2090" s="89" t="s">
        <v>6493</v>
      </c>
      <c r="C2090" s="89" t="s">
        <v>6494</v>
      </c>
      <c r="D2090" s="89" t="s">
        <v>91</v>
      </c>
      <c r="E2090" s="89" t="s">
        <v>409</v>
      </c>
      <c r="F2090" s="89" t="s">
        <v>410</v>
      </c>
      <c r="G2090" s="89" t="s">
        <v>344</v>
      </c>
      <c r="H2090" s="89" t="s">
        <v>184</v>
      </c>
      <c r="I2090" s="90">
        <v>5.3999946000053995E-3</v>
      </c>
    </row>
    <row r="2091" spans="1:9">
      <c r="A2091" s="89" t="s">
        <v>6495</v>
      </c>
      <c r="B2091" s="89" t="s">
        <v>6496</v>
      </c>
      <c r="C2091" s="89" t="s">
        <v>6497</v>
      </c>
      <c r="D2091" s="89" t="s">
        <v>103</v>
      </c>
      <c r="E2091" s="89" t="s">
        <v>103</v>
      </c>
      <c r="F2091" s="89" t="s">
        <v>173</v>
      </c>
      <c r="G2091" s="89" t="s">
        <v>174</v>
      </c>
      <c r="H2091" s="89" t="s">
        <v>141</v>
      </c>
      <c r="I2091" s="90">
        <v>5.3999946000053995E-3</v>
      </c>
    </row>
    <row r="2092" spans="1:9">
      <c r="A2092" s="89" t="s">
        <v>6498</v>
      </c>
      <c r="B2092" s="89" t="s">
        <v>6499</v>
      </c>
      <c r="C2092" s="89" t="s">
        <v>6500</v>
      </c>
      <c r="D2092" s="89" t="s">
        <v>114</v>
      </c>
      <c r="E2092" s="89" t="s">
        <v>114</v>
      </c>
      <c r="F2092" s="89" t="s">
        <v>574</v>
      </c>
      <c r="G2092" s="89" t="s">
        <v>174</v>
      </c>
      <c r="H2092" s="89" t="s">
        <v>141</v>
      </c>
      <c r="I2092" s="90">
        <v>5.3999946000053995E-3</v>
      </c>
    </row>
    <row r="2093" spans="1:9">
      <c r="A2093" s="89" t="s">
        <v>6501</v>
      </c>
      <c r="B2093" s="89" t="s">
        <v>6502</v>
      </c>
      <c r="C2093" s="89" t="s">
        <v>6503</v>
      </c>
      <c r="D2093" s="89" t="s">
        <v>103</v>
      </c>
      <c r="E2093" s="89" t="s">
        <v>103</v>
      </c>
      <c r="F2093" s="89" t="s">
        <v>290</v>
      </c>
      <c r="G2093" s="89" t="s">
        <v>277</v>
      </c>
      <c r="H2093" s="89" t="s">
        <v>146</v>
      </c>
      <c r="I2093" s="90">
        <v>5.3999946000053995E-3</v>
      </c>
    </row>
    <row r="2094" spans="1:9">
      <c r="A2094" s="89" t="s">
        <v>6504</v>
      </c>
      <c r="B2094" s="89" t="s">
        <v>6505</v>
      </c>
      <c r="C2094" s="89" t="s">
        <v>6506</v>
      </c>
      <c r="D2094" s="89" t="s">
        <v>114</v>
      </c>
      <c r="E2094" s="89" t="s">
        <v>114</v>
      </c>
      <c r="F2094" s="89" t="s">
        <v>2386</v>
      </c>
      <c r="G2094" s="89" t="s">
        <v>344</v>
      </c>
      <c r="H2094" s="89" t="s">
        <v>184</v>
      </c>
      <c r="I2094" s="90">
        <v>5.2999947000052991E-3</v>
      </c>
    </row>
    <row r="2095" spans="1:9">
      <c r="A2095" s="89" t="s">
        <v>6507</v>
      </c>
      <c r="B2095" s="89" t="s">
        <v>6508</v>
      </c>
      <c r="C2095" s="89" t="s">
        <v>6509</v>
      </c>
      <c r="D2095" s="89" t="s">
        <v>74</v>
      </c>
      <c r="E2095" s="89" t="s">
        <v>87</v>
      </c>
      <c r="F2095" s="89" t="s">
        <v>150</v>
      </c>
      <c r="G2095" s="89" t="s">
        <v>361</v>
      </c>
      <c r="H2095" s="89" t="s">
        <v>189</v>
      </c>
      <c r="I2095" s="90">
        <v>5.2999947000052991E-3</v>
      </c>
    </row>
    <row r="2096" spans="1:9">
      <c r="A2096" s="89" t="s">
        <v>6510</v>
      </c>
      <c r="B2096" s="89" t="s">
        <v>6511</v>
      </c>
      <c r="C2096" s="89" t="s">
        <v>6512</v>
      </c>
      <c r="D2096" s="89" t="s">
        <v>97</v>
      </c>
      <c r="E2096" s="89" t="s">
        <v>121</v>
      </c>
      <c r="F2096" s="89" t="s">
        <v>122</v>
      </c>
      <c r="G2096" s="89" t="s">
        <v>415</v>
      </c>
      <c r="H2096" s="89" t="s">
        <v>237</v>
      </c>
      <c r="I2096" s="90">
        <v>5.2999947000052991E-3</v>
      </c>
    </row>
    <row r="2097" spans="1:9">
      <c r="A2097" s="89" t="s">
        <v>6513</v>
      </c>
      <c r="B2097" s="89" t="s">
        <v>6514</v>
      </c>
      <c r="C2097" s="89" t="s">
        <v>6515</v>
      </c>
      <c r="D2097" s="89" t="s">
        <v>79</v>
      </c>
      <c r="E2097" s="89" t="s">
        <v>95</v>
      </c>
      <c r="F2097" s="89" t="s">
        <v>309</v>
      </c>
      <c r="G2097" s="89" t="s">
        <v>336</v>
      </c>
      <c r="H2097" s="89" t="s">
        <v>175</v>
      </c>
      <c r="I2097" s="90">
        <v>5.2999947000052991E-3</v>
      </c>
    </row>
    <row r="2098" spans="1:9">
      <c r="A2098" s="89" t="s">
        <v>6516</v>
      </c>
      <c r="B2098" s="89" t="s">
        <v>6517</v>
      </c>
      <c r="C2098" s="89" t="s">
        <v>6518</v>
      </c>
      <c r="D2098" s="89" t="s">
        <v>97</v>
      </c>
      <c r="E2098" s="89" t="s">
        <v>136</v>
      </c>
      <c r="F2098" s="89" t="s">
        <v>137</v>
      </c>
      <c r="G2098" s="89" t="s">
        <v>183</v>
      </c>
      <c r="H2098" s="89" t="s">
        <v>146</v>
      </c>
      <c r="I2098" s="90">
        <v>5.2999947000052991E-3</v>
      </c>
    </row>
    <row r="2099" spans="1:9">
      <c r="A2099" s="89" t="s">
        <v>6519</v>
      </c>
      <c r="B2099" s="89" t="s">
        <v>6520</v>
      </c>
      <c r="C2099" s="89" t="s">
        <v>6521</v>
      </c>
      <c r="D2099" s="89" t="s">
        <v>59</v>
      </c>
      <c r="E2099" s="89" t="s">
        <v>60</v>
      </c>
      <c r="F2099" s="89" t="s">
        <v>770</v>
      </c>
      <c r="G2099" s="89" t="s">
        <v>377</v>
      </c>
      <c r="H2099" s="89" t="s">
        <v>175</v>
      </c>
      <c r="I2099" s="90">
        <v>5.2999947000052991E-3</v>
      </c>
    </row>
    <row r="2100" spans="1:9">
      <c r="A2100" s="89" t="s">
        <v>6522</v>
      </c>
      <c r="B2100" s="89" t="s">
        <v>6523</v>
      </c>
      <c r="C2100" s="89" t="s">
        <v>6524</v>
      </c>
      <c r="D2100" s="89" t="s">
        <v>97</v>
      </c>
      <c r="E2100" s="89" t="s">
        <v>121</v>
      </c>
      <c r="F2100" s="89" t="s">
        <v>122</v>
      </c>
      <c r="G2100" s="89" t="s">
        <v>348</v>
      </c>
      <c r="H2100" s="89" t="s">
        <v>146</v>
      </c>
      <c r="I2100" s="90">
        <v>5.2999947000052991E-3</v>
      </c>
    </row>
    <row r="2101" spans="1:9">
      <c r="A2101" s="89" t="s">
        <v>6525</v>
      </c>
      <c r="B2101" s="89" t="s">
        <v>6526</v>
      </c>
      <c r="C2101" s="89" t="s">
        <v>6527</v>
      </c>
      <c r="D2101" s="89" t="s">
        <v>97</v>
      </c>
      <c r="E2101" s="89" t="s">
        <v>121</v>
      </c>
      <c r="F2101" s="89" t="s">
        <v>1556</v>
      </c>
      <c r="G2101" s="89" t="s">
        <v>385</v>
      </c>
      <c r="H2101" s="89" t="s">
        <v>213</v>
      </c>
      <c r="I2101" s="90">
        <v>5.2999947000052991E-3</v>
      </c>
    </row>
    <row r="2102" spans="1:9">
      <c r="A2102" s="89" t="s">
        <v>6528</v>
      </c>
      <c r="B2102" s="89" t="s">
        <v>6529</v>
      </c>
      <c r="C2102" s="89" t="s">
        <v>6530</v>
      </c>
      <c r="D2102" s="89" t="s">
        <v>97</v>
      </c>
      <c r="E2102" s="89" t="s">
        <v>618</v>
      </c>
      <c r="F2102" s="89" t="s">
        <v>1034</v>
      </c>
      <c r="G2102" s="89" t="s">
        <v>344</v>
      </c>
      <c r="H2102" s="89" t="s">
        <v>184</v>
      </c>
      <c r="I2102" s="90">
        <v>5.2999947000052991E-3</v>
      </c>
    </row>
    <row r="2103" spans="1:9">
      <c r="A2103" s="89" t="s">
        <v>6531</v>
      </c>
      <c r="B2103" s="89" t="s">
        <v>6532</v>
      </c>
      <c r="C2103" s="89" t="s">
        <v>6533</v>
      </c>
      <c r="D2103" s="89" t="s">
        <v>108</v>
      </c>
      <c r="E2103" s="89" t="s">
        <v>201</v>
      </c>
      <c r="F2103" s="89" t="s">
        <v>1053</v>
      </c>
      <c r="G2103" s="89" t="s">
        <v>203</v>
      </c>
      <c r="H2103" s="89" t="s">
        <v>156</v>
      </c>
      <c r="I2103" s="90">
        <v>5.2999947000052991E-3</v>
      </c>
    </row>
    <row r="2104" spans="1:9">
      <c r="A2104" s="89" t="s">
        <v>6534</v>
      </c>
      <c r="B2104" s="89" t="s">
        <v>6535</v>
      </c>
      <c r="C2104" s="89" t="s">
        <v>6536</v>
      </c>
      <c r="D2104" s="89" t="s">
        <v>79</v>
      </c>
      <c r="E2104" s="89" t="s">
        <v>95</v>
      </c>
      <c r="F2104" s="89" t="s">
        <v>1206</v>
      </c>
      <c r="G2104" s="89" t="s">
        <v>203</v>
      </c>
      <c r="H2104" s="89" t="s">
        <v>156</v>
      </c>
      <c r="I2104" s="90">
        <v>5.2999947000052991E-3</v>
      </c>
    </row>
    <row r="2105" spans="1:9">
      <c r="A2105" s="89" t="s">
        <v>6537</v>
      </c>
      <c r="B2105" s="89" t="s">
        <v>6538</v>
      </c>
      <c r="C2105" s="89" t="s">
        <v>6539</v>
      </c>
      <c r="D2105" s="89" t="s">
        <v>79</v>
      </c>
      <c r="E2105" s="89" t="s">
        <v>444</v>
      </c>
      <c r="F2105" s="89" t="s">
        <v>2068</v>
      </c>
      <c r="G2105" s="89" t="s">
        <v>377</v>
      </c>
      <c r="H2105" s="89" t="s">
        <v>175</v>
      </c>
      <c r="I2105" s="90">
        <v>5.2999947000052991E-3</v>
      </c>
    </row>
    <row r="2106" spans="1:9">
      <c r="A2106" s="89" t="s">
        <v>6540</v>
      </c>
      <c r="B2106" s="89" t="s">
        <v>6541</v>
      </c>
      <c r="C2106" s="89" t="s">
        <v>6542</v>
      </c>
      <c r="D2106" s="89" t="s">
        <v>67</v>
      </c>
      <c r="E2106" s="89" t="s">
        <v>67</v>
      </c>
      <c r="F2106" s="89" t="s">
        <v>68</v>
      </c>
      <c r="G2106" s="89" t="s">
        <v>411</v>
      </c>
      <c r="H2106" s="89" t="s">
        <v>231</v>
      </c>
      <c r="I2106" s="90">
        <v>5.2999947000052991E-3</v>
      </c>
    </row>
    <row r="2107" spans="1:9">
      <c r="A2107" s="89" t="s">
        <v>6543</v>
      </c>
      <c r="B2107" s="89" t="s">
        <v>6544</v>
      </c>
      <c r="C2107" s="89" t="s">
        <v>6545</v>
      </c>
      <c r="D2107" s="89" t="s">
        <v>103</v>
      </c>
      <c r="E2107" s="89" t="s">
        <v>103</v>
      </c>
      <c r="F2107" s="89" t="s">
        <v>173</v>
      </c>
      <c r="G2107" s="89" t="s">
        <v>385</v>
      </c>
      <c r="H2107" s="89" t="s">
        <v>213</v>
      </c>
      <c r="I2107" s="90">
        <v>5.2999947000052991E-3</v>
      </c>
    </row>
    <row r="2108" spans="1:9">
      <c r="A2108" s="89" t="s">
        <v>6546</v>
      </c>
      <c r="B2108" s="89" t="s">
        <v>6547</v>
      </c>
      <c r="C2108" s="89" t="s">
        <v>6548</v>
      </c>
      <c r="D2108" s="89" t="s">
        <v>79</v>
      </c>
      <c r="E2108" s="89" t="s">
        <v>95</v>
      </c>
      <c r="F2108" s="89" t="s">
        <v>541</v>
      </c>
      <c r="G2108" s="89" t="s">
        <v>336</v>
      </c>
      <c r="H2108" s="89" t="s">
        <v>175</v>
      </c>
      <c r="I2108" s="90">
        <v>5.2999947000052991E-3</v>
      </c>
    </row>
    <row r="2109" spans="1:9">
      <c r="A2109" s="89" t="s">
        <v>6549</v>
      </c>
      <c r="B2109" s="89" t="s">
        <v>6550</v>
      </c>
      <c r="C2109" s="89" t="s">
        <v>6551</v>
      </c>
      <c r="D2109" s="89" t="s">
        <v>97</v>
      </c>
      <c r="E2109" s="89" t="s">
        <v>618</v>
      </c>
      <c r="F2109" s="89" t="s">
        <v>1034</v>
      </c>
      <c r="G2109" s="89" t="s">
        <v>336</v>
      </c>
      <c r="H2109" s="89" t="s">
        <v>175</v>
      </c>
      <c r="I2109" s="90">
        <v>5.2999947000052991E-3</v>
      </c>
    </row>
    <row r="2110" spans="1:9">
      <c r="A2110" s="89" t="s">
        <v>6552</v>
      </c>
      <c r="B2110" s="89" t="s">
        <v>6553</v>
      </c>
      <c r="C2110" s="89" t="s">
        <v>6554</v>
      </c>
      <c r="D2110" s="89" t="s">
        <v>97</v>
      </c>
      <c r="E2110" s="89" t="s">
        <v>618</v>
      </c>
      <c r="F2110" s="89" t="s">
        <v>1034</v>
      </c>
      <c r="G2110" s="89" t="s">
        <v>411</v>
      </c>
      <c r="H2110" s="89" t="s">
        <v>231</v>
      </c>
      <c r="I2110" s="90">
        <v>5.2999947000052991E-3</v>
      </c>
    </row>
    <row r="2111" spans="1:9">
      <c r="A2111" s="89" t="s">
        <v>6555</v>
      </c>
      <c r="B2111" s="89" t="s">
        <v>6556</v>
      </c>
      <c r="C2111" s="89" t="s">
        <v>6557</v>
      </c>
      <c r="D2111" s="89" t="s">
        <v>103</v>
      </c>
      <c r="E2111" s="89" t="s">
        <v>103</v>
      </c>
      <c r="F2111" s="89" t="s">
        <v>290</v>
      </c>
      <c r="G2111" s="89" t="s">
        <v>203</v>
      </c>
      <c r="H2111" s="89" t="s">
        <v>156</v>
      </c>
      <c r="I2111" s="90">
        <v>5.2999947000052991E-3</v>
      </c>
    </row>
    <row r="2112" spans="1:9">
      <c r="A2112" s="89" t="s">
        <v>6558</v>
      </c>
      <c r="B2112" s="89" t="s">
        <v>6559</v>
      </c>
      <c r="C2112" s="89" t="s">
        <v>6560</v>
      </c>
      <c r="D2112" s="89" t="s">
        <v>108</v>
      </c>
      <c r="E2112" s="89" t="s">
        <v>560</v>
      </c>
      <c r="F2112" s="89" t="s">
        <v>1989</v>
      </c>
      <c r="G2112" s="89" t="s">
        <v>203</v>
      </c>
      <c r="H2112" s="89" t="s">
        <v>156</v>
      </c>
      <c r="I2112" s="90">
        <v>5.2999947000052991E-3</v>
      </c>
    </row>
    <row r="2113" spans="1:9">
      <c r="A2113" s="89" t="s">
        <v>6561</v>
      </c>
      <c r="B2113" s="89" t="s">
        <v>6562</v>
      </c>
      <c r="C2113" s="89" t="s">
        <v>6563</v>
      </c>
      <c r="D2113" s="89" t="s">
        <v>114</v>
      </c>
      <c r="E2113" s="89" t="s">
        <v>114</v>
      </c>
      <c r="F2113" s="89" t="s">
        <v>2386</v>
      </c>
      <c r="G2113" s="89" t="s">
        <v>427</v>
      </c>
      <c r="H2113" s="89" t="s">
        <v>245</v>
      </c>
      <c r="I2113" s="90">
        <v>5.1999948000051987E-3</v>
      </c>
    </row>
    <row r="2114" spans="1:9">
      <c r="A2114" s="89" t="s">
        <v>6564</v>
      </c>
      <c r="B2114" s="89" t="s">
        <v>6565</v>
      </c>
      <c r="C2114" s="89" t="s">
        <v>6566</v>
      </c>
      <c r="D2114" s="89" t="s">
        <v>114</v>
      </c>
      <c r="E2114" s="89" t="s">
        <v>114</v>
      </c>
      <c r="F2114" s="89" t="s">
        <v>1856</v>
      </c>
      <c r="G2114" s="89" t="s">
        <v>336</v>
      </c>
      <c r="H2114" s="89" t="s">
        <v>175</v>
      </c>
      <c r="I2114" s="90">
        <v>5.1999948000051987E-3</v>
      </c>
    </row>
    <row r="2115" spans="1:9">
      <c r="A2115" s="89" t="s">
        <v>6567</v>
      </c>
      <c r="B2115" s="89" t="s">
        <v>6568</v>
      </c>
      <c r="C2115" s="89" t="s">
        <v>6569</v>
      </c>
      <c r="D2115" s="89" t="s">
        <v>114</v>
      </c>
      <c r="E2115" s="89" t="s">
        <v>114</v>
      </c>
      <c r="F2115" s="89" t="s">
        <v>574</v>
      </c>
      <c r="G2115" s="89" t="s">
        <v>427</v>
      </c>
      <c r="H2115" s="89" t="s">
        <v>245</v>
      </c>
      <c r="I2115" s="90">
        <v>5.1999948000051987E-3</v>
      </c>
    </row>
    <row r="2116" spans="1:9">
      <c r="A2116" s="89" t="s">
        <v>6570</v>
      </c>
      <c r="B2116" s="89" t="s">
        <v>6571</v>
      </c>
      <c r="C2116" s="89" t="s">
        <v>6572</v>
      </c>
      <c r="D2116" s="89" t="s">
        <v>79</v>
      </c>
      <c r="E2116" s="89" t="s">
        <v>95</v>
      </c>
      <c r="F2116" s="89" t="s">
        <v>96</v>
      </c>
      <c r="G2116" s="89" t="s">
        <v>385</v>
      </c>
      <c r="H2116" s="89" t="s">
        <v>213</v>
      </c>
      <c r="I2116" s="90">
        <v>5.1999948000051987E-3</v>
      </c>
    </row>
    <row r="2117" spans="1:9">
      <c r="A2117" s="89" t="s">
        <v>6573</v>
      </c>
      <c r="B2117" s="89" t="s">
        <v>6574</v>
      </c>
      <c r="C2117" s="89" t="s">
        <v>6575</v>
      </c>
      <c r="D2117" s="89" t="s">
        <v>103</v>
      </c>
      <c r="E2117" s="89" t="s">
        <v>103</v>
      </c>
      <c r="F2117" s="89" t="s">
        <v>173</v>
      </c>
      <c r="G2117" s="89" t="s">
        <v>385</v>
      </c>
      <c r="H2117" s="89" t="s">
        <v>213</v>
      </c>
      <c r="I2117" s="90">
        <v>5.1999948000051987E-3</v>
      </c>
    </row>
    <row r="2118" spans="1:9">
      <c r="A2118" s="89" t="s">
        <v>6576</v>
      </c>
      <c r="B2118" s="89" t="s">
        <v>6577</v>
      </c>
      <c r="C2118" s="89" t="s">
        <v>6578</v>
      </c>
      <c r="D2118" s="89" t="s">
        <v>103</v>
      </c>
      <c r="E2118" s="89" t="s">
        <v>103</v>
      </c>
      <c r="F2118" s="89" t="s">
        <v>1572</v>
      </c>
      <c r="G2118" s="89" t="s">
        <v>336</v>
      </c>
      <c r="H2118" s="89" t="s">
        <v>175</v>
      </c>
      <c r="I2118" s="90">
        <v>5.1999948000051987E-3</v>
      </c>
    </row>
    <row r="2119" spans="1:9">
      <c r="A2119" s="89" t="s">
        <v>6579</v>
      </c>
      <c r="B2119" s="89" t="s">
        <v>6580</v>
      </c>
      <c r="C2119" s="89" t="s">
        <v>6581</v>
      </c>
      <c r="D2119" s="89" t="s">
        <v>83</v>
      </c>
      <c r="E2119" s="89" t="s">
        <v>83</v>
      </c>
      <c r="F2119" s="89" t="s">
        <v>107</v>
      </c>
      <c r="G2119" s="89" t="s">
        <v>377</v>
      </c>
      <c r="H2119" s="89" t="s">
        <v>175</v>
      </c>
      <c r="I2119" s="90">
        <v>5.1999948000051987E-3</v>
      </c>
    </row>
    <row r="2120" spans="1:9">
      <c r="A2120" s="89" t="s">
        <v>6582</v>
      </c>
      <c r="B2120" s="89" t="s">
        <v>6583</v>
      </c>
      <c r="C2120" s="89" t="s">
        <v>6584</v>
      </c>
      <c r="D2120" s="89" t="s">
        <v>91</v>
      </c>
      <c r="E2120" s="89" t="s">
        <v>409</v>
      </c>
      <c r="F2120" s="89" t="s">
        <v>410</v>
      </c>
      <c r="G2120" s="89" t="s">
        <v>344</v>
      </c>
      <c r="H2120" s="89" t="s">
        <v>184</v>
      </c>
      <c r="I2120" s="90">
        <v>5.0999949000051E-3</v>
      </c>
    </row>
    <row r="2121" spans="1:9">
      <c r="A2121" s="89" t="s">
        <v>6585</v>
      </c>
      <c r="B2121" s="89" t="s">
        <v>6586</v>
      </c>
      <c r="C2121" s="89" t="s">
        <v>6587</v>
      </c>
      <c r="D2121" s="89" t="s">
        <v>97</v>
      </c>
      <c r="E2121" s="89" t="s">
        <v>121</v>
      </c>
      <c r="F2121" s="89" t="s">
        <v>122</v>
      </c>
      <c r="G2121" s="89" t="s">
        <v>435</v>
      </c>
      <c r="H2121" s="89" t="s">
        <v>253</v>
      </c>
      <c r="I2121" s="90">
        <v>5.0999949000051E-3</v>
      </c>
    </row>
    <row r="2122" spans="1:9">
      <c r="A2122" s="89" t="s">
        <v>6588</v>
      </c>
      <c r="B2122" s="89" t="s">
        <v>6589</v>
      </c>
      <c r="C2122" s="89" t="s">
        <v>6590</v>
      </c>
      <c r="D2122" s="89" t="s">
        <v>79</v>
      </c>
      <c r="E2122" s="89" t="s">
        <v>95</v>
      </c>
      <c r="F2122" s="89" t="s">
        <v>541</v>
      </c>
      <c r="G2122" s="89" t="s">
        <v>203</v>
      </c>
      <c r="H2122" s="89" t="s">
        <v>156</v>
      </c>
      <c r="I2122" s="90">
        <v>5.0999949000051E-3</v>
      </c>
    </row>
    <row r="2123" spans="1:9">
      <c r="A2123" s="89" t="s">
        <v>6591</v>
      </c>
      <c r="B2123" s="89" t="s">
        <v>6592</v>
      </c>
      <c r="C2123" s="89" t="s">
        <v>6593</v>
      </c>
      <c r="D2123" s="89" t="s">
        <v>91</v>
      </c>
      <c r="E2123" s="89" t="s">
        <v>112</v>
      </c>
      <c r="F2123" s="89" t="s">
        <v>113</v>
      </c>
      <c r="G2123" s="89" t="s">
        <v>385</v>
      </c>
      <c r="H2123" s="89" t="s">
        <v>213</v>
      </c>
      <c r="I2123" s="90">
        <v>5.0999949000051E-3</v>
      </c>
    </row>
    <row r="2124" spans="1:9">
      <c r="A2124" s="89" t="s">
        <v>6594</v>
      </c>
      <c r="B2124" s="89" t="s">
        <v>6595</v>
      </c>
      <c r="C2124" s="89" t="s">
        <v>6596</v>
      </c>
      <c r="D2124" s="89" t="s">
        <v>83</v>
      </c>
      <c r="E2124" s="89" t="s">
        <v>83</v>
      </c>
      <c r="F2124" s="89" t="s">
        <v>160</v>
      </c>
      <c r="G2124" s="89" t="s">
        <v>357</v>
      </c>
      <c r="H2124" s="89" t="s">
        <v>146</v>
      </c>
      <c r="I2124" s="90">
        <v>5.0999949000051E-3</v>
      </c>
    </row>
    <row r="2125" spans="1:9">
      <c r="A2125" s="89" t="s">
        <v>6597</v>
      </c>
      <c r="B2125" s="89" t="s">
        <v>6598</v>
      </c>
      <c r="C2125" s="89" t="s">
        <v>6599</v>
      </c>
      <c r="D2125" s="89" t="s">
        <v>97</v>
      </c>
      <c r="E2125" s="89" t="s">
        <v>121</v>
      </c>
      <c r="F2125" s="89" t="s">
        <v>122</v>
      </c>
      <c r="G2125" s="89" t="s">
        <v>411</v>
      </c>
      <c r="H2125" s="89" t="s">
        <v>231</v>
      </c>
      <c r="I2125" s="90">
        <v>5.0999949000051E-3</v>
      </c>
    </row>
    <row r="2126" spans="1:9">
      <c r="A2126" s="89" t="s">
        <v>6600</v>
      </c>
      <c r="B2126" s="89" t="s">
        <v>6601</v>
      </c>
      <c r="C2126" s="89" t="s">
        <v>6602</v>
      </c>
      <c r="D2126" s="89" t="s">
        <v>97</v>
      </c>
      <c r="E2126" s="89" t="s">
        <v>136</v>
      </c>
      <c r="F2126" s="89" t="s">
        <v>470</v>
      </c>
      <c r="G2126" s="89" t="s">
        <v>188</v>
      </c>
      <c r="H2126" s="89" t="s">
        <v>151</v>
      </c>
      <c r="I2126" s="90">
        <v>5.0999949000051E-3</v>
      </c>
    </row>
    <row r="2127" spans="1:9">
      <c r="A2127" s="89" t="s">
        <v>6603</v>
      </c>
      <c r="B2127" s="89" t="s">
        <v>6604</v>
      </c>
      <c r="C2127" s="89" t="s">
        <v>6605</v>
      </c>
      <c r="D2127" s="89" t="s">
        <v>103</v>
      </c>
      <c r="E2127" s="89" t="s">
        <v>103</v>
      </c>
      <c r="F2127" s="89" t="s">
        <v>173</v>
      </c>
      <c r="G2127" s="89" t="s">
        <v>328</v>
      </c>
      <c r="H2127" s="89" t="s">
        <v>146</v>
      </c>
      <c r="I2127" s="90">
        <v>4.9999950000049996E-3</v>
      </c>
    </row>
    <row r="2128" spans="1:9">
      <c r="A2128" s="89" t="s">
        <v>6606</v>
      </c>
      <c r="B2128" s="89" t="s">
        <v>6607</v>
      </c>
      <c r="C2128" s="89" t="s">
        <v>6608</v>
      </c>
      <c r="D2128" s="89" t="s">
        <v>103</v>
      </c>
      <c r="E2128" s="89" t="s">
        <v>103</v>
      </c>
      <c r="F2128" s="89" t="s">
        <v>290</v>
      </c>
      <c r="G2128" s="89" t="s">
        <v>344</v>
      </c>
      <c r="H2128" s="89" t="s">
        <v>184</v>
      </c>
      <c r="I2128" s="90">
        <v>4.9999950000049996E-3</v>
      </c>
    </row>
    <row r="2129" spans="1:9">
      <c r="A2129" s="89" t="s">
        <v>6609</v>
      </c>
      <c r="B2129" s="89" t="s">
        <v>6610</v>
      </c>
      <c r="C2129" s="89" t="s">
        <v>6611</v>
      </c>
      <c r="D2129" s="89" t="s">
        <v>114</v>
      </c>
      <c r="E2129" s="89" t="s">
        <v>114</v>
      </c>
      <c r="F2129" s="89" t="s">
        <v>574</v>
      </c>
      <c r="G2129" s="89" t="s">
        <v>458</v>
      </c>
      <c r="H2129" s="89" t="s">
        <v>265</v>
      </c>
      <c r="I2129" s="90">
        <v>4.9999950000049996E-3</v>
      </c>
    </row>
    <row r="2130" spans="1:9">
      <c r="A2130" s="89" t="s">
        <v>6612</v>
      </c>
      <c r="B2130" s="89" t="s">
        <v>6613</v>
      </c>
      <c r="C2130" s="89" t="s">
        <v>6614</v>
      </c>
      <c r="D2130" s="89" t="s">
        <v>97</v>
      </c>
      <c r="E2130" s="89" t="s">
        <v>121</v>
      </c>
      <c r="F2130" s="89" t="s">
        <v>122</v>
      </c>
      <c r="G2130" s="89" t="s">
        <v>427</v>
      </c>
      <c r="H2130" s="89" t="s">
        <v>245</v>
      </c>
      <c r="I2130" s="90">
        <v>4.9999950000049996E-3</v>
      </c>
    </row>
    <row r="2131" spans="1:9">
      <c r="A2131" s="89" t="s">
        <v>6615</v>
      </c>
      <c r="B2131" s="89" t="s">
        <v>6616</v>
      </c>
      <c r="C2131" s="89" t="s">
        <v>6617</v>
      </c>
      <c r="D2131" s="89" t="s">
        <v>108</v>
      </c>
      <c r="E2131" s="89" t="s">
        <v>305</v>
      </c>
      <c r="F2131" s="89" t="s">
        <v>305</v>
      </c>
      <c r="G2131" s="89" t="s">
        <v>203</v>
      </c>
      <c r="H2131" s="89" t="s">
        <v>156</v>
      </c>
      <c r="I2131" s="90">
        <v>4.9999950000049996E-3</v>
      </c>
    </row>
    <row r="2132" spans="1:9">
      <c r="A2132" s="89" t="s">
        <v>6618</v>
      </c>
      <c r="B2132" s="89" t="s">
        <v>6619</v>
      </c>
      <c r="C2132" s="89" t="s">
        <v>6620</v>
      </c>
      <c r="D2132" s="89" t="s">
        <v>103</v>
      </c>
      <c r="E2132" s="89" t="s">
        <v>103</v>
      </c>
      <c r="F2132" s="89" t="s">
        <v>290</v>
      </c>
      <c r="G2132" s="89" t="s">
        <v>188</v>
      </c>
      <c r="H2132" s="89" t="s">
        <v>151</v>
      </c>
      <c r="I2132" s="90">
        <v>4.9999950000049996E-3</v>
      </c>
    </row>
    <row r="2133" spans="1:9">
      <c r="A2133" s="89" t="s">
        <v>6621</v>
      </c>
      <c r="B2133" s="89" t="s">
        <v>6622</v>
      </c>
      <c r="C2133" s="89" t="s">
        <v>6623</v>
      </c>
      <c r="D2133" s="89" t="s">
        <v>59</v>
      </c>
      <c r="E2133" s="89" t="s">
        <v>60</v>
      </c>
      <c r="F2133" s="89" t="s">
        <v>770</v>
      </c>
      <c r="G2133" s="89" t="s">
        <v>203</v>
      </c>
      <c r="H2133" s="89" t="s">
        <v>156</v>
      </c>
      <c r="I2133" s="90">
        <v>4.9999950000049996E-3</v>
      </c>
    </row>
    <row r="2134" spans="1:9">
      <c r="A2134" s="89" t="s">
        <v>6624</v>
      </c>
      <c r="B2134" s="89" t="s">
        <v>6625</v>
      </c>
      <c r="C2134" s="89" t="s">
        <v>6626</v>
      </c>
      <c r="D2134" s="89" t="s">
        <v>108</v>
      </c>
      <c r="E2134" s="89" t="s">
        <v>201</v>
      </c>
      <c r="F2134" s="89" t="s">
        <v>1053</v>
      </c>
      <c r="G2134" s="89" t="s">
        <v>188</v>
      </c>
      <c r="H2134" s="89" t="s">
        <v>151</v>
      </c>
      <c r="I2134" s="90">
        <v>4.9999950000049996E-3</v>
      </c>
    </row>
    <row r="2135" spans="1:9">
      <c r="A2135" s="89" t="s">
        <v>6627</v>
      </c>
      <c r="B2135" s="89" t="s">
        <v>6628</v>
      </c>
      <c r="C2135" s="89" t="s">
        <v>6629</v>
      </c>
      <c r="D2135" s="89" t="s">
        <v>103</v>
      </c>
      <c r="E2135" s="89" t="s">
        <v>103</v>
      </c>
      <c r="F2135" s="89" t="s">
        <v>290</v>
      </c>
      <c r="G2135" s="89" t="s">
        <v>188</v>
      </c>
      <c r="H2135" s="89" t="s">
        <v>151</v>
      </c>
      <c r="I2135" s="90">
        <v>4.9999950000049996E-3</v>
      </c>
    </row>
    <row r="2136" spans="1:9">
      <c r="A2136" s="89" t="s">
        <v>6630</v>
      </c>
      <c r="B2136" s="89" t="s">
        <v>6631</v>
      </c>
      <c r="C2136" s="89" t="s">
        <v>6632</v>
      </c>
      <c r="D2136" s="89" t="s">
        <v>59</v>
      </c>
      <c r="E2136" s="89" t="s">
        <v>155</v>
      </c>
      <c r="F2136" s="89" t="s">
        <v>155</v>
      </c>
      <c r="G2136" s="89" t="s">
        <v>332</v>
      </c>
      <c r="H2136" s="89" t="s">
        <v>169</v>
      </c>
      <c r="I2136" s="90">
        <v>4.9999950000049996E-3</v>
      </c>
    </row>
    <row r="2137" spans="1:9">
      <c r="A2137" s="89" t="s">
        <v>6633</v>
      </c>
      <c r="B2137" s="89" t="s">
        <v>6634</v>
      </c>
      <c r="C2137" s="89" t="s">
        <v>6635</v>
      </c>
      <c r="D2137" s="89" t="s">
        <v>97</v>
      </c>
      <c r="E2137" s="89" t="s">
        <v>320</v>
      </c>
      <c r="F2137" s="89" t="s">
        <v>320</v>
      </c>
      <c r="G2137" s="89" t="s">
        <v>344</v>
      </c>
      <c r="H2137" s="89" t="s">
        <v>184</v>
      </c>
      <c r="I2137" s="90">
        <v>4.9999950000049996E-3</v>
      </c>
    </row>
    <row r="2138" spans="1:9">
      <c r="A2138" s="89" t="s">
        <v>6636</v>
      </c>
      <c r="B2138" s="89" t="s">
        <v>6637</v>
      </c>
      <c r="C2138" s="89" t="s">
        <v>6638</v>
      </c>
      <c r="D2138" s="89" t="s">
        <v>83</v>
      </c>
      <c r="E2138" s="89" t="s">
        <v>83</v>
      </c>
      <c r="F2138" s="89" t="s">
        <v>160</v>
      </c>
      <c r="G2138" s="89" t="s">
        <v>389</v>
      </c>
      <c r="H2138" s="89" t="s">
        <v>218</v>
      </c>
      <c r="I2138" s="90">
        <v>4.9999950000049996E-3</v>
      </c>
    </row>
    <row r="2139" spans="1:9">
      <c r="A2139" s="89" t="s">
        <v>6639</v>
      </c>
      <c r="B2139" s="89" t="s">
        <v>6640</v>
      </c>
      <c r="C2139" s="89" t="s">
        <v>6641</v>
      </c>
      <c r="D2139" s="89" t="s">
        <v>103</v>
      </c>
      <c r="E2139" s="89" t="s">
        <v>103</v>
      </c>
      <c r="F2139" s="89" t="s">
        <v>1420</v>
      </c>
      <c r="G2139" s="89" t="s">
        <v>385</v>
      </c>
      <c r="H2139" s="89" t="s">
        <v>213</v>
      </c>
      <c r="I2139" s="90">
        <v>4.8999951000048992E-3</v>
      </c>
    </row>
    <row r="2140" spans="1:9">
      <c r="A2140" s="89" t="s">
        <v>6642</v>
      </c>
      <c r="B2140" s="89" t="s">
        <v>6643</v>
      </c>
      <c r="C2140" s="89" t="s">
        <v>6644</v>
      </c>
      <c r="D2140" s="89" t="s">
        <v>97</v>
      </c>
      <c r="E2140" s="89" t="s">
        <v>121</v>
      </c>
      <c r="F2140" s="89" t="s">
        <v>122</v>
      </c>
      <c r="G2140" s="89" t="s">
        <v>471</v>
      </c>
      <c r="H2140" s="89" t="s">
        <v>273</v>
      </c>
      <c r="I2140" s="90">
        <v>4.8999951000048992E-3</v>
      </c>
    </row>
    <row r="2141" spans="1:9">
      <c r="A2141" s="89" t="s">
        <v>6645</v>
      </c>
      <c r="B2141" s="89" t="s">
        <v>6646</v>
      </c>
      <c r="C2141" s="89" t="s">
        <v>6647</v>
      </c>
      <c r="D2141" s="89" t="s">
        <v>103</v>
      </c>
      <c r="E2141" s="89" t="s">
        <v>103</v>
      </c>
      <c r="F2141" s="89" t="s">
        <v>290</v>
      </c>
      <c r="G2141" s="89" t="s">
        <v>336</v>
      </c>
      <c r="H2141" s="89" t="s">
        <v>175</v>
      </c>
      <c r="I2141" s="90">
        <v>4.8999951000048992E-3</v>
      </c>
    </row>
    <row r="2142" spans="1:9">
      <c r="A2142" s="89" t="s">
        <v>6648</v>
      </c>
      <c r="B2142" s="89" t="s">
        <v>6649</v>
      </c>
      <c r="C2142" s="89" t="s">
        <v>6650</v>
      </c>
      <c r="D2142" s="89" t="s">
        <v>97</v>
      </c>
      <c r="E2142" s="89" t="s">
        <v>121</v>
      </c>
      <c r="F2142" s="89" t="s">
        <v>122</v>
      </c>
      <c r="G2142" s="89" t="s">
        <v>336</v>
      </c>
      <c r="H2142" s="89" t="s">
        <v>175</v>
      </c>
      <c r="I2142" s="90">
        <v>4.8999951000048992E-3</v>
      </c>
    </row>
    <row r="2143" spans="1:9">
      <c r="A2143" s="89" t="s">
        <v>6651</v>
      </c>
      <c r="B2143" s="89" t="s">
        <v>6652</v>
      </c>
      <c r="C2143" s="89" t="s">
        <v>6653</v>
      </c>
      <c r="D2143" s="89" t="s">
        <v>103</v>
      </c>
      <c r="E2143" s="89" t="s">
        <v>103</v>
      </c>
      <c r="F2143" s="89" t="s">
        <v>1572</v>
      </c>
      <c r="G2143" s="89" t="s">
        <v>344</v>
      </c>
      <c r="H2143" s="89" t="s">
        <v>184</v>
      </c>
      <c r="I2143" s="90">
        <v>4.8999951000048992E-3</v>
      </c>
    </row>
    <row r="2144" spans="1:9">
      <c r="A2144" s="89" t="s">
        <v>6654</v>
      </c>
      <c r="B2144" s="89" t="s">
        <v>6655</v>
      </c>
      <c r="C2144" s="89" t="s">
        <v>6656</v>
      </c>
      <c r="D2144" s="89" t="s">
        <v>103</v>
      </c>
      <c r="E2144" s="89" t="s">
        <v>103</v>
      </c>
      <c r="F2144" s="89" t="s">
        <v>290</v>
      </c>
      <c r="G2144" s="89" t="s">
        <v>365</v>
      </c>
      <c r="H2144" s="89" t="s">
        <v>193</v>
      </c>
      <c r="I2144" s="90">
        <v>4.8999951000048992E-3</v>
      </c>
    </row>
    <row r="2145" spans="1:9">
      <c r="A2145" s="89" t="s">
        <v>6657</v>
      </c>
      <c r="B2145" s="89" t="s">
        <v>6658</v>
      </c>
      <c r="C2145" s="89" t="s">
        <v>6659</v>
      </c>
      <c r="D2145" s="89" t="s">
        <v>67</v>
      </c>
      <c r="E2145" s="89" t="s">
        <v>67</v>
      </c>
      <c r="F2145" s="89" t="s">
        <v>68</v>
      </c>
      <c r="G2145" s="89" t="s">
        <v>203</v>
      </c>
      <c r="H2145" s="89" t="s">
        <v>156</v>
      </c>
      <c r="I2145" s="90">
        <v>4.8999951000048992E-3</v>
      </c>
    </row>
    <row r="2146" spans="1:9">
      <c r="A2146" s="89" t="s">
        <v>6660</v>
      </c>
      <c r="B2146" s="89" t="s">
        <v>6661</v>
      </c>
      <c r="C2146" s="89" t="s">
        <v>6662</v>
      </c>
      <c r="D2146" s="89" t="s">
        <v>103</v>
      </c>
      <c r="E2146" s="89" t="s">
        <v>103</v>
      </c>
      <c r="F2146" s="89" t="s">
        <v>173</v>
      </c>
      <c r="G2146" s="89" t="s">
        <v>344</v>
      </c>
      <c r="H2146" s="89" t="s">
        <v>184</v>
      </c>
      <c r="I2146" s="90">
        <v>4.8999951000048992E-3</v>
      </c>
    </row>
    <row r="2147" spans="1:9">
      <c r="A2147" s="89" t="s">
        <v>6663</v>
      </c>
      <c r="B2147" s="89" t="s">
        <v>6664</v>
      </c>
      <c r="C2147" s="89" t="s">
        <v>6665</v>
      </c>
      <c r="D2147" s="89" t="s">
        <v>97</v>
      </c>
      <c r="E2147" s="89" t="s">
        <v>136</v>
      </c>
      <c r="F2147" s="89" t="s">
        <v>439</v>
      </c>
      <c r="G2147" s="89" t="s">
        <v>385</v>
      </c>
      <c r="H2147" s="89" t="s">
        <v>213</v>
      </c>
      <c r="I2147" s="90">
        <v>4.8999951000048992E-3</v>
      </c>
    </row>
    <row r="2148" spans="1:9">
      <c r="A2148" s="89" t="s">
        <v>6666</v>
      </c>
      <c r="B2148" s="89" t="s">
        <v>6667</v>
      </c>
      <c r="C2148" s="89" t="s">
        <v>6668</v>
      </c>
      <c r="D2148" s="89" t="s">
        <v>108</v>
      </c>
      <c r="E2148" s="89" t="s">
        <v>305</v>
      </c>
      <c r="F2148" s="89" t="s">
        <v>305</v>
      </c>
      <c r="G2148" s="89" t="s">
        <v>183</v>
      </c>
      <c r="H2148" s="89" t="s">
        <v>146</v>
      </c>
      <c r="I2148" s="90">
        <v>4.8999951000048992E-3</v>
      </c>
    </row>
    <row r="2149" spans="1:9">
      <c r="A2149" s="89" t="s">
        <v>6669</v>
      </c>
      <c r="B2149" s="89" t="s">
        <v>6670</v>
      </c>
      <c r="C2149" s="89" t="s">
        <v>6671</v>
      </c>
      <c r="D2149" s="89" t="s">
        <v>114</v>
      </c>
      <c r="E2149" s="89" t="s">
        <v>114</v>
      </c>
      <c r="F2149" s="89" t="s">
        <v>2386</v>
      </c>
      <c r="G2149" s="89" t="s">
        <v>471</v>
      </c>
      <c r="H2149" s="89" t="s">
        <v>273</v>
      </c>
      <c r="I2149" s="90">
        <v>4.7999952000047988E-3</v>
      </c>
    </row>
    <row r="2150" spans="1:9">
      <c r="A2150" s="89" t="s">
        <v>6672</v>
      </c>
      <c r="B2150" s="89" t="s">
        <v>6673</v>
      </c>
      <c r="C2150" s="89" t="s">
        <v>6674</v>
      </c>
      <c r="D2150" s="89" t="s">
        <v>103</v>
      </c>
      <c r="E2150" s="89" t="s">
        <v>103</v>
      </c>
      <c r="F2150" s="89" t="s">
        <v>1420</v>
      </c>
      <c r="G2150" s="89" t="s">
        <v>446</v>
      </c>
      <c r="H2150" s="89" t="s">
        <v>146</v>
      </c>
      <c r="I2150" s="90">
        <v>4.7999952000047988E-3</v>
      </c>
    </row>
    <row r="2151" spans="1:9">
      <c r="A2151" s="89" t="s">
        <v>6675</v>
      </c>
      <c r="B2151" s="89" t="s">
        <v>6676</v>
      </c>
      <c r="C2151" s="89" t="s">
        <v>6677</v>
      </c>
      <c r="D2151" s="89" t="s">
        <v>97</v>
      </c>
      <c r="E2151" s="89" t="s">
        <v>136</v>
      </c>
      <c r="F2151" s="89" t="s">
        <v>137</v>
      </c>
      <c r="G2151" s="89" t="s">
        <v>405</v>
      </c>
      <c r="H2151" s="89" t="s">
        <v>227</v>
      </c>
      <c r="I2151" s="90">
        <v>4.7999952000047988E-3</v>
      </c>
    </row>
    <row r="2152" spans="1:9">
      <c r="A2152" s="89" t="s">
        <v>6678</v>
      </c>
      <c r="B2152" s="89" t="s">
        <v>6679</v>
      </c>
      <c r="C2152" s="89" t="s">
        <v>6680</v>
      </c>
      <c r="D2152" s="89" t="s">
        <v>103</v>
      </c>
      <c r="E2152" s="89" t="s">
        <v>103</v>
      </c>
      <c r="F2152" s="89" t="s">
        <v>290</v>
      </c>
      <c r="G2152" s="89" t="s">
        <v>188</v>
      </c>
      <c r="H2152" s="89" t="s">
        <v>151</v>
      </c>
      <c r="I2152" s="90">
        <v>4.7999952000047988E-3</v>
      </c>
    </row>
    <row r="2153" spans="1:9">
      <c r="A2153" s="89" t="s">
        <v>6681</v>
      </c>
      <c r="B2153" s="89" t="s">
        <v>6682</v>
      </c>
      <c r="C2153" s="89" t="s">
        <v>6683</v>
      </c>
      <c r="D2153" s="89" t="s">
        <v>103</v>
      </c>
      <c r="E2153" s="89" t="s">
        <v>103</v>
      </c>
      <c r="F2153" s="89" t="s">
        <v>173</v>
      </c>
      <c r="G2153" s="89" t="s">
        <v>435</v>
      </c>
      <c r="H2153" s="89" t="s">
        <v>253</v>
      </c>
      <c r="I2153" s="90">
        <v>4.7999952000047988E-3</v>
      </c>
    </row>
    <row r="2154" spans="1:9">
      <c r="A2154" s="89" t="s">
        <v>6684</v>
      </c>
      <c r="B2154" s="89" t="s">
        <v>6685</v>
      </c>
      <c r="C2154" s="89" t="s">
        <v>6686</v>
      </c>
      <c r="D2154" s="89" t="s">
        <v>97</v>
      </c>
      <c r="E2154" s="89" t="s">
        <v>320</v>
      </c>
      <c r="F2154" s="89" t="s">
        <v>320</v>
      </c>
      <c r="G2154" s="89" t="s">
        <v>381</v>
      </c>
      <c r="H2154" s="89" t="s">
        <v>208</v>
      </c>
      <c r="I2154" s="90">
        <v>4.7999952000047988E-3</v>
      </c>
    </row>
    <row r="2155" spans="1:9">
      <c r="A2155" s="89" t="s">
        <v>6687</v>
      </c>
      <c r="B2155" s="89" t="s">
        <v>6688</v>
      </c>
      <c r="C2155" s="89" t="s">
        <v>6689</v>
      </c>
      <c r="D2155" s="89" t="s">
        <v>79</v>
      </c>
      <c r="E2155" s="89" t="s">
        <v>95</v>
      </c>
      <c r="F2155" s="89" t="s">
        <v>541</v>
      </c>
      <c r="G2155" s="89" t="s">
        <v>188</v>
      </c>
      <c r="H2155" s="89" t="s">
        <v>151</v>
      </c>
      <c r="I2155" s="90">
        <v>4.7999952000047988E-3</v>
      </c>
    </row>
    <row r="2156" spans="1:9">
      <c r="A2156" s="89" t="s">
        <v>6690</v>
      </c>
      <c r="B2156" s="89" t="s">
        <v>6691</v>
      </c>
      <c r="C2156" s="89" t="s">
        <v>6692</v>
      </c>
      <c r="D2156" s="89" t="s">
        <v>59</v>
      </c>
      <c r="E2156" s="89" t="s">
        <v>72</v>
      </c>
      <c r="F2156" s="89" t="s">
        <v>73</v>
      </c>
      <c r="G2156" s="89" t="s">
        <v>203</v>
      </c>
      <c r="H2156" s="89" t="s">
        <v>156</v>
      </c>
      <c r="I2156" s="90">
        <v>4.7999952000047988E-3</v>
      </c>
    </row>
    <row r="2157" spans="1:9">
      <c r="A2157" s="89" t="s">
        <v>6693</v>
      </c>
      <c r="B2157" s="89" t="s">
        <v>6694</v>
      </c>
      <c r="C2157" s="89" t="s">
        <v>6695</v>
      </c>
      <c r="D2157" s="89" t="s">
        <v>114</v>
      </c>
      <c r="E2157" s="89" t="s">
        <v>114</v>
      </c>
      <c r="F2157" s="89" t="s">
        <v>2386</v>
      </c>
      <c r="G2157" s="89" t="s">
        <v>385</v>
      </c>
      <c r="H2157" s="89" t="s">
        <v>213</v>
      </c>
      <c r="I2157" s="90">
        <v>4.7999952000047988E-3</v>
      </c>
    </row>
    <row r="2158" spans="1:9">
      <c r="A2158" s="89" t="s">
        <v>6696</v>
      </c>
      <c r="B2158" s="89" t="s">
        <v>6697</v>
      </c>
      <c r="C2158" s="89" t="s">
        <v>6698</v>
      </c>
      <c r="D2158" s="89" t="s">
        <v>114</v>
      </c>
      <c r="E2158" s="89" t="s">
        <v>114</v>
      </c>
      <c r="F2158" s="89" t="s">
        <v>674</v>
      </c>
      <c r="G2158" s="89" t="s">
        <v>411</v>
      </c>
      <c r="H2158" s="89" t="s">
        <v>231</v>
      </c>
      <c r="I2158" s="90">
        <v>4.7999952000047988E-3</v>
      </c>
    </row>
    <row r="2159" spans="1:9">
      <c r="A2159" s="89" t="s">
        <v>6699</v>
      </c>
      <c r="B2159" s="89" t="s">
        <v>6700</v>
      </c>
      <c r="C2159" s="89" t="s">
        <v>6701</v>
      </c>
      <c r="D2159" s="89" t="s">
        <v>79</v>
      </c>
      <c r="E2159" s="89" t="s">
        <v>444</v>
      </c>
      <c r="F2159" s="89" t="s">
        <v>2651</v>
      </c>
      <c r="G2159" s="89" t="s">
        <v>344</v>
      </c>
      <c r="H2159" s="89" t="s">
        <v>184</v>
      </c>
      <c r="I2159" s="90">
        <v>4.6999953000046992E-3</v>
      </c>
    </row>
    <row r="2160" spans="1:9">
      <c r="A2160" s="89" t="s">
        <v>6702</v>
      </c>
      <c r="B2160" s="89" t="s">
        <v>6703</v>
      </c>
      <c r="C2160" s="89" t="s">
        <v>6704</v>
      </c>
      <c r="D2160" s="89" t="s">
        <v>103</v>
      </c>
      <c r="E2160" s="89" t="s">
        <v>103</v>
      </c>
      <c r="F2160" s="89" t="s">
        <v>290</v>
      </c>
      <c r="G2160" s="89" t="s">
        <v>336</v>
      </c>
      <c r="H2160" s="89" t="s">
        <v>175</v>
      </c>
      <c r="I2160" s="90">
        <v>4.6999953000046992E-3</v>
      </c>
    </row>
    <row r="2161" spans="1:9">
      <c r="A2161" s="89" t="s">
        <v>6705</v>
      </c>
      <c r="B2161" s="89" t="s">
        <v>6706</v>
      </c>
      <c r="C2161" s="89" t="s">
        <v>6707</v>
      </c>
      <c r="D2161" s="89" t="s">
        <v>79</v>
      </c>
      <c r="E2161" s="89" t="s">
        <v>95</v>
      </c>
      <c r="F2161" s="89" t="s">
        <v>1206</v>
      </c>
      <c r="G2161" s="89" t="s">
        <v>188</v>
      </c>
      <c r="H2161" s="89" t="s">
        <v>151</v>
      </c>
      <c r="I2161" s="90">
        <v>4.6999953000046992E-3</v>
      </c>
    </row>
    <row r="2162" spans="1:9">
      <c r="A2162" s="89" t="s">
        <v>6708</v>
      </c>
      <c r="B2162" s="89" t="s">
        <v>6709</v>
      </c>
      <c r="C2162" s="89" t="s">
        <v>6710</v>
      </c>
      <c r="D2162" s="89" t="s">
        <v>79</v>
      </c>
      <c r="E2162" s="89" t="s">
        <v>444</v>
      </c>
      <c r="F2162" s="89" t="s">
        <v>2651</v>
      </c>
      <c r="G2162" s="89" t="s">
        <v>203</v>
      </c>
      <c r="H2162" s="89" t="s">
        <v>156</v>
      </c>
      <c r="I2162" s="90">
        <v>4.6999953000046992E-3</v>
      </c>
    </row>
    <row r="2163" spans="1:9">
      <c r="A2163" s="89" t="s">
        <v>6711</v>
      </c>
      <c r="B2163" s="89" t="s">
        <v>6712</v>
      </c>
      <c r="C2163" s="89" t="s">
        <v>6713</v>
      </c>
      <c r="D2163" s="89" t="s">
        <v>97</v>
      </c>
      <c r="E2163" s="89" t="s">
        <v>121</v>
      </c>
      <c r="F2163" s="89" t="s">
        <v>122</v>
      </c>
      <c r="G2163" s="89" t="s">
        <v>423</v>
      </c>
      <c r="H2163" s="89" t="s">
        <v>241</v>
      </c>
      <c r="I2163" s="90">
        <v>4.6999953000046992E-3</v>
      </c>
    </row>
    <row r="2164" spans="1:9">
      <c r="A2164" s="89" t="s">
        <v>6714</v>
      </c>
      <c r="B2164" s="89" t="s">
        <v>6715</v>
      </c>
      <c r="C2164" s="89" t="s">
        <v>6716</v>
      </c>
      <c r="D2164" s="89" t="s">
        <v>103</v>
      </c>
      <c r="E2164" s="89" t="s">
        <v>103</v>
      </c>
      <c r="F2164" s="89" t="s">
        <v>173</v>
      </c>
      <c r="G2164" s="89" t="s">
        <v>203</v>
      </c>
      <c r="H2164" s="89" t="s">
        <v>156</v>
      </c>
      <c r="I2164" s="90">
        <v>4.6999953000046992E-3</v>
      </c>
    </row>
    <row r="2165" spans="1:9">
      <c r="A2165" s="89" t="s">
        <v>6717</v>
      </c>
      <c r="B2165" s="89" t="s">
        <v>6718</v>
      </c>
      <c r="C2165" s="89" t="s">
        <v>6719</v>
      </c>
      <c r="D2165" s="89" t="s">
        <v>97</v>
      </c>
      <c r="E2165" s="89" t="s">
        <v>121</v>
      </c>
      <c r="F2165" s="89" t="s">
        <v>122</v>
      </c>
      <c r="G2165" s="89" t="s">
        <v>328</v>
      </c>
      <c r="H2165" s="89" t="s">
        <v>146</v>
      </c>
      <c r="I2165" s="90">
        <v>4.5999954000045997E-3</v>
      </c>
    </row>
    <row r="2166" spans="1:9">
      <c r="A2166" s="89" t="s">
        <v>6720</v>
      </c>
      <c r="B2166" s="89" t="s">
        <v>6721</v>
      </c>
      <c r="C2166" s="89" t="s">
        <v>6722</v>
      </c>
      <c r="D2166" s="89" t="s">
        <v>108</v>
      </c>
      <c r="E2166" s="89" t="s">
        <v>305</v>
      </c>
      <c r="F2166" s="89" t="s">
        <v>305</v>
      </c>
      <c r="G2166" s="89" t="s">
        <v>415</v>
      </c>
      <c r="H2166" s="89" t="s">
        <v>237</v>
      </c>
      <c r="I2166" s="90">
        <v>4.5999954000045997E-3</v>
      </c>
    </row>
    <row r="2167" spans="1:9">
      <c r="A2167" s="89" t="s">
        <v>6723</v>
      </c>
      <c r="B2167" s="89" t="s">
        <v>6724</v>
      </c>
      <c r="C2167" s="89" t="s">
        <v>6725</v>
      </c>
      <c r="D2167" s="89" t="s">
        <v>79</v>
      </c>
      <c r="E2167" s="89" t="s">
        <v>95</v>
      </c>
      <c r="F2167" s="89" t="s">
        <v>541</v>
      </c>
      <c r="G2167" s="89" t="s">
        <v>357</v>
      </c>
      <c r="H2167" s="89" t="s">
        <v>146</v>
      </c>
      <c r="I2167" s="90">
        <v>4.5999954000045997E-3</v>
      </c>
    </row>
    <row r="2168" spans="1:9">
      <c r="A2168" s="89" t="s">
        <v>6726</v>
      </c>
      <c r="B2168" s="89" t="s">
        <v>6727</v>
      </c>
      <c r="C2168" s="89" t="s">
        <v>6728</v>
      </c>
      <c r="D2168" s="89" t="s">
        <v>79</v>
      </c>
      <c r="E2168" s="89" t="s">
        <v>95</v>
      </c>
      <c r="F2168" s="89" t="s">
        <v>1012</v>
      </c>
      <c r="G2168" s="89" t="s">
        <v>336</v>
      </c>
      <c r="H2168" s="89" t="s">
        <v>175</v>
      </c>
      <c r="I2168" s="90">
        <v>4.5999954000045997E-3</v>
      </c>
    </row>
    <row r="2169" spans="1:9">
      <c r="A2169" s="89" t="s">
        <v>6729</v>
      </c>
      <c r="B2169" s="89" t="s">
        <v>6730</v>
      </c>
      <c r="C2169" s="89" t="s">
        <v>6731</v>
      </c>
      <c r="D2169" s="89" t="s">
        <v>97</v>
      </c>
      <c r="E2169" s="89" t="s">
        <v>136</v>
      </c>
      <c r="F2169" s="89" t="s">
        <v>470</v>
      </c>
      <c r="G2169" s="89" t="s">
        <v>332</v>
      </c>
      <c r="H2169" s="89" t="s">
        <v>169</v>
      </c>
      <c r="I2169" s="90">
        <v>4.5999954000045997E-3</v>
      </c>
    </row>
    <row r="2170" spans="1:9">
      <c r="A2170" s="89" t="s">
        <v>6732</v>
      </c>
      <c r="B2170" s="89" t="s">
        <v>6733</v>
      </c>
      <c r="C2170" s="89" t="s">
        <v>6734</v>
      </c>
      <c r="D2170" s="89" t="s">
        <v>83</v>
      </c>
      <c r="E2170" s="89" t="s">
        <v>83</v>
      </c>
      <c r="F2170" s="89" t="s">
        <v>107</v>
      </c>
      <c r="G2170" s="89" t="s">
        <v>188</v>
      </c>
      <c r="H2170" s="89" t="s">
        <v>151</v>
      </c>
      <c r="I2170" s="90">
        <v>4.5999954000045997E-3</v>
      </c>
    </row>
    <row r="2171" spans="1:9">
      <c r="A2171" s="89" t="s">
        <v>6735</v>
      </c>
      <c r="B2171" s="89" t="s">
        <v>6736</v>
      </c>
      <c r="C2171" s="89" t="s">
        <v>6737</v>
      </c>
      <c r="D2171" s="89" t="s">
        <v>97</v>
      </c>
      <c r="E2171" s="89" t="s">
        <v>136</v>
      </c>
      <c r="F2171" s="89" t="s">
        <v>137</v>
      </c>
      <c r="G2171" s="89" t="s">
        <v>385</v>
      </c>
      <c r="H2171" s="89" t="s">
        <v>213</v>
      </c>
      <c r="I2171" s="90">
        <v>4.5999954000045997E-3</v>
      </c>
    </row>
    <row r="2172" spans="1:9">
      <c r="A2172" s="89" t="s">
        <v>6738</v>
      </c>
      <c r="B2172" s="89" t="s">
        <v>6739</v>
      </c>
      <c r="C2172" s="89" t="s">
        <v>6740</v>
      </c>
      <c r="D2172" s="89" t="s">
        <v>97</v>
      </c>
      <c r="E2172" s="89" t="s">
        <v>121</v>
      </c>
      <c r="F2172" s="89" t="s">
        <v>122</v>
      </c>
      <c r="G2172" s="89" t="s">
        <v>203</v>
      </c>
      <c r="H2172" s="89" t="s">
        <v>156</v>
      </c>
      <c r="I2172" s="90">
        <v>4.5999954000045997E-3</v>
      </c>
    </row>
    <row r="2173" spans="1:9">
      <c r="A2173" s="89" t="s">
        <v>6741</v>
      </c>
      <c r="B2173" s="89" t="s">
        <v>6742</v>
      </c>
      <c r="C2173" s="89" t="s">
        <v>6743</v>
      </c>
      <c r="D2173" s="89" t="s">
        <v>59</v>
      </c>
      <c r="E2173" s="89" t="s">
        <v>60</v>
      </c>
      <c r="F2173" s="89" t="s">
        <v>770</v>
      </c>
      <c r="G2173" s="89" t="s">
        <v>332</v>
      </c>
      <c r="H2173" s="89" t="s">
        <v>169</v>
      </c>
      <c r="I2173" s="90">
        <v>4.5999954000045997E-3</v>
      </c>
    </row>
    <row r="2174" spans="1:9">
      <c r="A2174" s="89" t="s">
        <v>6744</v>
      </c>
      <c r="B2174" s="89" t="s">
        <v>6745</v>
      </c>
      <c r="C2174" s="89" t="s">
        <v>6746</v>
      </c>
      <c r="D2174" s="89" t="s">
        <v>97</v>
      </c>
      <c r="E2174" s="89" t="s">
        <v>320</v>
      </c>
      <c r="F2174" s="89" t="s">
        <v>320</v>
      </c>
      <c r="G2174" s="89" t="s">
        <v>340</v>
      </c>
      <c r="H2174" s="89" t="s">
        <v>179</v>
      </c>
      <c r="I2174" s="90">
        <v>4.5999954000045997E-3</v>
      </c>
    </row>
    <row r="2175" spans="1:9">
      <c r="A2175" s="89" t="s">
        <v>6747</v>
      </c>
      <c r="B2175" s="89" t="s">
        <v>6748</v>
      </c>
      <c r="C2175" s="89" t="s">
        <v>6749</v>
      </c>
      <c r="D2175" s="89" t="s">
        <v>59</v>
      </c>
      <c r="E2175" s="89" t="s">
        <v>60</v>
      </c>
      <c r="F2175" s="89" t="s">
        <v>770</v>
      </c>
      <c r="G2175" s="89" t="s">
        <v>332</v>
      </c>
      <c r="H2175" s="89" t="s">
        <v>169</v>
      </c>
      <c r="I2175" s="90">
        <v>4.5999954000045997E-3</v>
      </c>
    </row>
    <row r="2176" spans="1:9">
      <c r="A2176" s="89" t="s">
        <v>6750</v>
      </c>
      <c r="B2176" s="89" t="s">
        <v>6751</v>
      </c>
      <c r="C2176" s="89" t="s">
        <v>6752</v>
      </c>
      <c r="D2176" s="89" t="s">
        <v>97</v>
      </c>
      <c r="E2176" s="89" t="s">
        <v>121</v>
      </c>
      <c r="F2176" s="89" t="s">
        <v>122</v>
      </c>
      <c r="G2176" s="89" t="s">
        <v>466</v>
      </c>
      <c r="H2176" s="89" t="s">
        <v>269</v>
      </c>
      <c r="I2176" s="90">
        <v>4.4999955000044993E-3</v>
      </c>
    </row>
    <row r="2177" spans="1:9">
      <c r="A2177" s="89" t="s">
        <v>6753</v>
      </c>
      <c r="B2177" s="89" t="s">
        <v>6754</v>
      </c>
      <c r="C2177" s="89" t="s">
        <v>6755</v>
      </c>
      <c r="D2177" s="89" t="s">
        <v>108</v>
      </c>
      <c r="E2177" s="89" t="s">
        <v>300</v>
      </c>
      <c r="F2177" s="89" t="s">
        <v>678</v>
      </c>
      <c r="G2177" s="89" t="s">
        <v>332</v>
      </c>
      <c r="H2177" s="89" t="s">
        <v>169</v>
      </c>
      <c r="I2177" s="90">
        <v>4.4999955000044993E-3</v>
      </c>
    </row>
    <row r="2178" spans="1:9">
      <c r="A2178" s="89" t="s">
        <v>6756</v>
      </c>
      <c r="B2178" s="89" t="s">
        <v>6757</v>
      </c>
      <c r="C2178" s="89" t="s">
        <v>6758</v>
      </c>
      <c r="D2178" s="89" t="s">
        <v>79</v>
      </c>
      <c r="E2178" s="89" t="s">
        <v>95</v>
      </c>
      <c r="F2178" s="89" t="s">
        <v>1012</v>
      </c>
      <c r="G2178" s="89" t="s">
        <v>328</v>
      </c>
      <c r="H2178" s="89" t="s">
        <v>146</v>
      </c>
      <c r="I2178" s="90">
        <v>4.4999955000044993E-3</v>
      </c>
    </row>
    <row r="2179" spans="1:9">
      <c r="A2179" s="89" t="s">
        <v>6759</v>
      </c>
      <c r="B2179" s="89" t="s">
        <v>6760</v>
      </c>
      <c r="C2179" s="89" t="s">
        <v>6761</v>
      </c>
      <c r="D2179" s="89" t="s">
        <v>108</v>
      </c>
      <c r="E2179" s="89" t="s">
        <v>560</v>
      </c>
      <c r="F2179" s="89" t="s">
        <v>1989</v>
      </c>
      <c r="G2179" s="89" t="s">
        <v>332</v>
      </c>
      <c r="H2179" s="89" t="s">
        <v>169</v>
      </c>
      <c r="I2179" s="90">
        <v>4.4999955000044993E-3</v>
      </c>
    </row>
    <row r="2180" spans="1:9">
      <c r="A2180" s="89" t="s">
        <v>6762</v>
      </c>
      <c r="B2180" s="89" t="s">
        <v>6763</v>
      </c>
      <c r="C2180" s="89" t="s">
        <v>6764</v>
      </c>
      <c r="D2180" s="89" t="s">
        <v>97</v>
      </c>
      <c r="E2180" s="89" t="s">
        <v>618</v>
      </c>
      <c r="F2180" s="89" t="s">
        <v>1034</v>
      </c>
      <c r="G2180" s="89" t="s">
        <v>336</v>
      </c>
      <c r="H2180" s="89" t="s">
        <v>175</v>
      </c>
      <c r="I2180" s="90">
        <v>4.4999955000044993E-3</v>
      </c>
    </row>
    <row r="2181" spans="1:9">
      <c r="A2181" s="89" t="s">
        <v>6765</v>
      </c>
      <c r="B2181" s="89" t="s">
        <v>6766</v>
      </c>
      <c r="C2181" s="89" t="s">
        <v>6767</v>
      </c>
      <c r="D2181" s="89" t="s">
        <v>108</v>
      </c>
      <c r="E2181" s="89" t="s">
        <v>201</v>
      </c>
      <c r="F2181" s="89" t="s">
        <v>202</v>
      </c>
      <c r="G2181" s="89" t="s">
        <v>188</v>
      </c>
      <c r="H2181" s="89" t="s">
        <v>151</v>
      </c>
      <c r="I2181" s="90">
        <v>4.4999955000044993E-3</v>
      </c>
    </row>
    <row r="2182" spans="1:9">
      <c r="A2182" s="89" t="s">
        <v>6768</v>
      </c>
      <c r="B2182" s="89" t="s">
        <v>6769</v>
      </c>
      <c r="C2182" s="89" t="s">
        <v>6770</v>
      </c>
      <c r="D2182" s="89" t="s">
        <v>83</v>
      </c>
      <c r="E2182" s="89" t="s">
        <v>83</v>
      </c>
      <c r="F2182" s="89" t="s">
        <v>160</v>
      </c>
      <c r="G2182" s="89" t="s">
        <v>385</v>
      </c>
      <c r="H2182" s="89" t="s">
        <v>213</v>
      </c>
      <c r="I2182" s="90">
        <v>4.4999955000044993E-3</v>
      </c>
    </row>
    <row r="2183" spans="1:9">
      <c r="A2183" s="89" t="s">
        <v>6771</v>
      </c>
      <c r="B2183" s="89" t="s">
        <v>6772</v>
      </c>
      <c r="C2183" s="89" t="s">
        <v>6773</v>
      </c>
      <c r="D2183" s="89" t="s">
        <v>79</v>
      </c>
      <c r="E2183" s="89" t="s">
        <v>444</v>
      </c>
      <c r="F2183" s="89" t="s">
        <v>2651</v>
      </c>
      <c r="G2183" s="89" t="s">
        <v>336</v>
      </c>
      <c r="H2183" s="89" t="s">
        <v>175</v>
      </c>
      <c r="I2183" s="90">
        <v>4.4999955000044993E-3</v>
      </c>
    </row>
    <row r="2184" spans="1:9">
      <c r="A2184" s="89" t="s">
        <v>6774</v>
      </c>
      <c r="B2184" s="89" t="s">
        <v>6775</v>
      </c>
      <c r="C2184" s="89" t="s">
        <v>6776</v>
      </c>
      <c r="D2184" s="89" t="s">
        <v>83</v>
      </c>
      <c r="E2184" s="89" t="s">
        <v>83</v>
      </c>
      <c r="F2184" s="89" t="s">
        <v>107</v>
      </c>
      <c r="G2184" s="89" t="s">
        <v>450</v>
      </c>
      <c r="H2184" s="89" t="s">
        <v>257</v>
      </c>
      <c r="I2184" s="90">
        <v>4.4999955000044993E-3</v>
      </c>
    </row>
    <row r="2185" spans="1:9">
      <c r="A2185" s="89" t="s">
        <v>6777</v>
      </c>
      <c r="B2185" s="89" t="s">
        <v>6778</v>
      </c>
      <c r="C2185" s="89" t="s">
        <v>6779</v>
      </c>
      <c r="D2185" s="89" t="s">
        <v>114</v>
      </c>
      <c r="E2185" s="89" t="s">
        <v>114</v>
      </c>
      <c r="F2185" s="89" t="s">
        <v>574</v>
      </c>
      <c r="G2185" s="89" t="s">
        <v>385</v>
      </c>
      <c r="H2185" s="89" t="s">
        <v>213</v>
      </c>
      <c r="I2185" s="90">
        <v>4.4999955000044993E-3</v>
      </c>
    </row>
    <row r="2186" spans="1:9">
      <c r="A2186" s="89" t="s">
        <v>6780</v>
      </c>
      <c r="B2186" s="89" t="s">
        <v>6781</v>
      </c>
      <c r="C2186" s="89" t="s">
        <v>6782</v>
      </c>
      <c r="D2186" s="89" t="s">
        <v>103</v>
      </c>
      <c r="E2186" s="89" t="s">
        <v>103</v>
      </c>
      <c r="F2186" s="89" t="s">
        <v>173</v>
      </c>
      <c r="G2186" s="89" t="s">
        <v>336</v>
      </c>
      <c r="H2186" s="89" t="s">
        <v>175</v>
      </c>
      <c r="I2186" s="90">
        <v>4.4999955000044993E-3</v>
      </c>
    </row>
    <row r="2187" spans="1:9">
      <c r="A2187" s="89" t="s">
        <v>6783</v>
      </c>
      <c r="B2187" s="89" t="s">
        <v>6784</v>
      </c>
      <c r="C2187" s="89" t="s">
        <v>6785</v>
      </c>
      <c r="D2187" s="89" t="s">
        <v>67</v>
      </c>
      <c r="E2187" s="89" t="s">
        <v>67</v>
      </c>
      <c r="F2187" s="89" t="s">
        <v>68</v>
      </c>
      <c r="G2187" s="89" t="s">
        <v>203</v>
      </c>
      <c r="H2187" s="89" t="s">
        <v>156</v>
      </c>
      <c r="I2187" s="90">
        <v>4.4999955000044993E-3</v>
      </c>
    </row>
    <row r="2188" spans="1:9">
      <c r="A2188" s="89" t="s">
        <v>6786</v>
      </c>
      <c r="B2188" s="89" t="s">
        <v>6787</v>
      </c>
      <c r="C2188" s="89" t="s">
        <v>6788</v>
      </c>
      <c r="D2188" s="89" t="s">
        <v>103</v>
      </c>
      <c r="E2188" s="89" t="s">
        <v>103</v>
      </c>
      <c r="F2188" s="89" t="s">
        <v>290</v>
      </c>
      <c r="G2188" s="89" t="s">
        <v>332</v>
      </c>
      <c r="H2188" s="89" t="s">
        <v>169</v>
      </c>
      <c r="I2188" s="90">
        <v>4.4999955000044993E-3</v>
      </c>
    </row>
    <row r="2189" spans="1:9">
      <c r="A2189" s="89" t="s">
        <v>6789</v>
      </c>
      <c r="B2189" s="89" t="s">
        <v>6790</v>
      </c>
      <c r="C2189" s="89" t="s">
        <v>6791</v>
      </c>
      <c r="D2189" s="89" t="s">
        <v>103</v>
      </c>
      <c r="E2189" s="89" t="s">
        <v>103</v>
      </c>
      <c r="F2189" s="89" t="s">
        <v>173</v>
      </c>
      <c r="G2189" s="89" t="s">
        <v>423</v>
      </c>
      <c r="H2189" s="89" t="s">
        <v>241</v>
      </c>
      <c r="I2189" s="90">
        <v>4.3999956000043998E-3</v>
      </c>
    </row>
    <row r="2190" spans="1:9">
      <c r="A2190" s="89" t="s">
        <v>6792</v>
      </c>
      <c r="B2190" s="89" t="s">
        <v>6793</v>
      </c>
      <c r="C2190" s="89" t="s">
        <v>6794</v>
      </c>
      <c r="D2190" s="89" t="s">
        <v>79</v>
      </c>
      <c r="E2190" s="89" t="s">
        <v>95</v>
      </c>
      <c r="F2190" s="89" t="s">
        <v>1012</v>
      </c>
      <c r="G2190" s="89" t="s">
        <v>188</v>
      </c>
      <c r="H2190" s="89" t="s">
        <v>151</v>
      </c>
      <c r="I2190" s="90">
        <v>4.3999956000043998E-3</v>
      </c>
    </row>
    <row r="2191" spans="1:9">
      <c r="A2191" s="89" t="s">
        <v>6795</v>
      </c>
      <c r="B2191" s="89" t="s">
        <v>6796</v>
      </c>
      <c r="C2191" s="89" t="s">
        <v>6797</v>
      </c>
      <c r="D2191" s="89" t="s">
        <v>59</v>
      </c>
      <c r="E2191" s="89" t="s">
        <v>72</v>
      </c>
      <c r="F2191" s="89" t="s">
        <v>78</v>
      </c>
      <c r="G2191" s="89" t="s">
        <v>328</v>
      </c>
      <c r="H2191" s="89" t="s">
        <v>146</v>
      </c>
      <c r="I2191" s="90">
        <v>4.3999956000043998E-3</v>
      </c>
    </row>
    <row r="2192" spans="1:9">
      <c r="A2192" s="89" t="s">
        <v>6798</v>
      </c>
      <c r="B2192" s="89" t="s">
        <v>6799</v>
      </c>
      <c r="C2192" s="89" t="s">
        <v>6800</v>
      </c>
      <c r="D2192" s="89" t="s">
        <v>59</v>
      </c>
      <c r="E2192" s="89" t="s">
        <v>72</v>
      </c>
      <c r="F2192" s="89" t="s">
        <v>78</v>
      </c>
      <c r="G2192" s="89" t="s">
        <v>203</v>
      </c>
      <c r="H2192" s="89" t="s">
        <v>156</v>
      </c>
      <c r="I2192" s="90">
        <v>4.3999956000043998E-3</v>
      </c>
    </row>
    <row r="2193" spans="1:9">
      <c r="A2193" s="89" t="s">
        <v>6801</v>
      </c>
      <c r="B2193" s="89" t="s">
        <v>6802</v>
      </c>
      <c r="C2193" s="89" t="s">
        <v>6803</v>
      </c>
      <c r="D2193" s="89" t="s">
        <v>74</v>
      </c>
      <c r="E2193" s="89" t="s">
        <v>212</v>
      </c>
      <c r="F2193" s="89" t="s">
        <v>212</v>
      </c>
      <c r="G2193" s="89" t="s">
        <v>381</v>
      </c>
      <c r="H2193" s="89" t="s">
        <v>208</v>
      </c>
      <c r="I2193" s="90">
        <v>4.3999956000043998E-3</v>
      </c>
    </row>
    <row r="2194" spans="1:9">
      <c r="A2194" s="89" t="s">
        <v>6804</v>
      </c>
      <c r="B2194" s="89" t="s">
        <v>6805</v>
      </c>
      <c r="C2194" s="89" t="s">
        <v>6806</v>
      </c>
      <c r="D2194" s="89" t="s">
        <v>97</v>
      </c>
      <c r="E2194" s="89" t="s">
        <v>618</v>
      </c>
      <c r="F2194" s="89" t="s">
        <v>1034</v>
      </c>
      <c r="G2194" s="89" t="s">
        <v>336</v>
      </c>
      <c r="H2194" s="89" t="s">
        <v>175</v>
      </c>
      <c r="I2194" s="90">
        <v>4.3999956000043998E-3</v>
      </c>
    </row>
    <row r="2195" spans="1:9">
      <c r="A2195" s="89" t="s">
        <v>6807</v>
      </c>
      <c r="B2195" s="89" t="s">
        <v>6808</v>
      </c>
      <c r="C2195" s="89" t="s">
        <v>6809</v>
      </c>
      <c r="D2195" s="89" t="s">
        <v>97</v>
      </c>
      <c r="E2195" s="89" t="s">
        <v>618</v>
      </c>
      <c r="F2195" s="89" t="s">
        <v>1034</v>
      </c>
      <c r="G2195" s="89" t="s">
        <v>336</v>
      </c>
      <c r="H2195" s="89" t="s">
        <v>175</v>
      </c>
      <c r="I2195" s="90">
        <v>4.3999956000043998E-3</v>
      </c>
    </row>
    <row r="2196" spans="1:9">
      <c r="A2196" s="89" t="s">
        <v>6810</v>
      </c>
      <c r="B2196" s="89" t="s">
        <v>6811</v>
      </c>
      <c r="C2196" s="89" t="s">
        <v>6812</v>
      </c>
      <c r="D2196" s="89" t="s">
        <v>74</v>
      </c>
      <c r="E2196" s="89" t="s">
        <v>87</v>
      </c>
      <c r="F2196" s="89" t="s">
        <v>150</v>
      </c>
      <c r="G2196" s="89" t="s">
        <v>471</v>
      </c>
      <c r="H2196" s="89" t="s">
        <v>273</v>
      </c>
      <c r="I2196" s="90">
        <v>4.3999956000043998E-3</v>
      </c>
    </row>
    <row r="2197" spans="1:9">
      <c r="A2197" s="89" t="s">
        <v>6813</v>
      </c>
      <c r="B2197" s="89" t="s">
        <v>6814</v>
      </c>
      <c r="C2197" s="89" t="s">
        <v>6815</v>
      </c>
      <c r="D2197" s="89" t="s">
        <v>59</v>
      </c>
      <c r="E2197" s="89" t="s">
        <v>72</v>
      </c>
      <c r="F2197" s="89" t="s">
        <v>73</v>
      </c>
      <c r="G2197" s="89" t="s">
        <v>203</v>
      </c>
      <c r="H2197" s="89" t="s">
        <v>156</v>
      </c>
      <c r="I2197" s="90">
        <v>4.3999956000043998E-3</v>
      </c>
    </row>
    <row r="2198" spans="1:9">
      <c r="A2198" s="89" t="s">
        <v>6816</v>
      </c>
      <c r="B2198" s="89" t="s">
        <v>6817</v>
      </c>
      <c r="C2198" s="89" t="s">
        <v>6818</v>
      </c>
      <c r="D2198" s="89" t="s">
        <v>91</v>
      </c>
      <c r="E2198" s="89" t="s">
        <v>409</v>
      </c>
      <c r="F2198" s="89" t="s">
        <v>605</v>
      </c>
      <c r="G2198" s="89" t="s">
        <v>89</v>
      </c>
      <c r="H2198" s="89" t="s">
        <v>90</v>
      </c>
      <c r="I2198" s="90">
        <v>4.3999956000043998E-3</v>
      </c>
    </row>
    <row r="2199" spans="1:9">
      <c r="A2199" s="89" t="s">
        <v>6819</v>
      </c>
      <c r="B2199" s="89" t="s">
        <v>6820</v>
      </c>
      <c r="C2199" s="89" t="s">
        <v>6821</v>
      </c>
      <c r="D2199" s="89" t="s">
        <v>59</v>
      </c>
      <c r="E2199" s="89" t="s">
        <v>155</v>
      </c>
      <c r="F2199" s="89" t="s">
        <v>155</v>
      </c>
      <c r="G2199" s="89" t="s">
        <v>203</v>
      </c>
      <c r="H2199" s="89" t="s">
        <v>156</v>
      </c>
      <c r="I2199" s="90">
        <v>4.3999956000043998E-3</v>
      </c>
    </row>
    <row r="2200" spans="1:9">
      <c r="A2200" s="89" t="s">
        <v>6822</v>
      </c>
      <c r="B2200" s="89" t="s">
        <v>6823</v>
      </c>
      <c r="C2200" s="89" t="s">
        <v>6824</v>
      </c>
      <c r="D2200" s="89" t="s">
        <v>108</v>
      </c>
      <c r="E2200" s="89" t="s">
        <v>201</v>
      </c>
      <c r="F2200" s="89" t="s">
        <v>1053</v>
      </c>
      <c r="G2200" s="89" t="s">
        <v>411</v>
      </c>
      <c r="H2200" s="89" t="s">
        <v>231</v>
      </c>
      <c r="I2200" s="90">
        <v>4.3999956000043998E-3</v>
      </c>
    </row>
    <row r="2201" spans="1:9">
      <c r="A2201" s="89" t="s">
        <v>6825</v>
      </c>
      <c r="B2201" s="89" t="s">
        <v>6826</v>
      </c>
      <c r="C2201" s="89" t="s">
        <v>6827</v>
      </c>
      <c r="D2201" s="89" t="s">
        <v>79</v>
      </c>
      <c r="E2201" s="89" t="s">
        <v>95</v>
      </c>
      <c r="F2201" s="89" t="s">
        <v>541</v>
      </c>
      <c r="G2201" s="89" t="s">
        <v>332</v>
      </c>
      <c r="H2201" s="89" t="s">
        <v>169</v>
      </c>
      <c r="I2201" s="90">
        <v>4.3999956000043998E-3</v>
      </c>
    </row>
    <row r="2202" spans="1:9">
      <c r="A2202" s="89" t="s">
        <v>6828</v>
      </c>
      <c r="B2202" s="89" t="s">
        <v>6829</v>
      </c>
      <c r="C2202" s="89" t="s">
        <v>6830</v>
      </c>
      <c r="D2202" s="89" t="s">
        <v>79</v>
      </c>
      <c r="E2202" s="89" t="s">
        <v>95</v>
      </c>
      <c r="F2202" s="89" t="s">
        <v>541</v>
      </c>
      <c r="G2202" s="89" t="s">
        <v>336</v>
      </c>
      <c r="H2202" s="89" t="s">
        <v>175</v>
      </c>
      <c r="I2202" s="90">
        <v>4.3999956000043998E-3</v>
      </c>
    </row>
    <row r="2203" spans="1:9">
      <c r="A2203" s="89" t="s">
        <v>6831</v>
      </c>
      <c r="B2203" s="89" t="s">
        <v>6832</v>
      </c>
      <c r="C2203" s="89" t="s">
        <v>6833</v>
      </c>
      <c r="D2203" s="89" t="s">
        <v>79</v>
      </c>
      <c r="E2203" s="89" t="s">
        <v>444</v>
      </c>
      <c r="F2203" s="89" t="s">
        <v>2651</v>
      </c>
      <c r="G2203" s="89" t="s">
        <v>385</v>
      </c>
      <c r="H2203" s="89" t="s">
        <v>213</v>
      </c>
      <c r="I2203" s="90">
        <v>4.2999957000042993E-3</v>
      </c>
    </row>
    <row r="2204" spans="1:9">
      <c r="A2204" s="89" t="s">
        <v>6834</v>
      </c>
      <c r="B2204" s="89" t="s">
        <v>6835</v>
      </c>
      <c r="C2204" s="89" t="s">
        <v>6836</v>
      </c>
      <c r="D2204" s="89" t="s">
        <v>74</v>
      </c>
      <c r="E2204" s="89" t="s">
        <v>87</v>
      </c>
      <c r="F2204" s="89" t="s">
        <v>88</v>
      </c>
      <c r="G2204" s="89" t="s">
        <v>336</v>
      </c>
      <c r="H2204" s="89" t="s">
        <v>175</v>
      </c>
      <c r="I2204" s="90">
        <v>4.2999957000042993E-3</v>
      </c>
    </row>
    <row r="2205" spans="1:9">
      <c r="A2205" s="89" t="s">
        <v>6837</v>
      </c>
      <c r="B2205" s="89" t="s">
        <v>6838</v>
      </c>
      <c r="C2205" s="89" t="s">
        <v>6839</v>
      </c>
      <c r="D2205" s="89" t="s">
        <v>83</v>
      </c>
      <c r="E2205" s="89" t="s">
        <v>83</v>
      </c>
      <c r="F2205" s="89" t="s">
        <v>107</v>
      </c>
      <c r="G2205" s="89" t="s">
        <v>336</v>
      </c>
      <c r="H2205" s="89" t="s">
        <v>175</v>
      </c>
      <c r="I2205" s="90">
        <v>4.2999957000042993E-3</v>
      </c>
    </row>
    <row r="2206" spans="1:9">
      <c r="A2206" s="89" t="s">
        <v>6840</v>
      </c>
      <c r="B2206" s="89" t="s">
        <v>6841</v>
      </c>
      <c r="C2206" s="89" t="s">
        <v>6842</v>
      </c>
      <c r="D2206" s="89" t="s">
        <v>79</v>
      </c>
      <c r="E2206" s="89" t="s">
        <v>444</v>
      </c>
      <c r="F2206" s="89" t="s">
        <v>2068</v>
      </c>
      <c r="G2206" s="89" t="s">
        <v>336</v>
      </c>
      <c r="H2206" s="89" t="s">
        <v>175</v>
      </c>
      <c r="I2206" s="90">
        <v>4.2999957000042993E-3</v>
      </c>
    </row>
    <row r="2207" spans="1:9">
      <c r="A2207" s="89" t="s">
        <v>6843</v>
      </c>
      <c r="B2207" s="89" t="s">
        <v>6844</v>
      </c>
      <c r="C2207" s="89" t="s">
        <v>6845</v>
      </c>
      <c r="D2207" s="89" t="s">
        <v>97</v>
      </c>
      <c r="E2207" s="89" t="s">
        <v>320</v>
      </c>
      <c r="F2207" s="89" t="s">
        <v>320</v>
      </c>
      <c r="G2207" s="89" t="s">
        <v>344</v>
      </c>
      <c r="H2207" s="89" t="s">
        <v>184</v>
      </c>
      <c r="I2207" s="90">
        <v>4.2999957000042993E-3</v>
      </c>
    </row>
    <row r="2208" spans="1:9">
      <c r="A2208" s="89" t="s">
        <v>6846</v>
      </c>
      <c r="B2208" s="89" t="s">
        <v>6847</v>
      </c>
      <c r="C2208" s="89" t="s">
        <v>6848</v>
      </c>
      <c r="D2208" s="89" t="s">
        <v>108</v>
      </c>
      <c r="E2208" s="89" t="s">
        <v>201</v>
      </c>
      <c r="F2208" s="89" t="s">
        <v>1053</v>
      </c>
      <c r="G2208" s="89" t="s">
        <v>203</v>
      </c>
      <c r="H2208" s="89" t="s">
        <v>156</v>
      </c>
      <c r="I2208" s="90">
        <v>4.2999957000042993E-3</v>
      </c>
    </row>
    <row r="2209" spans="1:9">
      <c r="A2209" s="89" t="s">
        <v>6849</v>
      </c>
      <c r="B2209" s="89" t="s">
        <v>6850</v>
      </c>
      <c r="C2209" s="89" t="s">
        <v>6851</v>
      </c>
      <c r="D2209" s="89" t="s">
        <v>97</v>
      </c>
      <c r="E2209" s="89" t="s">
        <v>121</v>
      </c>
      <c r="F2209" s="89" t="s">
        <v>122</v>
      </c>
      <c r="G2209" s="89" t="s">
        <v>411</v>
      </c>
      <c r="H2209" s="89" t="s">
        <v>231</v>
      </c>
      <c r="I2209" s="90">
        <v>4.1999958000041989E-3</v>
      </c>
    </row>
    <row r="2210" spans="1:9">
      <c r="A2210" s="89" t="s">
        <v>6852</v>
      </c>
      <c r="B2210" s="89" t="s">
        <v>6853</v>
      </c>
      <c r="C2210" s="89" t="s">
        <v>6854</v>
      </c>
      <c r="D2210" s="89" t="s">
        <v>79</v>
      </c>
      <c r="E2210" s="89" t="s">
        <v>444</v>
      </c>
      <c r="F2210" s="89" t="s">
        <v>3920</v>
      </c>
      <c r="G2210" s="89" t="s">
        <v>332</v>
      </c>
      <c r="H2210" s="89" t="s">
        <v>169</v>
      </c>
      <c r="I2210" s="90">
        <v>4.1999958000041989E-3</v>
      </c>
    </row>
    <row r="2211" spans="1:9">
      <c r="A2211" s="89" t="s">
        <v>6855</v>
      </c>
      <c r="B2211" s="89" t="s">
        <v>6856</v>
      </c>
      <c r="C2211" s="89" t="s">
        <v>6857</v>
      </c>
      <c r="D2211" s="89" t="s">
        <v>59</v>
      </c>
      <c r="E2211" s="89" t="s">
        <v>60</v>
      </c>
      <c r="F2211" s="89" t="s">
        <v>770</v>
      </c>
      <c r="G2211" s="89" t="s">
        <v>332</v>
      </c>
      <c r="H2211" s="89" t="s">
        <v>169</v>
      </c>
      <c r="I2211" s="90">
        <v>4.1999958000041989E-3</v>
      </c>
    </row>
    <row r="2212" spans="1:9">
      <c r="A2212" s="89" t="s">
        <v>6858</v>
      </c>
      <c r="B2212" s="89" t="s">
        <v>6859</v>
      </c>
      <c r="C2212" s="89" t="s">
        <v>6860</v>
      </c>
      <c r="D2212" s="89" t="s">
        <v>108</v>
      </c>
      <c r="E2212" s="89" t="s">
        <v>300</v>
      </c>
      <c r="F2212" s="89" t="s">
        <v>678</v>
      </c>
      <c r="G2212" s="89" t="s">
        <v>174</v>
      </c>
      <c r="H2212" s="89" t="s">
        <v>141</v>
      </c>
      <c r="I2212" s="90">
        <v>4.1999958000041989E-3</v>
      </c>
    </row>
    <row r="2213" spans="1:9">
      <c r="A2213" s="89" t="s">
        <v>6861</v>
      </c>
      <c r="B2213" s="89" t="s">
        <v>6862</v>
      </c>
      <c r="C2213" s="89" t="s">
        <v>6863</v>
      </c>
      <c r="D2213" s="89" t="s">
        <v>79</v>
      </c>
      <c r="E2213" s="89" t="s">
        <v>444</v>
      </c>
      <c r="F2213" s="89" t="s">
        <v>2068</v>
      </c>
      <c r="G2213" s="89" t="s">
        <v>188</v>
      </c>
      <c r="H2213" s="89" t="s">
        <v>151</v>
      </c>
      <c r="I2213" s="90">
        <v>4.1999958000041989E-3</v>
      </c>
    </row>
    <row r="2214" spans="1:9">
      <c r="A2214" s="89" t="s">
        <v>6864</v>
      </c>
      <c r="B2214" s="89" t="s">
        <v>6865</v>
      </c>
      <c r="C2214" s="89" t="s">
        <v>6866</v>
      </c>
      <c r="D2214" s="89" t="s">
        <v>108</v>
      </c>
      <c r="E2214" s="89" t="s">
        <v>300</v>
      </c>
      <c r="F2214" s="89" t="s">
        <v>678</v>
      </c>
      <c r="G2214" s="89" t="s">
        <v>336</v>
      </c>
      <c r="H2214" s="89" t="s">
        <v>175</v>
      </c>
      <c r="I2214" s="90">
        <v>4.1999958000041989E-3</v>
      </c>
    </row>
    <row r="2215" spans="1:9">
      <c r="A2215" s="89" t="s">
        <v>6867</v>
      </c>
      <c r="B2215" s="89" t="s">
        <v>6868</v>
      </c>
      <c r="C2215" s="89" t="s">
        <v>6869</v>
      </c>
      <c r="D2215" s="89" t="s">
        <v>103</v>
      </c>
      <c r="E2215" s="89" t="s">
        <v>103</v>
      </c>
      <c r="F2215" s="89" t="s">
        <v>173</v>
      </c>
      <c r="G2215" s="89" t="s">
        <v>203</v>
      </c>
      <c r="H2215" s="89" t="s">
        <v>156</v>
      </c>
      <c r="I2215" s="90">
        <v>4.1999958000041989E-3</v>
      </c>
    </row>
    <row r="2216" spans="1:9">
      <c r="A2216" s="89" t="s">
        <v>6870</v>
      </c>
      <c r="B2216" s="89" t="s">
        <v>6871</v>
      </c>
      <c r="C2216" s="89" t="s">
        <v>6872</v>
      </c>
      <c r="D2216" s="89" t="s">
        <v>108</v>
      </c>
      <c r="E2216" s="89" t="s">
        <v>235</v>
      </c>
      <c r="F2216" s="89" t="s">
        <v>236</v>
      </c>
      <c r="G2216" s="89" t="s">
        <v>348</v>
      </c>
      <c r="H2216" s="89" t="s">
        <v>146</v>
      </c>
      <c r="I2216" s="90">
        <v>4.0999959000040994E-3</v>
      </c>
    </row>
    <row r="2217" spans="1:9">
      <c r="A2217" s="89" t="s">
        <v>6873</v>
      </c>
      <c r="B2217" s="89" t="s">
        <v>6874</v>
      </c>
      <c r="C2217" s="89" t="s">
        <v>6875</v>
      </c>
      <c r="D2217" s="89" t="s">
        <v>103</v>
      </c>
      <c r="E2217" s="89" t="s">
        <v>103</v>
      </c>
      <c r="F2217" s="89" t="s">
        <v>1420</v>
      </c>
      <c r="G2217" s="89" t="s">
        <v>336</v>
      </c>
      <c r="H2217" s="89" t="s">
        <v>175</v>
      </c>
      <c r="I2217" s="90">
        <v>4.0999959000040994E-3</v>
      </c>
    </row>
    <row r="2218" spans="1:9">
      <c r="A2218" s="89" t="s">
        <v>6876</v>
      </c>
      <c r="B2218" s="89" t="s">
        <v>6877</v>
      </c>
      <c r="C2218" s="89" t="s">
        <v>6878</v>
      </c>
      <c r="D2218" s="89" t="s">
        <v>67</v>
      </c>
      <c r="E2218" s="89" t="s">
        <v>67</v>
      </c>
      <c r="F2218" s="89" t="s">
        <v>68</v>
      </c>
      <c r="G2218" s="89" t="s">
        <v>385</v>
      </c>
      <c r="H2218" s="89" t="s">
        <v>213</v>
      </c>
      <c r="I2218" s="90">
        <v>4.0999959000040994E-3</v>
      </c>
    </row>
    <row r="2219" spans="1:9">
      <c r="A2219" s="89" t="s">
        <v>6879</v>
      </c>
      <c r="B2219" s="89" t="s">
        <v>6880</v>
      </c>
      <c r="C2219" s="89" t="s">
        <v>6881</v>
      </c>
      <c r="D2219" s="89" t="s">
        <v>67</v>
      </c>
      <c r="E2219" s="89" t="s">
        <v>67</v>
      </c>
      <c r="F2219" s="89" t="s">
        <v>226</v>
      </c>
      <c r="G2219" s="89" t="s">
        <v>411</v>
      </c>
      <c r="H2219" s="89" t="s">
        <v>231</v>
      </c>
      <c r="I2219" s="90">
        <v>4.0999959000040994E-3</v>
      </c>
    </row>
    <row r="2220" spans="1:9">
      <c r="A2220" s="89" t="s">
        <v>6882</v>
      </c>
      <c r="B2220" s="89" t="s">
        <v>6883</v>
      </c>
      <c r="C2220" s="89" t="s">
        <v>6884</v>
      </c>
      <c r="D2220" s="89" t="s">
        <v>97</v>
      </c>
      <c r="E2220" s="89" t="s">
        <v>136</v>
      </c>
      <c r="F2220" s="89" t="s">
        <v>439</v>
      </c>
      <c r="G2220" s="89" t="s">
        <v>361</v>
      </c>
      <c r="H2220" s="89" t="s">
        <v>189</v>
      </c>
      <c r="I2220" s="90">
        <v>4.0999959000040994E-3</v>
      </c>
    </row>
    <row r="2221" spans="1:9">
      <c r="A2221" s="89" t="s">
        <v>6885</v>
      </c>
      <c r="B2221" s="89" t="s">
        <v>6886</v>
      </c>
      <c r="C2221" s="89" t="s">
        <v>6887</v>
      </c>
      <c r="D2221" s="89" t="s">
        <v>108</v>
      </c>
      <c r="E2221" s="89" t="s">
        <v>300</v>
      </c>
      <c r="F2221" s="89" t="s">
        <v>1717</v>
      </c>
      <c r="G2221" s="89" t="s">
        <v>336</v>
      </c>
      <c r="H2221" s="89" t="s">
        <v>175</v>
      </c>
      <c r="I2221" s="90">
        <v>4.0999959000040994E-3</v>
      </c>
    </row>
    <row r="2222" spans="1:9">
      <c r="A2222" s="89" t="s">
        <v>6888</v>
      </c>
      <c r="B2222" s="89" t="s">
        <v>6889</v>
      </c>
      <c r="C2222" s="89" t="s">
        <v>6890</v>
      </c>
      <c r="D2222" s="89" t="s">
        <v>97</v>
      </c>
      <c r="E2222" s="89" t="s">
        <v>121</v>
      </c>
      <c r="F2222" s="89" t="s">
        <v>122</v>
      </c>
      <c r="G2222" s="89" t="s">
        <v>405</v>
      </c>
      <c r="H2222" s="89" t="s">
        <v>227</v>
      </c>
      <c r="I2222" s="90">
        <v>4.0999959000040994E-3</v>
      </c>
    </row>
    <row r="2223" spans="1:9">
      <c r="A2223" s="89" t="s">
        <v>6891</v>
      </c>
      <c r="B2223" s="89" t="s">
        <v>6892</v>
      </c>
      <c r="C2223" s="89" t="s">
        <v>6893</v>
      </c>
      <c r="D2223" s="89" t="s">
        <v>97</v>
      </c>
      <c r="E2223" s="89" t="s">
        <v>136</v>
      </c>
      <c r="F2223" s="89" t="s">
        <v>470</v>
      </c>
      <c r="G2223" s="89" t="s">
        <v>188</v>
      </c>
      <c r="H2223" s="89" t="s">
        <v>151</v>
      </c>
      <c r="I2223" s="90">
        <v>4.0999959000040994E-3</v>
      </c>
    </row>
    <row r="2224" spans="1:9">
      <c r="A2224" s="89" t="s">
        <v>6894</v>
      </c>
      <c r="B2224" s="89" t="s">
        <v>6895</v>
      </c>
      <c r="C2224" s="89" t="s">
        <v>6896</v>
      </c>
      <c r="D2224" s="89" t="s">
        <v>79</v>
      </c>
      <c r="E2224" s="89" t="s">
        <v>95</v>
      </c>
      <c r="F2224" s="89" t="s">
        <v>316</v>
      </c>
      <c r="G2224" s="89" t="s">
        <v>188</v>
      </c>
      <c r="H2224" s="89" t="s">
        <v>151</v>
      </c>
      <c r="I2224" s="90">
        <v>4.0999959000040994E-3</v>
      </c>
    </row>
    <row r="2225" spans="1:9">
      <c r="A2225" s="89" t="s">
        <v>6897</v>
      </c>
      <c r="B2225" s="89" t="s">
        <v>6898</v>
      </c>
      <c r="C2225" s="89" t="s">
        <v>6899</v>
      </c>
      <c r="D2225" s="89" t="s">
        <v>59</v>
      </c>
      <c r="E2225" s="89" t="s">
        <v>72</v>
      </c>
      <c r="F2225" s="89" t="s">
        <v>78</v>
      </c>
      <c r="G2225" s="89" t="s">
        <v>203</v>
      </c>
      <c r="H2225" s="89" t="s">
        <v>156</v>
      </c>
      <c r="I2225" s="90">
        <v>4.0999959000040994E-3</v>
      </c>
    </row>
    <row r="2226" spans="1:9">
      <c r="A2226" s="89" t="s">
        <v>6900</v>
      </c>
      <c r="B2226" s="89" t="s">
        <v>6901</v>
      </c>
      <c r="C2226" s="89" t="s">
        <v>6902</v>
      </c>
      <c r="D2226" s="89" t="s">
        <v>79</v>
      </c>
      <c r="E2226" s="89" t="s">
        <v>95</v>
      </c>
      <c r="F2226" s="89" t="s">
        <v>541</v>
      </c>
      <c r="G2226" s="89" t="s">
        <v>332</v>
      </c>
      <c r="H2226" s="89" t="s">
        <v>169</v>
      </c>
      <c r="I2226" s="90">
        <v>4.0999959000040994E-3</v>
      </c>
    </row>
    <row r="2227" spans="1:9">
      <c r="A2227" s="89" t="s">
        <v>6903</v>
      </c>
      <c r="B2227" s="89" t="s">
        <v>6904</v>
      </c>
      <c r="C2227" s="89" t="s">
        <v>6905</v>
      </c>
      <c r="D2227" s="89" t="s">
        <v>74</v>
      </c>
      <c r="E2227" s="89" t="s">
        <v>87</v>
      </c>
      <c r="F2227" s="89" t="s">
        <v>150</v>
      </c>
      <c r="G2227" s="89" t="s">
        <v>427</v>
      </c>
      <c r="H2227" s="89" t="s">
        <v>245</v>
      </c>
      <c r="I2227" s="90">
        <v>4.0999959000040994E-3</v>
      </c>
    </row>
    <row r="2228" spans="1:9">
      <c r="A2228" s="89" t="s">
        <v>6906</v>
      </c>
      <c r="B2228" s="89" t="s">
        <v>6907</v>
      </c>
      <c r="C2228" s="89" t="s">
        <v>6908</v>
      </c>
      <c r="D2228" s="89" t="s">
        <v>97</v>
      </c>
      <c r="E2228" s="89" t="s">
        <v>136</v>
      </c>
      <c r="F2228" s="89" t="s">
        <v>439</v>
      </c>
      <c r="G2228" s="89" t="s">
        <v>203</v>
      </c>
      <c r="H2228" s="89" t="s">
        <v>156</v>
      </c>
      <c r="I2228" s="90">
        <v>3.9999960000039999E-3</v>
      </c>
    </row>
    <row r="2229" spans="1:9">
      <c r="A2229" s="89" t="s">
        <v>6909</v>
      </c>
      <c r="B2229" s="89" t="s">
        <v>6910</v>
      </c>
      <c r="C2229" s="89" t="s">
        <v>6911</v>
      </c>
      <c r="D2229" s="89" t="s">
        <v>59</v>
      </c>
      <c r="E2229" s="89" t="s">
        <v>72</v>
      </c>
      <c r="F2229" s="89" t="s">
        <v>73</v>
      </c>
      <c r="G2229" s="89" t="s">
        <v>435</v>
      </c>
      <c r="H2229" s="89" t="s">
        <v>253</v>
      </c>
      <c r="I2229" s="90">
        <v>3.9999960000039999E-3</v>
      </c>
    </row>
    <row r="2230" spans="1:9">
      <c r="A2230" s="89" t="s">
        <v>6912</v>
      </c>
      <c r="B2230" s="89" t="s">
        <v>6913</v>
      </c>
      <c r="C2230" s="89" t="s">
        <v>6914</v>
      </c>
      <c r="D2230" s="89" t="s">
        <v>79</v>
      </c>
      <c r="E2230" s="89" t="s">
        <v>95</v>
      </c>
      <c r="F2230" s="89" t="s">
        <v>709</v>
      </c>
      <c r="G2230" s="89" t="s">
        <v>188</v>
      </c>
      <c r="H2230" s="89" t="s">
        <v>151</v>
      </c>
      <c r="I2230" s="90">
        <v>3.9999960000039999E-3</v>
      </c>
    </row>
    <row r="2231" spans="1:9">
      <c r="A2231" s="89" t="s">
        <v>6915</v>
      </c>
      <c r="B2231" s="89" t="s">
        <v>6916</v>
      </c>
      <c r="C2231" s="89" t="s">
        <v>6917</v>
      </c>
      <c r="D2231" s="89" t="s">
        <v>108</v>
      </c>
      <c r="E2231" s="89" t="s">
        <v>560</v>
      </c>
      <c r="F2231" s="89" t="s">
        <v>561</v>
      </c>
      <c r="G2231" s="89" t="s">
        <v>336</v>
      </c>
      <c r="H2231" s="89" t="s">
        <v>175</v>
      </c>
      <c r="I2231" s="90">
        <v>3.9999960000039999E-3</v>
      </c>
    </row>
    <row r="2232" spans="1:9">
      <c r="A2232" s="89" t="s">
        <v>6918</v>
      </c>
      <c r="B2232" s="89" t="s">
        <v>6919</v>
      </c>
      <c r="C2232" s="89" t="s">
        <v>6920</v>
      </c>
      <c r="D2232" s="89" t="s">
        <v>114</v>
      </c>
      <c r="E2232" s="89" t="s">
        <v>114</v>
      </c>
      <c r="F2232" s="89" t="s">
        <v>2386</v>
      </c>
      <c r="G2232" s="89" t="s">
        <v>446</v>
      </c>
      <c r="H2232" s="89" t="s">
        <v>146</v>
      </c>
      <c r="I2232" s="90">
        <v>3.9999960000039999E-3</v>
      </c>
    </row>
    <row r="2233" spans="1:9">
      <c r="A2233" s="89" t="s">
        <v>6921</v>
      </c>
      <c r="B2233" s="89" t="s">
        <v>6922</v>
      </c>
      <c r="C2233" s="89" t="s">
        <v>6923</v>
      </c>
      <c r="D2233" s="89" t="s">
        <v>74</v>
      </c>
      <c r="E2233" s="89" t="s">
        <v>87</v>
      </c>
      <c r="F2233" s="89" t="s">
        <v>88</v>
      </c>
      <c r="G2233" s="89" t="s">
        <v>435</v>
      </c>
      <c r="H2233" s="89" t="s">
        <v>253</v>
      </c>
      <c r="I2233" s="90">
        <v>3.9999960000039999E-3</v>
      </c>
    </row>
    <row r="2234" spans="1:9">
      <c r="A2234" s="89" t="s">
        <v>6924</v>
      </c>
      <c r="B2234" s="89" t="s">
        <v>6925</v>
      </c>
      <c r="C2234" s="89" t="s">
        <v>6926</v>
      </c>
      <c r="D2234" s="89" t="s">
        <v>97</v>
      </c>
      <c r="E2234" s="89" t="s">
        <v>320</v>
      </c>
      <c r="F2234" s="89" t="s">
        <v>320</v>
      </c>
      <c r="G2234" s="89" t="s">
        <v>188</v>
      </c>
      <c r="H2234" s="89" t="s">
        <v>151</v>
      </c>
      <c r="I2234" s="90">
        <v>3.9999960000039999E-3</v>
      </c>
    </row>
    <row r="2235" spans="1:9">
      <c r="A2235" s="89" t="s">
        <v>6927</v>
      </c>
      <c r="B2235" s="89" t="s">
        <v>6928</v>
      </c>
      <c r="C2235" s="89" t="s">
        <v>6929</v>
      </c>
      <c r="D2235" s="89" t="s">
        <v>114</v>
      </c>
      <c r="E2235" s="89" t="s">
        <v>114</v>
      </c>
      <c r="F2235" s="89" t="s">
        <v>574</v>
      </c>
      <c r="G2235" s="89" t="s">
        <v>344</v>
      </c>
      <c r="H2235" s="89" t="s">
        <v>184</v>
      </c>
      <c r="I2235" s="90">
        <v>3.9999960000039999E-3</v>
      </c>
    </row>
    <row r="2236" spans="1:9">
      <c r="A2236" s="89" t="s">
        <v>6930</v>
      </c>
      <c r="B2236" s="89" t="s">
        <v>6931</v>
      </c>
      <c r="C2236" s="89" t="s">
        <v>6932</v>
      </c>
      <c r="D2236" s="89" t="s">
        <v>74</v>
      </c>
      <c r="E2236" s="89" t="s">
        <v>87</v>
      </c>
      <c r="F2236" s="89" t="s">
        <v>88</v>
      </c>
      <c r="G2236" s="89" t="s">
        <v>188</v>
      </c>
      <c r="H2236" s="89" t="s">
        <v>151</v>
      </c>
      <c r="I2236" s="90">
        <v>3.9999960000039999E-3</v>
      </c>
    </row>
    <row r="2237" spans="1:9">
      <c r="A2237" s="89" t="s">
        <v>6933</v>
      </c>
      <c r="B2237" s="89" t="s">
        <v>6934</v>
      </c>
      <c r="C2237" s="89" t="s">
        <v>6935</v>
      </c>
      <c r="D2237" s="89" t="s">
        <v>103</v>
      </c>
      <c r="E2237" s="89" t="s">
        <v>103</v>
      </c>
      <c r="F2237" s="89" t="s">
        <v>173</v>
      </c>
      <c r="G2237" s="89" t="s">
        <v>381</v>
      </c>
      <c r="H2237" s="89" t="s">
        <v>208</v>
      </c>
      <c r="I2237" s="90">
        <v>3.9999960000039999E-3</v>
      </c>
    </row>
    <row r="2238" spans="1:9">
      <c r="A2238" s="89" t="s">
        <v>6936</v>
      </c>
      <c r="B2238" s="89" t="s">
        <v>6937</v>
      </c>
      <c r="C2238" s="89" t="s">
        <v>6938</v>
      </c>
      <c r="D2238" s="89" t="s">
        <v>97</v>
      </c>
      <c r="E2238" s="89" t="s">
        <v>618</v>
      </c>
      <c r="F2238" s="89" t="s">
        <v>1034</v>
      </c>
      <c r="G2238" s="89" t="s">
        <v>336</v>
      </c>
      <c r="H2238" s="89" t="s">
        <v>175</v>
      </c>
      <c r="I2238" s="90">
        <v>3.9999960000039999E-3</v>
      </c>
    </row>
    <row r="2239" spans="1:9">
      <c r="A2239" s="89" t="s">
        <v>6939</v>
      </c>
      <c r="B2239" s="89" t="s">
        <v>6940</v>
      </c>
      <c r="C2239" s="89" t="s">
        <v>6941</v>
      </c>
      <c r="D2239" s="89" t="s">
        <v>108</v>
      </c>
      <c r="E2239" s="89" t="s">
        <v>305</v>
      </c>
      <c r="F2239" s="89" t="s">
        <v>305</v>
      </c>
      <c r="G2239" s="89" t="s">
        <v>385</v>
      </c>
      <c r="H2239" s="89" t="s">
        <v>213</v>
      </c>
      <c r="I2239" s="90">
        <v>3.9999960000039999E-3</v>
      </c>
    </row>
    <row r="2240" spans="1:9">
      <c r="A2240" s="89" t="s">
        <v>6942</v>
      </c>
      <c r="B2240" s="89" t="s">
        <v>6943</v>
      </c>
      <c r="C2240" s="89" t="s">
        <v>6944</v>
      </c>
      <c r="D2240" s="89" t="s">
        <v>114</v>
      </c>
      <c r="E2240" s="89" t="s">
        <v>114</v>
      </c>
      <c r="F2240" s="89" t="s">
        <v>674</v>
      </c>
      <c r="G2240" s="89" t="s">
        <v>348</v>
      </c>
      <c r="H2240" s="89" t="s">
        <v>146</v>
      </c>
      <c r="I2240" s="90">
        <v>3.8999961000038995E-3</v>
      </c>
    </row>
    <row r="2241" spans="1:9">
      <c r="A2241" s="89" t="s">
        <v>6945</v>
      </c>
      <c r="B2241" s="89" t="s">
        <v>6946</v>
      </c>
      <c r="C2241" s="89" t="s">
        <v>6947</v>
      </c>
      <c r="D2241" s="89" t="s">
        <v>79</v>
      </c>
      <c r="E2241" s="89" t="s">
        <v>95</v>
      </c>
      <c r="F2241" s="89" t="s">
        <v>96</v>
      </c>
      <c r="G2241" s="89" t="s">
        <v>471</v>
      </c>
      <c r="H2241" s="89" t="s">
        <v>273</v>
      </c>
      <c r="I2241" s="90">
        <v>3.8999961000038995E-3</v>
      </c>
    </row>
    <row r="2242" spans="1:9">
      <c r="A2242" s="89" t="s">
        <v>6948</v>
      </c>
      <c r="B2242" s="89" t="s">
        <v>6949</v>
      </c>
      <c r="C2242" s="89" t="s">
        <v>6950</v>
      </c>
      <c r="D2242" s="89" t="s">
        <v>97</v>
      </c>
      <c r="E2242" s="89" t="s">
        <v>121</v>
      </c>
      <c r="F2242" s="89" t="s">
        <v>122</v>
      </c>
      <c r="G2242" s="89" t="s">
        <v>471</v>
      </c>
      <c r="H2242" s="89" t="s">
        <v>273</v>
      </c>
      <c r="I2242" s="90">
        <v>3.8999961000038995E-3</v>
      </c>
    </row>
    <row r="2243" spans="1:9">
      <c r="A2243" s="89" t="s">
        <v>6951</v>
      </c>
      <c r="B2243" s="89" t="s">
        <v>6952</v>
      </c>
      <c r="C2243" s="89" t="s">
        <v>6953</v>
      </c>
      <c r="D2243" s="89" t="s">
        <v>114</v>
      </c>
      <c r="E2243" s="89" t="s">
        <v>114</v>
      </c>
      <c r="F2243" s="89" t="s">
        <v>1856</v>
      </c>
      <c r="G2243" s="89" t="s">
        <v>336</v>
      </c>
      <c r="H2243" s="89" t="s">
        <v>175</v>
      </c>
      <c r="I2243" s="90">
        <v>3.8999961000038995E-3</v>
      </c>
    </row>
    <row r="2244" spans="1:9">
      <c r="A2244" s="89" t="s">
        <v>6954</v>
      </c>
      <c r="B2244" s="89" t="s">
        <v>6955</v>
      </c>
      <c r="C2244" s="89" t="s">
        <v>6956</v>
      </c>
      <c r="D2244" s="89" t="s">
        <v>97</v>
      </c>
      <c r="E2244" s="89" t="s">
        <v>618</v>
      </c>
      <c r="F2244" s="89" t="s">
        <v>1034</v>
      </c>
      <c r="G2244" s="89" t="s">
        <v>466</v>
      </c>
      <c r="H2244" s="89" t="s">
        <v>269</v>
      </c>
      <c r="I2244" s="90">
        <v>3.8999961000038995E-3</v>
      </c>
    </row>
    <row r="2245" spans="1:9">
      <c r="A2245" s="89" t="s">
        <v>6957</v>
      </c>
      <c r="B2245" s="89" t="s">
        <v>6958</v>
      </c>
      <c r="C2245" s="89" t="s">
        <v>6959</v>
      </c>
      <c r="D2245" s="89" t="s">
        <v>79</v>
      </c>
      <c r="E2245" s="89" t="s">
        <v>444</v>
      </c>
      <c r="F2245" s="89" t="s">
        <v>3920</v>
      </c>
      <c r="G2245" s="89" t="s">
        <v>332</v>
      </c>
      <c r="H2245" s="89" t="s">
        <v>169</v>
      </c>
      <c r="I2245" s="90">
        <v>3.8999961000038995E-3</v>
      </c>
    </row>
    <row r="2246" spans="1:9">
      <c r="A2246" s="89" t="s">
        <v>6960</v>
      </c>
      <c r="B2246" s="89" t="s">
        <v>6961</v>
      </c>
      <c r="C2246" s="89" t="s">
        <v>6962</v>
      </c>
      <c r="D2246" s="89" t="s">
        <v>79</v>
      </c>
      <c r="E2246" s="89" t="s">
        <v>95</v>
      </c>
      <c r="F2246" s="89" t="s">
        <v>541</v>
      </c>
      <c r="G2246" s="89" t="s">
        <v>203</v>
      </c>
      <c r="H2246" s="89" t="s">
        <v>156</v>
      </c>
      <c r="I2246" s="90">
        <v>3.8999961000038995E-3</v>
      </c>
    </row>
    <row r="2247" spans="1:9">
      <c r="A2247" s="89" t="s">
        <v>6963</v>
      </c>
      <c r="B2247" s="89" t="s">
        <v>6964</v>
      </c>
      <c r="C2247" s="89" t="s">
        <v>6965</v>
      </c>
      <c r="D2247" s="89" t="s">
        <v>91</v>
      </c>
      <c r="E2247" s="89" t="s">
        <v>112</v>
      </c>
      <c r="F2247" s="89" t="s">
        <v>113</v>
      </c>
      <c r="G2247" s="89" t="s">
        <v>385</v>
      </c>
      <c r="H2247" s="89" t="s">
        <v>213</v>
      </c>
      <c r="I2247" s="90">
        <v>3.8999961000038995E-3</v>
      </c>
    </row>
    <row r="2248" spans="1:9">
      <c r="A2248" s="89" t="s">
        <v>6966</v>
      </c>
      <c r="B2248" s="89" t="s">
        <v>6967</v>
      </c>
      <c r="C2248" s="89" t="s">
        <v>6968</v>
      </c>
      <c r="D2248" s="89" t="s">
        <v>79</v>
      </c>
      <c r="E2248" s="89" t="s">
        <v>95</v>
      </c>
      <c r="F2248" s="89" t="s">
        <v>96</v>
      </c>
      <c r="G2248" s="89" t="s">
        <v>385</v>
      </c>
      <c r="H2248" s="89" t="s">
        <v>213</v>
      </c>
      <c r="I2248" s="90">
        <v>3.8999961000038995E-3</v>
      </c>
    </row>
    <row r="2249" spans="1:9">
      <c r="A2249" s="89" t="s">
        <v>6969</v>
      </c>
      <c r="B2249" s="89" t="s">
        <v>6970</v>
      </c>
      <c r="C2249" s="89" t="s">
        <v>6971</v>
      </c>
      <c r="D2249" s="89" t="s">
        <v>79</v>
      </c>
      <c r="E2249" s="89" t="s">
        <v>95</v>
      </c>
      <c r="F2249" s="89" t="s">
        <v>1206</v>
      </c>
      <c r="G2249" s="89" t="s">
        <v>332</v>
      </c>
      <c r="H2249" s="89" t="s">
        <v>169</v>
      </c>
      <c r="I2249" s="90">
        <v>3.8999961000038995E-3</v>
      </c>
    </row>
    <row r="2250" spans="1:9">
      <c r="A2250" s="89" t="s">
        <v>6972</v>
      </c>
      <c r="B2250" s="89" t="s">
        <v>6973</v>
      </c>
      <c r="C2250" s="89" t="s">
        <v>6974</v>
      </c>
      <c r="D2250" s="89" t="s">
        <v>108</v>
      </c>
      <c r="E2250" s="89" t="s">
        <v>300</v>
      </c>
      <c r="F2250" s="89" t="s">
        <v>301</v>
      </c>
      <c r="G2250" s="89" t="s">
        <v>336</v>
      </c>
      <c r="H2250" s="89" t="s">
        <v>175</v>
      </c>
      <c r="I2250" s="90">
        <v>3.8999961000038995E-3</v>
      </c>
    </row>
    <row r="2251" spans="1:9">
      <c r="A2251" s="89" t="s">
        <v>6975</v>
      </c>
      <c r="B2251" s="89" t="s">
        <v>6976</v>
      </c>
      <c r="C2251" s="89" t="s">
        <v>6977</v>
      </c>
      <c r="D2251" s="89" t="s">
        <v>108</v>
      </c>
      <c r="E2251" s="89" t="s">
        <v>235</v>
      </c>
      <c r="F2251" s="89" t="s">
        <v>236</v>
      </c>
      <c r="G2251" s="89" t="s">
        <v>411</v>
      </c>
      <c r="H2251" s="89" t="s">
        <v>231</v>
      </c>
      <c r="I2251" s="90">
        <v>3.7999962000037995E-3</v>
      </c>
    </row>
    <row r="2252" spans="1:9">
      <c r="A2252" s="89" t="s">
        <v>6978</v>
      </c>
      <c r="B2252" s="89" t="s">
        <v>6979</v>
      </c>
      <c r="C2252" s="89" t="s">
        <v>6980</v>
      </c>
      <c r="D2252" s="89" t="s">
        <v>108</v>
      </c>
      <c r="E2252" s="89" t="s">
        <v>300</v>
      </c>
      <c r="F2252" s="89" t="s">
        <v>301</v>
      </c>
      <c r="G2252" s="89" t="s">
        <v>336</v>
      </c>
      <c r="H2252" s="89" t="s">
        <v>175</v>
      </c>
      <c r="I2252" s="90">
        <v>3.7999962000037995E-3</v>
      </c>
    </row>
    <row r="2253" spans="1:9">
      <c r="A2253" s="89" t="s">
        <v>6981</v>
      </c>
      <c r="B2253" s="89" t="s">
        <v>6982</v>
      </c>
      <c r="C2253" s="89" t="s">
        <v>6983</v>
      </c>
      <c r="D2253" s="89" t="s">
        <v>79</v>
      </c>
      <c r="E2253" s="89" t="s">
        <v>95</v>
      </c>
      <c r="F2253" s="89" t="s">
        <v>96</v>
      </c>
      <c r="G2253" s="89" t="s">
        <v>188</v>
      </c>
      <c r="H2253" s="89" t="s">
        <v>151</v>
      </c>
      <c r="I2253" s="90">
        <v>3.7999962000037995E-3</v>
      </c>
    </row>
    <row r="2254" spans="1:9">
      <c r="A2254" s="89" t="s">
        <v>6984</v>
      </c>
      <c r="B2254" s="89" t="s">
        <v>6985</v>
      </c>
      <c r="C2254" s="89" t="s">
        <v>6986</v>
      </c>
      <c r="D2254" s="89" t="s">
        <v>114</v>
      </c>
      <c r="E2254" s="89" t="s">
        <v>114</v>
      </c>
      <c r="F2254" s="89" t="s">
        <v>2386</v>
      </c>
      <c r="G2254" s="89" t="s">
        <v>336</v>
      </c>
      <c r="H2254" s="89" t="s">
        <v>175</v>
      </c>
      <c r="I2254" s="90">
        <v>3.7999962000037995E-3</v>
      </c>
    </row>
    <row r="2255" spans="1:9">
      <c r="A2255" s="89" t="s">
        <v>6987</v>
      </c>
      <c r="B2255" s="89" t="s">
        <v>6988</v>
      </c>
      <c r="C2255" s="89" t="s">
        <v>6989</v>
      </c>
      <c r="D2255" s="89" t="s">
        <v>103</v>
      </c>
      <c r="E2255" s="89" t="s">
        <v>103</v>
      </c>
      <c r="F2255" s="89" t="s">
        <v>173</v>
      </c>
      <c r="G2255" s="89" t="s">
        <v>188</v>
      </c>
      <c r="H2255" s="89" t="s">
        <v>151</v>
      </c>
      <c r="I2255" s="90">
        <v>3.7999962000037995E-3</v>
      </c>
    </row>
    <row r="2256" spans="1:9">
      <c r="A2256" s="89" t="s">
        <v>6990</v>
      </c>
      <c r="B2256" s="89" t="s">
        <v>6991</v>
      </c>
      <c r="C2256" s="89" t="s">
        <v>6992</v>
      </c>
      <c r="D2256" s="89" t="s">
        <v>79</v>
      </c>
      <c r="E2256" s="89" t="s">
        <v>444</v>
      </c>
      <c r="F2256" s="89" t="s">
        <v>2651</v>
      </c>
      <c r="G2256" s="89" t="s">
        <v>471</v>
      </c>
      <c r="H2256" s="89" t="s">
        <v>273</v>
      </c>
      <c r="I2256" s="90">
        <v>3.7999962000037995E-3</v>
      </c>
    </row>
    <row r="2257" spans="1:9">
      <c r="A2257" s="89" t="s">
        <v>6993</v>
      </c>
      <c r="B2257" s="89" t="s">
        <v>6994</v>
      </c>
      <c r="C2257" s="89" t="s">
        <v>6995</v>
      </c>
      <c r="D2257" s="89" t="s">
        <v>59</v>
      </c>
      <c r="E2257" s="89" t="s">
        <v>60</v>
      </c>
      <c r="F2257" s="89" t="s">
        <v>61</v>
      </c>
      <c r="G2257" s="89" t="s">
        <v>332</v>
      </c>
      <c r="H2257" s="89" t="s">
        <v>169</v>
      </c>
      <c r="I2257" s="90">
        <v>3.7999962000037995E-3</v>
      </c>
    </row>
    <row r="2258" spans="1:9">
      <c r="A2258" s="89" t="s">
        <v>6996</v>
      </c>
      <c r="B2258" s="89" t="s">
        <v>6997</v>
      </c>
      <c r="C2258" s="89" t="s">
        <v>6998</v>
      </c>
      <c r="D2258" s="89" t="s">
        <v>97</v>
      </c>
      <c r="E2258" s="89" t="s">
        <v>136</v>
      </c>
      <c r="F2258" s="89" t="s">
        <v>137</v>
      </c>
      <c r="G2258" s="89" t="s">
        <v>385</v>
      </c>
      <c r="H2258" s="89" t="s">
        <v>213</v>
      </c>
      <c r="I2258" s="90">
        <v>3.7999962000037995E-3</v>
      </c>
    </row>
    <row r="2259" spans="1:9">
      <c r="A2259" s="89" t="s">
        <v>6999</v>
      </c>
      <c r="B2259" s="89" t="s">
        <v>7000</v>
      </c>
      <c r="C2259" s="89" t="s">
        <v>7001</v>
      </c>
      <c r="D2259" s="89" t="s">
        <v>79</v>
      </c>
      <c r="E2259" s="89" t="s">
        <v>95</v>
      </c>
      <c r="F2259" s="89" t="s">
        <v>709</v>
      </c>
      <c r="G2259" s="89" t="s">
        <v>188</v>
      </c>
      <c r="H2259" s="89" t="s">
        <v>151</v>
      </c>
      <c r="I2259" s="90">
        <v>3.7999962000037995E-3</v>
      </c>
    </row>
    <row r="2260" spans="1:9">
      <c r="A2260" s="89" t="s">
        <v>7002</v>
      </c>
      <c r="B2260" s="89" t="s">
        <v>7003</v>
      </c>
      <c r="C2260" s="89" t="s">
        <v>7004</v>
      </c>
      <c r="D2260" s="89" t="s">
        <v>74</v>
      </c>
      <c r="E2260" s="89" t="s">
        <v>212</v>
      </c>
      <c r="F2260" s="89" t="s">
        <v>212</v>
      </c>
      <c r="G2260" s="89" t="s">
        <v>336</v>
      </c>
      <c r="H2260" s="89" t="s">
        <v>175</v>
      </c>
      <c r="I2260" s="90">
        <v>3.7999962000037995E-3</v>
      </c>
    </row>
    <row r="2261" spans="1:9">
      <c r="A2261" s="89" t="s">
        <v>7005</v>
      </c>
      <c r="B2261" s="89" t="s">
        <v>7006</v>
      </c>
      <c r="C2261" s="89" t="s">
        <v>7007</v>
      </c>
      <c r="D2261" s="89" t="s">
        <v>79</v>
      </c>
      <c r="E2261" s="89" t="s">
        <v>444</v>
      </c>
      <c r="F2261" s="89" t="s">
        <v>2651</v>
      </c>
      <c r="G2261" s="89" t="s">
        <v>336</v>
      </c>
      <c r="H2261" s="89" t="s">
        <v>175</v>
      </c>
      <c r="I2261" s="90">
        <v>3.7999962000037995E-3</v>
      </c>
    </row>
    <row r="2262" spans="1:9">
      <c r="A2262" s="89" t="s">
        <v>7008</v>
      </c>
      <c r="B2262" s="89" t="s">
        <v>7009</v>
      </c>
      <c r="C2262" s="89" t="s">
        <v>7010</v>
      </c>
      <c r="D2262" s="89" t="s">
        <v>114</v>
      </c>
      <c r="E2262" s="89" t="s">
        <v>114</v>
      </c>
      <c r="F2262" s="89" t="s">
        <v>574</v>
      </c>
      <c r="G2262" s="89" t="s">
        <v>344</v>
      </c>
      <c r="H2262" s="89" t="s">
        <v>184</v>
      </c>
      <c r="I2262" s="90">
        <v>3.6999963000036995E-3</v>
      </c>
    </row>
    <row r="2263" spans="1:9">
      <c r="A2263" s="89" t="s">
        <v>7011</v>
      </c>
      <c r="B2263" s="89" t="s">
        <v>7012</v>
      </c>
      <c r="C2263" s="89" t="s">
        <v>7013</v>
      </c>
      <c r="D2263" s="89" t="s">
        <v>74</v>
      </c>
      <c r="E2263" s="89" t="s">
        <v>87</v>
      </c>
      <c r="F2263" s="89" t="s">
        <v>150</v>
      </c>
      <c r="G2263" s="89" t="s">
        <v>203</v>
      </c>
      <c r="H2263" s="89" t="s">
        <v>156</v>
      </c>
      <c r="I2263" s="90">
        <v>3.6999963000036995E-3</v>
      </c>
    </row>
    <row r="2264" spans="1:9">
      <c r="A2264" s="89" t="s">
        <v>7014</v>
      </c>
      <c r="B2264" s="89" t="s">
        <v>7015</v>
      </c>
      <c r="C2264" s="89" t="s">
        <v>7016</v>
      </c>
      <c r="D2264" s="89" t="s">
        <v>79</v>
      </c>
      <c r="E2264" s="89" t="s">
        <v>95</v>
      </c>
      <c r="F2264" s="89" t="s">
        <v>1012</v>
      </c>
      <c r="G2264" s="89" t="s">
        <v>203</v>
      </c>
      <c r="H2264" s="89" t="s">
        <v>156</v>
      </c>
      <c r="I2264" s="90">
        <v>3.6999963000036995E-3</v>
      </c>
    </row>
    <row r="2265" spans="1:9">
      <c r="A2265" s="89" t="s">
        <v>7017</v>
      </c>
      <c r="B2265" s="89" t="s">
        <v>7018</v>
      </c>
      <c r="C2265" s="89" t="s">
        <v>7019</v>
      </c>
      <c r="D2265" s="89" t="s">
        <v>103</v>
      </c>
      <c r="E2265" s="89" t="s">
        <v>103</v>
      </c>
      <c r="F2265" s="89" t="s">
        <v>173</v>
      </c>
      <c r="G2265" s="89" t="s">
        <v>203</v>
      </c>
      <c r="H2265" s="89" t="s">
        <v>156</v>
      </c>
      <c r="I2265" s="90">
        <v>3.6999963000036995E-3</v>
      </c>
    </row>
    <row r="2266" spans="1:9">
      <c r="A2266" s="89" t="s">
        <v>7020</v>
      </c>
      <c r="B2266" s="89" t="s">
        <v>7021</v>
      </c>
      <c r="C2266" s="89" t="s">
        <v>7022</v>
      </c>
      <c r="D2266" s="89" t="s">
        <v>108</v>
      </c>
      <c r="E2266" s="89" t="s">
        <v>560</v>
      </c>
      <c r="F2266" s="89" t="s">
        <v>1085</v>
      </c>
      <c r="G2266" s="89" t="s">
        <v>344</v>
      </c>
      <c r="H2266" s="89" t="s">
        <v>184</v>
      </c>
      <c r="I2266" s="90">
        <v>3.6999963000036995E-3</v>
      </c>
    </row>
    <row r="2267" spans="1:9">
      <c r="A2267" s="89" t="s">
        <v>7023</v>
      </c>
      <c r="B2267" s="89" t="s">
        <v>7024</v>
      </c>
      <c r="C2267" s="89" t="s">
        <v>7025</v>
      </c>
      <c r="D2267" s="89" t="s">
        <v>79</v>
      </c>
      <c r="E2267" s="89" t="s">
        <v>444</v>
      </c>
      <c r="F2267" s="89" t="s">
        <v>3920</v>
      </c>
      <c r="G2267" s="89" t="s">
        <v>401</v>
      </c>
      <c r="H2267" s="89" t="s">
        <v>146</v>
      </c>
      <c r="I2267" s="90">
        <v>3.6999963000036995E-3</v>
      </c>
    </row>
    <row r="2268" spans="1:9">
      <c r="A2268" s="89" t="s">
        <v>7026</v>
      </c>
      <c r="B2268" s="89" t="s">
        <v>7027</v>
      </c>
      <c r="C2268" s="89" t="s">
        <v>7028</v>
      </c>
      <c r="D2268" s="89" t="s">
        <v>108</v>
      </c>
      <c r="E2268" s="89" t="s">
        <v>305</v>
      </c>
      <c r="F2268" s="89" t="s">
        <v>305</v>
      </c>
      <c r="G2268" s="89" t="s">
        <v>393</v>
      </c>
      <c r="H2268" s="89" t="s">
        <v>146</v>
      </c>
      <c r="I2268" s="90">
        <v>3.6999963000036995E-3</v>
      </c>
    </row>
    <row r="2269" spans="1:9">
      <c r="A2269" s="89" t="s">
        <v>7029</v>
      </c>
      <c r="B2269" s="89" t="s">
        <v>7030</v>
      </c>
      <c r="C2269" s="89" t="s">
        <v>7031</v>
      </c>
      <c r="D2269" s="89" t="s">
        <v>79</v>
      </c>
      <c r="E2269" s="89" t="s">
        <v>444</v>
      </c>
      <c r="F2269" s="89" t="s">
        <v>2651</v>
      </c>
      <c r="G2269" s="89" t="s">
        <v>174</v>
      </c>
      <c r="H2269" s="89" t="s">
        <v>141</v>
      </c>
      <c r="I2269" s="90">
        <v>3.6999963000036995E-3</v>
      </c>
    </row>
    <row r="2270" spans="1:9">
      <c r="A2270" s="89" t="s">
        <v>7032</v>
      </c>
      <c r="B2270" s="89" t="s">
        <v>7033</v>
      </c>
      <c r="C2270" s="89" t="s">
        <v>7034</v>
      </c>
      <c r="D2270" s="89" t="s">
        <v>108</v>
      </c>
      <c r="E2270" s="89" t="s">
        <v>560</v>
      </c>
      <c r="F2270" s="89" t="s">
        <v>1085</v>
      </c>
      <c r="G2270" s="89" t="s">
        <v>336</v>
      </c>
      <c r="H2270" s="89" t="s">
        <v>175</v>
      </c>
      <c r="I2270" s="90">
        <v>3.5999964000035995E-3</v>
      </c>
    </row>
    <row r="2271" spans="1:9">
      <c r="A2271" s="89" t="s">
        <v>7035</v>
      </c>
      <c r="B2271" s="89" t="s">
        <v>7036</v>
      </c>
      <c r="C2271" s="89" t="s">
        <v>7037</v>
      </c>
      <c r="D2271" s="89" t="s">
        <v>103</v>
      </c>
      <c r="E2271" s="89" t="s">
        <v>103</v>
      </c>
      <c r="F2271" s="89" t="s">
        <v>1420</v>
      </c>
      <c r="G2271" s="89" t="s">
        <v>411</v>
      </c>
      <c r="H2271" s="89" t="s">
        <v>231</v>
      </c>
      <c r="I2271" s="90">
        <v>3.5999964000035995E-3</v>
      </c>
    </row>
    <row r="2272" spans="1:9">
      <c r="A2272" s="89" t="s">
        <v>7038</v>
      </c>
      <c r="B2272" s="89" t="s">
        <v>7039</v>
      </c>
      <c r="C2272" s="89" t="s">
        <v>7040</v>
      </c>
      <c r="D2272" s="89" t="s">
        <v>108</v>
      </c>
      <c r="E2272" s="89" t="s">
        <v>300</v>
      </c>
      <c r="F2272" s="89" t="s">
        <v>678</v>
      </c>
      <c r="G2272" s="89" t="s">
        <v>411</v>
      </c>
      <c r="H2272" s="89" t="s">
        <v>231</v>
      </c>
      <c r="I2272" s="90">
        <v>3.5999964000035995E-3</v>
      </c>
    </row>
    <row r="2273" spans="1:9">
      <c r="A2273" s="89" t="s">
        <v>7041</v>
      </c>
      <c r="B2273" s="89" t="s">
        <v>7042</v>
      </c>
      <c r="C2273" s="89" t="s">
        <v>7043</v>
      </c>
      <c r="D2273" s="89" t="s">
        <v>59</v>
      </c>
      <c r="E2273" s="89" t="s">
        <v>155</v>
      </c>
      <c r="F2273" s="89" t="s">
        <v>155</v>
      </c>
      <c r="G2273" s="89" t="s">
        <v>336</v>
      </c>
      <c r="H2273" s="89" t="s">
        <v>175</v>
      </c>
      <c r="I2273" s="90">
        <v>3.5999964000035995E-3</v>
      </c>
    </row>
    <row r="2274" spans="1:9">
      <c r="A2274" s="89" t="s">
        <v>7044</v>
      </c>
      <c r="B2274" s="89" t="s">
        <v>7045</v>
      </c>
      <c r="C2274" s="89" t="s">
        <v>7046</v>
      </c>
      <c r="D2274" s="89" t="s">
        <v>108</v>
      </c>
      <c r="E2274" s="89" t="s">
        <v>560</v>
      </c>
      <c r="F2274" s="89" t="s">
        <v>1085</v>
      </c>
      <c r="G2274" s="89" t="s">
        <v>336</v>
      </c>
      <c r="H2274" s="89" t="s">
        <v>175</v>
      </c>
      <c r="I2274" s="90">
        <v>3.5999964000035995E-3</v>
      </c>
    </row>
    <row r="2275" spans="1:9">
      <c r="A2275" s="89" t="s">
        <v>7047</v>
      </c>
      <c r="B2275" s="89" t="s">
        <v>7048</v>
      </c>
      <c r="C2275" s="89" t="s">
        <v>7049</v>
      </c>
      <c r="D2275" s="89" t="s">
        <v>74</v>
      </c>
      <c r="E2275" s="89" t="s">
        <v>87</v>
      </c>
      <c r="F2275" s="89" t="s">
        <v>88</v>
      </c>
      <c r="G2275" s="89" t="s">
        <v>471</v>
      </c>
      <c r="H2275" s="89" t="s">
        <v>273</v>
      </c>
      <c r="I2275" s="90">
        <v>3.5999964000035995E-3</v>
      </c>
    </row>
    <row r="2276" spans="1:9">
      <c r="A2276" s="89" t="s">
        <v>7050</v>
      </c>
      <c r="B2276" s="89" t="s">
        <v>7051</v>
      </c>
      <c r="C2276" s="89" t="s">
        <v>7052</v>
      </c>
      <c r="D2276" s="89" t="s">
        <v>97</v>
      </c>
      <c r="E2276" s="89" t="s">
        <v>618</v>
      </c>
      <c r="F2276" s="89" t="s">
        <v>1034</v>
      </c>
      <c r="G2276" s="89" t="s">
        <v>336</v>
      </c>
      <c r="H2276" s="89" t="s">
        <v>175</v>
      </c>
      <c r="I2276" s="90">
        <v>3.5999964000035995E-3</v>
      </c>
    </row>
    <row r="2277" spans="1:9">
      <c r="A2277" s="89" t="s">
        <v>7053</v>
      </c>
      <c r="B2277" s="89" t="s">
        <v>7054</v>
      </c>
      <c r="C2277" s="89" t="s">
        <v>7055</v>
      </c>
      <c r="D2277" s="89" t="s">
        <v>97</v>
      </c>
      <c r="E2277" s="89" t="s">
        <v>121</v>
      </c>
      <c r="F2277" s="89" t="s">
        <v>122</v>
      </c>
      <c r="G2277" s="89" t="s">
        <v>348</v>
      </c>
      <c r="H2277" s="89" t="s">
        <v>146</v>
      </c>
      <c r="I2277" s="90">
        <v>3.4999965000034996E-3</v>
      </c>
    </row>
    <row r="2278" spans="1:9">
      <c r="A2278" s="89" t="s">
        <v>7056</v>
      </c>
      <c r="B2278" s="89" t="s">
        <v>7057</v>
      </c>
      <c r="C2278" s="89" t="s">
        <v>7058</v>
      </c>
      <c r="D2278" s="89" t="s">
        <v>79</v>
      </c>
      <c r="E2278" s="89" t="s">
        <v>95</v>
      </c>
      <c r="F2278" s="89" t="s">
        <v>1012</v>
      </c>
      <c r="G2278" s="89" t="s">
        <v>188</v>
      </c>
      <c r="H2278" s="89" t="s">
        <v>151</v>
      </c>
      <c r="I2278" s="90">
        <v>3.4999965000034996E-3</v>
      </c>
    </row>
    <row r="2279" spans="1:9">
      <c r="A2279" s="89" t="s">
        <v>7059</v>
      </c>
      <c r="B2279" s="89" t="s">
        <v>7060</v>
      </c>
      <c r="C2279" s="89" t="s">
        <v>7061</v>
      </c>
      <c r="D2279" s="89" t="s">
        <v>97</v>
      </c>
      <c r="E2279" s="89" t="s">
        <v>136</v>
      </c>
      <c r="F2279" s="89" t="s">
        <v>137</v>
      </c>
      <c r="G2279" s="89" t="s">
        <v>336</v>
      </c>
      <c r="H2279" s="89" t="s">
        <v>175</v>
      </c>
      <c r="I2279" s="90">
        <v>3.4999965000034996E-3</v>
      </c>
    </row>
    <row r="2280" spans="1:9">
      <c r="A2280" s="89" t="s">
        <v>7062</v>
      </c>
      <c r="B2280" s="89" t="s">
        <v>7063</v>
      </c>
      <c r="C2280" s="89" t="s">
        <v>7064</v>
      </c>
      <c r="D2280" s="89" t="s">
        <v>103</v>
      </c>
      <c r="E2280" s="89" t="s">
        <v>103</v>
      </c>
      <c r="F2280" s="89" t="s">
        <v>173</v>
      </c>
      <c r="G2280" s="89" t="s">
        <v>336</v>
      </c>
      <c r="H2280" s="89" t="s">
        <v>175</v>
      </c>
      <c r="I2280" s="90">
        <v>3.4999965000034996E-3</v>
      </c>
    </row>
    <row r="2281" spans="1:9">
      <c r="A2281" s="89" t="s">
        <v>7065</v>
      </c>
      <c r="B2281" s="89" t="s">
        <v>7066</v>
      </c>
      <c r="C2281" s="89" t="s">
        <v>7067</v>
      </c>
      <c r="D2281" s="89" t="s">
        <v>97</v>
      </c>
      <c r="E2281" s="89" t="s">
        <v>121</v>
      </c>
      <c r="F2281" s="89" t="s">
        <v>122</v>
      </c>
      <c r="G2281" s="89" t="s">
        <v>365</v>
      </c>
      <c r="H2281" s="89" t="s">
        <v>193</v>
      </c>
      <c r="I2281" s="90">
        <v>3.4999965000034996E-3</v>
      </c>
    </row>
    <row r="2282" spans="1:9">
      <c r="A2282" s="89" t="s">
        <v>7068</v>
      </c>
      <c r="B2282" s="89" t="s">
        <v>7069</v>
      </c>
      <c r="C2282" s="89" t="s">
        <v>7070</v>
      </c>
      <c r="D2282" s="89" t="s">
        <v>83</v>
      </c>
      <c r="E2282" s="89" t="s">
        <v>83</v>
      </c>
      <c r="F2282" s="89" t="s">
        <v>107</v>
      </c>
      <c r="G2282" s="89" t="s">
        <v>188</v>
      </c>
      <c r="H2282" s="89" t="s">
        <v>151</v>
      </c>
      <c r="I2282" s="90">
        <v>3.4999965000034996E-3</v>
      </c>
    </row>
    <row r="2283" spans="1:9">
      <c r="A2283" s="89" t="s">
        <v>7071</v>
      </c>
      <c r="B2283" s="89" t="s">
        <v>7072</v>
      </c>
      <c r="C2283" s="89" t="s">
        <v>7073</v>
      </c>
      <c r="D2283" s="89" t="s">
        <v>59</v>
      </c>
      <c r="E2283" s="89" t="s">
        <v>155</v>
      </c>
      <c r="F2283" s="89" t="s">
        <v>155</v>
      </c>
      <c r="G2283" s="89" t="s">
        <v>332</v>
      </c>
      <c r="H2283" s="89" t="s">
        <v>169</v>
      </c>
      <c r="I2283" s="90">
        <v>3.4999965000034996E-3</v>
      </c>
    </row>
    <row r="2284" spans="1:9">
      <c r="A2284" s="89" t="s">
        <v>7074</v>
      </c>
      <c r="B2284" s="89" t="s">
        <v>7075</v>
      </c>
      <c r="C2284" s="89" t="s">
        <v>7076</v>
      </c>
      <c r="D2284" s="89" t="s">
        <v>83</v>
      </c>
      <c r="E2284" s="89" t="s">
        <v>83</v>
      </c>
      <c r="F2284" s="89" t="s">
        <v>160</v>
      </c>
      <c r="G2284" s="89" t="s">
        <v>385</v>
      </c>
      <c r="H2284" s="89" t="s">
        <v>213</v>
      </c>
      <c r="I2284" s="90">
        <v>3.4999965000034996E-3</v>
      </c>
    </row>
    <row r="2285" spans="1:9">
      <c r="A2285" s="89" t="s">
        <v>7077</v>
      </c>
      <c r="B2285" s="89" t="s">
        <v>7078</v>
      </c>
      <c r="C2285" s="89" t="s">
        <v>7079</v>
      </c>
      <c r="D2285" s="89" t="s">
        <v>103</v>
      </c>
      <c r="E2285" s="89" t="s">
        <v>103</v>
      </c>
      <c r="F2285" s="89" t="s">
        <v>290</v>
      </c>
      <c r="G2285" s="89" t="s">
        <v>435</v>
      </c>
      <c r="H2285" s="89" t="s">
        <v>253</v>
      </c>
      <c r="I2285" s="90">
        <v>3.4999965000034996E-3</v>
      </c>
    </row>
    <row r="2286" spans="1:9">
      <c r="A2286" s="89" t="s">
        <v>7080</v>
      </c>
      <c r="B2286" s="89" t="s">
        <v>7081</v>
      </c>
      <c r="C2286" s="89" t="s">
        <v>7082</v>
      </c>
      <c r="D2286" s="89" t="s">
        <v>108</v>
      </c>
      <c r="E2286" s="89" t="s">
        <v>560</v>
      </c>
      <c r="F2286" s="89" t="s">
        <v>561</v>
      </c>
      <c r="G2286" s="89" t="s">
        <v>385</v>
      </c>
      <c r="H2286" s="89" t="s">
        <v>213</v>
      </c>
      <c r="I2286" s="90">
        <v>3.4999965000034996E-3</v>
      </c>
    </row>
    <row r="2287" spans="1:9">
      <c r="A2287" s="89" t="s">
        <v>7083</v>
      </c>
      <c r="B2287" s="89" t="s">
        <v>7084</v>
      </c>
      <c r="C2287" s="89" t="s">
        <v>7085</v>
      </c>
      <c r="D2287" s="89" t="s">
        <v>97</v>
      </c>
      <c r="E2287" s="89" t="s">
        <v>618</v>
      </c>
      <c r="F2287" s="89" t="s">
        <v>1034</v>
      </c>
      <c r="G2287" s="89" t="s">
        <v>411</v>
      </c>
      <c r="H2287" s="89" t="s">
        <v>231</v>
      </c>
      <c r="I2287" s="90">
        <v>3.4999965000034996E-3</v>
      </c>
    </row>
    <row r="2288" spans="1:9">
      <c r="A2288" s="89" t="s">
        <v>7086</v>
      </c>
      <c r="B2288" s="89" t="s">
        <v>7087</v>
      </c>
      <c r="C2288" s="89" t="s">
        <v>7088</v>
      </c>
      <c r="D2288" s="89" t="s">
        <v>74</v>
      </c>
      <c r="E2288" s="89" t="s">
        <v>87</v>
      </c>
      <c r="F2288" s="89" t="s">
        <v>150</v>
      </c>
      <c r="G2288" s="89" t="s">
        <v>385</v>
      </c>
      <c r="H2288" s="89" t="s">
        <v>213</v>
      </c>
      <c r="I2288" s="90">
        <v>3.4999965000034996E-3</v>
      </c>
    </row>
    <row r="2289" spans="1:9">
      <c r="A2289" s="89" t="s">
        <v>7089</v>
      </c>
      <c r="B2289" s="89" t="s">
        <v>7090</v>
      </c>
      <c r="C2289" s="89" t="s">
        <v>7091</v>
      </c>
      <c r="D2289" s="89" t="s">
        <v>103</v>
      </c>
      <c r="E2289" s="89" t="s">
        <v>103</v>
      </c>
      <c r="F2289" s="89" t="s">
        <v>173</v>
      </c>
      <c r="G2289" s="89" t="s">
        <v>397</v>
      </c>
      <c r="H2289" s="89" t="s">
        <v>222</v>
      </c>
      <c r="I2289" s="90">
        <v>3.4999965000034996E-3</v>
      </c>
    </row>
    <row r="2290" spans="1:9">
      <c r="A2290" s="89" t="s">
        <v>7092</v>
      </c>
      <c r="B2290" s="89" t="s">
        <v>7093</v>
      </c>
      <c r="C2290" s="89" t="s">
        <v>7094</v>
      </c>
      <c r="D2290" s="89" t="s">
        <v>103</v>
      </c>
      <c r="E2290" s="89" t="s">
        <v>103</v>
      </c>
      <c r="F2290" s="89" t="s">
        <v>290</v>
      </c>
      <c r="G2290" s="89" t="s">
        <v>336</v>
      </c>
      <c r="H2290" s="89" t="s">
        <v>175</v>
      </c>
      <c r="I2290" s="90">
        <v>3.4999965000034996E-3</v>
      </c>
    </row>
    <row r="2291" spans="1:9">
      <c r="A2291" s="89" t="s">
        <v>7095</v>
      </c>
      <c r="B2291" s="89" t="s">
        <v>7096</v>
      </c>
      <c r="C2291" s="89" t="s">
        <v>7097</v>
      </c>
      <c r="D2291" s="89" t="s">
        <v>108</v>
      </c>
      <c r="E2291" s="89" t="s">
        <v>560</v>
      </c>
      <c r="F2291" s="89" t="s">
        <v>561</v>
      </c>
      <c r="G2291" s="89" t="s">
        <v>336</v>
      </c>
      <c r="H2291" s="89" t="s">
        <v>175</v>
      </c>
      <c r="I2291" s="90">
        <v>3.3999966000033991E-3</v>
      </c>
    </row>
    <row r="2292" spans="1:9">
      <c r="A2292" s="89" t="s">
        <v>7098</v>
      </c>
      <c r="B2292" s="89" t="s">
        <v>7099</v>
      </c>
      <c r="C2292" s="89" t="s">
        <v>7100</v>
      </c>
      <c r="D2292" s="89" t="s">
        <v>74</v>
      </c>
      <c r="E2292" s="89" t="s">
        <v>87</v>
      </c>
      <c r="F2292" s="89" t="s">
        <v>88</v>
      </c>
      <c r="G2292" s="89" t="s">
        <v>397</v>
      </c>
      <c r="H2292" s="89" t="s">
        <v>222</v>
      </c>
      <c r="I2292" s="90">
        <v>3.3999966000033991E-3</v>
      </c>
    </row>
    <row r="2293" spans="1:9">
      <c r="A2293" s="89" t="s">
        <v>7101</v>
      </c>
      <c r="B2293" s="89" t="s">
        <v>7102</v>
      </c>
      <c r="C2293" s="89" t="s">
        <v>7103</v>
      </c>
      <c r="D2293" s="89" t="s">
        <v>108</v>
      </c>
      <c r="E2293" s="89" t="s">
        <v>560</v>
      </c>
      <c r="F2293" s="89" t="s">
        <v>1085</v>
      </c>
      <c r="G2293" s="89" t="s">
        <v>344</v>
      </c>
      <c r="H2293" s="89" t="s">
        <v>184</v>
      </c>
      <c r="I2293" s="90">
        <v>3.3999966000033991E-3</v>
      </c>
    </row>
    <row r="2294" spans="1:9">
      <c r="A2294" s="89" t="s">
        <v>7104</v>
      </c>
      <c r="B2294" s="89" t="s">
        <v>7105</v>
      </c>
      <c r="C2294" s="89" t="s">
        <v>7106</v>
      </c>
      <c r="D2294" s="89" t="s">
        <v>79</v>
      </c>
      <c r="E2294" s="89" t="s">
        <v>444</v>
      </c>
      <c r="F2294" s="89" t="s">
        <v>2068</v>
      </c>
      <c r="G2294" s="89" t="s">
        <v>336</v>
      </c>
      <c r="H2294" s="89" t="s">
        <v>175</v>
      </c>
      <c r="I2294" s="90">
        <v>3.3999966000033991E-3</v>
      </c>
    </row>
    <row r="2295" spans="1:9">
      <c r="A2295" s="89" t="s">
        <v>7107</v>
      </c>
      <c r="B2295" s="89" t="s">
        <v>7108</v>
      </c>
      <c r="C2295" s="89" t="s">
        <v>7109</v>
      </c>
      <c r="D2295" s="89" t="s">
        <v>79</v>
      </c>
      <c r="E2295" s="89" t="s">
        <v>95</v>
      </c>
      <c r="F2295" s="89" t="s">
        <v>309</v>
      </c>
      <c r="G2295" s="89" t="s">
        <v>389</v>
      </c>
      <c r="H2295" s="89" t="s">
        <v>218</v>
      </c>
      <c r="I2295" s="90">
        <v>3.3999966000033991E-3</v>
      </c>
    </row>
    <row r="2296" spans="1:9">
      <c r="A2296" s="89" t="s">
        <v>7110</v>
      </c>
      <c r="B2296" s="89" t="s">
        <v>7111</v>
      </c>
      <c r="C2296" s="89" t="s">
        <v>7112</v>
      </c>
      <c r="D2296" s="89" t="s">
        <v>108</v>
      </c>
      <c r="E2296" s="89" t="s">
        <v>305</v>
      </c>
      <c r="F2296" s="89" t="s">
        <v>305</v>
      </c>
      <c r="G2296" s="89" t="s">
        <v>435</v>
      </c>
      <c r="H2296" s="89" t="s">
        <v>253</v>
      </c>
      <c r="I2296" s="90">
        <v>3.3999966000033991E-3</v>
      </c>
    </row>
    <row r="2297" spans="1:9">
      <c r="A2297" s="89" t="s">
        <v>7113</v>
      </c>
      <c r="B2297" s="89" t="s">
        <v>7114</v>
      </c>
      <c r="C2297" s="89" t="s">
        <v>7115</v>
      </c>
      <c r="D2297" s="89" t="s">
        <v>103</v>
      </c>
      <c r="E2297" s="89" t="s">
        <v>103</v>
      </c>
      <c r="F2297" s="89" t="s">
        <v>290</v>
      </c>
      <c r="G2297" s="89" t="s">
        <v>336</v>
      </c>
      <c r="H2297" s="89" t="s">
        <v>175</v>
      </c>
      <c r="I2297" s="90">
        <v>3.3999966000033991E-3</v>
      </c>
    </row>
    <row r="2298" spans="1:9">
      <c r="A2298" s="89" t="s">
        <v>7116</v>
      </c>
      <c r="B2298" s="89" t="s">
        <v>7117</v>
      </c>
      <c r="C2298" s="89" t="s">
        <v>7118</v>
      </c>
      <c r="D2298" s="89" t="s">
        <v>114</v>
      </c>
      <c r="E2298" s="89" t="s">
        <v>114</v>
      </c>
      <c r="F2298" s="89" t="s">
        <v>2386</v>
      </c>
      <c r="G2298" s="89" t="s">
        <v>471</v>
      </c>
      <c r="H2298" s="89" t="s">
        <v>273</v>
      </c>
      <c r="I2298" s="90">
        <v>3.3999966000033991E-3</v>
      </c>
    </row>
    <row r="2299" spans="1:9">
      <c r="A2299" s="89" t="s">
        <v>7119</v>
      </c>
      <c r="B2299" s="89" t="s">
        <v>7120</v>
      </c>
      <c r="C2299" s="89" t="s">
        <v>7121</v>
      </c>
      <c r="D2299" s="89" t="s">
        <v>79</v>
      </c>
      <c r="E2299" s="89" t="s">
        <v>444</v>
      </c>
      <c r="F2299" s="89" t="s">
        <v>2068</v>
      </c>
      <c r="G2299" s="89" t="s">
        <v>332</v>
      </c>
      <c r="H2299" s="89" t="s">
        <v>169</v>
      </c>
      <c r="I2299" s="90">
        <v>3.3999966000033991E-3</v>
      </c>
    </row>
    <row r="2300" spans="1:9">
      <c r="A2300" s="89" t="s">
        <v>7122</v>
      </c>
      <c r="B2300" s="89" t="s">
        <v>7123</v>
      </c>
      <c r="C2300" s="89" t="s">
        <v>7124</v>
      </c>
      <c r="D2300" s="89" t="s">
        <v>97</v>
      </c>
      <c r="E2300" s="89" t="s">
        <v>618</v>
      </c>
      <c r="F2300" s="89" t="s">
        <v>1034</v>
      </c>
      <c r="G2300" s="89" t="s">
        <v>336</v>
      </c>
      <c r="H2300" s="89" t="s">
        <v>175</v>
      </c>
      <c r="I2300" s="90">
        <v>3.3999966000033991E-3</v>
      </c>
    </row>
    <row r="2301" spans="1:9">
      <c r="A2301" s="89" t="s">
        <v>7125</v>
      </c>
      <c r="B2301" s="89" t="s">
        <v>7126</v>
      </c>
      <c r="C2301" s="89" t="s">
        <v>7127</v>
      </c>
      <c r="D2301" s="89" t="s">
        <v>97</v>
      </c>
      <c r="E2301" s="89" t="s">
        <v>121</v>
      </c>
      <c r="F2301" s="89" t="s">
        <v>122</v>
      </c>
      <c r="G2301" s="89" t="s">
        <v>365</v>
      </c>
      <c r="H2301" s="89" t="s">
        <v>193</v>
      </c>
      <c r="I2301" s="90">
        <v>3.3999966000033991E-3</v>
      </c>
    </row>
    <row r="2302" spans="1:9">
      <c r="A2302" s="89" t="s">
        <v>7128</v>
      </c>
      <c r="B2302" s="89" t="s">
        <v>7129</v>
      </c>
      <c r="C2302" s="89" t="s">
        <v>7130</v>
      </c>
      <c r="D2302" s="89" t="s">
        <v>79</v>
      </c>
      <c r="E2302" s="89" t="s">
        <v>444</v>
      </c>
      <c r="F2302" s="89" t="s">
        <v>2068</v>
      </c>
      <c r="G2302" s="89" t="s">
        <v>389</v>
      </c>
      <c r="H2302" s="89" t="s">
        <v>218</v>
      </c>
      <c r="I2302" s="90">
        <v>3.3999966000033991E-3</v>
      </c>
    </row>
    <row r="2303" spans="1:9">
      <c r="A2303" s="89" t="s">
        <v>7131</v>
      </c>
      <c r="B2303" s="89" t="s">
        <v>7132</v>
      </c>
      <c r="C2303" s="89" t="s">
        <v>7133</v>
      </c>
      <c r="D2303" s="89" t="s">
        <v>108</v>
      </c>
      <c r="E2303" s="89" t="s">
        <v>300</v>
      </c>
      <c r="F2303" s="89" t="s">
        <v>301</v>
      </c>
      <c r="G2303" s="89" t="s">
        <v>203</v>
      </c>
      <c r="H2303" s="89" t="s">
        <v>156</v>
      </c>
      <c r="I2303" s="90">
        <v>3.2999967000032996E-3</v>
      </c>
    </row>
    <row r="2304" spans="1:9">
      <c r="A2304" s="89" t="s">
        <v>7134</v>
      </c>
      <c r="B2304" s="89" t="s">
        <v>7135</v>
      </c>
      <c r="C2304" s="89" t="s">
        <v>7136</v>
      </c>
      <c r="D2304" s="89" t="s">
        <v>59</v>
      </c>
      <c r="E2304" s="89" t="s">
        <v>60</v>
      </c>
      <c r="F2304" s="89" t="s">
        <v>61</v>
      </c>
      <c r="G2304" s="89" t="s">
        <v>332</v>
      </c>
      <c r="H2304" s="89" t="s">
        <v>169</v>
      </c>
      <c r="I2304" s="90">
        <v>3.2999967000032996E-3</v>
      </c>
    </row>
    <row r="2305" spans="1:9">
      <c r="A2305" s="89" t="s">
        <v>7137</v>
      </c>
      <c r="B2305" s="89" t="s">
        <v>7138</v>
      </c>
      <c r="C2305" s="89" t="s">
        <v>7139</v>
      </c>
      <c r="D2305" s="89" t="s">
        <v>108</v>
      </c>
      <c r="E2305" s="89" t="s">
        <v>560</v>
      </c>
      <c r="F2305" s="89" t="s">
        <v>1085</v>
      </c>
      <c r="G2305" s="89" t="s">
        <v>423</v>
      </c>
      <c r="H2305" s="89" t="s">
        <v>241</v>
      </c>
      <c r="I2305" s="90">
        <v>3.2999967000032996E-3</v>
      </c>
    </row>
    <row r="2306" spans="1:9">
      <c r="A2306" s="89" t="s">
        <v>7140</v>
      </c>
      <c r="B2306" s="89" t="s">
        <v>7141</v>
      </c>
      <c r="C2306" s="89" t="s">
        <v>7142</v>
      </c>
      <c r="D2306" s="89" t="s">
        <v>108</v>
      </c>
      <c r="E2306" s="89" t="s">
        <v>201</v>
      </c>
      <c r="F2306" s="89" t="s">
        <v>202</v>
      </c>
      <c r="G2306" s="89" t="s">
        <v>336</v>
      </c>
      <c r="H2306" s="89" t="s">
        <v>175</v>
      </c>
      <c r="I2306" s="90">
        <v>3.2999967000032996E-3</v>
      </c>
    </row>
    <row r="2307" spans="1:9">
      <c r="A2307" s="89" t="s">
        <v>7143</v>
      </c>
      <c r="B2307" s="89" t="s">
        <v>7144</v>
      </c>
      <c r="C2307" s="89" t="s">
        <v>7145</v>
      </c>
      <c r="D2307" s="89" t="s">
        <v>79</v>
      </c>
      <c r="E2307" s="89" t="s">
        <v>444</v>
      </c>
      <c r="F2307" s="89" t="s">
        <v>2651</v>
      </c>
      <c r="G2307" s="89" t="s">
        <v>336</v>
      </c>
      <c r="H2307" s="89" t="s">
        <v>175</v>
      </c>
      <c r="I2307" s="90">
        <v>3.2999967000032996E-3</v>
      </c>
    </row>
    <row r="2308" spans="1:9">
      <c r="A2308" s="89" t="s">
        <v>7146</v>
      </c>
      <c r="B2308" s="89" t="s">
        <v>7147</v>
      </c>
      <c r="C2308" s="89" t="s">
        <v>7148</v>
      </c>
      <c r="D2308" s="89" t="s">
        <v>59</v>
      </c>
      <c r="E2308" s="89" t="s">
        <v>60</v>
      </c>
      <c r="F2308" s="89" t="s">
        <v>61</v>
      </c>
      <c r="G2308" s="89" t="s">
        <v>332</v>
      </c>
      <c r="H2308" s="89" t="s">
        <v>169</v>
      </c>
      <c r="I2308" s="90">
        <v>3.2999967000032996E-3</v>
      </c>
    </row>
    <row r="2309" spans="1:9">
      <c r="A2309" s="89" t="s">
        <v>7149</v>
      </c>
      <c r="B2309" s="89" t="s">
        <v>7150</v>
      </c>
      <c r="C2309" s="89" t="s">
        <v>7151</v>
      </c>
      <c r="D2309" s="89" t="s">
        <v>79</v>
      </c>
      <c r="E2309" s="89" t="s">
        <v>95</v>
      </c>
      <c r="F2309" s="89" t="s">
        <v>96</v>
      </c>
      <c r="G2309" s="89" t="s">
        <v>423</v>
      </c>
      <c r="H2309" s="89" t="s">
        <v>241</v>
      </c>
      <c r="I2309" s="90">
        <v>3.2999967000032996E-3</v>
      </c>
    </row>
    <row r="2310" spans="1:9">
      <c r="A2310" s="89" t="s">
        <v>7152</v>
      </c>
      <c r="B2310" s="89" t="s">
        <v>7153</v>
      </c>
      <c r="C2310" s="89" t="s">
        <v>7154</v>
      </c>
      <c r="D2310" s="89" t="s">
        <v>108</v>
      </c>
      <c r="E2310" s="89" t="s">
        <v>300</v>
      </c>
      <c r="F2310" s="89" t="s">
        <v>301</v>
      </c>
      <c r="G2310" s="89" t="s">
        <v>336</v>
      </c>
      <c r="H2310" s="89" t="s">
        <v>175</v>
      </c>
      <c r="I2310" s="90">
        <v>3.2999967000032996E-3</v>
      </c>
    </row>
    <row r="2311" spans="1:9">
      <c r="A2311" s="89" t="s">
        <v>7155</v>
      </c>
      <c r="B2311" s="89" t="s">
        <v>7156</v>
      </c>
      <c r="C2311" s="89" t="s">
        <v>7157</v>
      </c>
      <c r="D2311" s="89" t="s">
        <v>108</v>
      </c>
      <c r="E2311" s="89" t="s">
        <v>235</v>
      </c>
      <c r="F2311" s="89" t="s">
        <v>236</v>
      </c>
      <c r="G2311" s="89" t="s">
        <v>471</v>
      </c>
      <c r="H2311" s="89" t="s">
        <v>273</v>
      </c>
      <c r="I2311" s="90">
        <v>3.2999967000032996E-3</v>
      </c>
    </row>
    <row r="2312" spans="1:9">
      <c r="A2312" s="89" t="s">
        <v>7158</v>
      </c>
      <c r="B2312" s="89" t="s">
        <v>7159</v>
      </c>
      <c r="C2312" s="89" t="s">
        <v>7160</v>
      </c>
      <c r="D2312" s="89" t="s">
        <v>59</v>
      </c>
      <c r="E2312" s="89" t="s">
        <v>155</v>
      </c>
      <c r="F2312" s="89" t="s">
        <v>155</v>
      </c>
      <c r="G2312" s="89" t="s">
        <v>332</v>
      </c>
      <c r="H2312" s="89" t="s">
        <v>169</v>
      </c>
      <c r="I2312" s="90">
        <v>3.2999967000032996E-3</v>
      </c>
    </row>
    <row r="2313" spans="1:9">
      <c r="A2313" s="89" t="s">
        <v>7161</v>
      </c>
      <c r="B2313" s="89" t="s">
        <v>7162</v>
      </c>
      <c r="C2313" s="89" t="s">
        <v>7163</v>
      </c>
      <c r="D2313" s="89" t="s">
        <v>97</v>
      </c>
      <c r="E2313" s="89" t="s">
        <v>618</v>
      </c>
      <c r="F2313" s="89" t="s">
        <v>1034</v>
      </c>
      <c r="G2313" s="89" t="s">
        <v>324</v>
      </c>
      <c r="H2313" s="89" t="s">
        <v>63</v>
      </c>
      <c r="I2313" s="90">
        <v>3.2999967000032996E-3</v>
      </c>
    </row>
    <row r="2314" spans="1:9">
      <c r="A2314" s="89" t="s">
        <v>7164</v>
      </c>
      <c r="B2314" s="89" t="s">
        <v>7165</v>
      </c>
      <c r="C2314" s="89" t="s">
        <v>7166</v>
      </c>
      <c r="D2314" s="89" t="s">
        <v>97</v>
      </c>
      <c r="E2314" s="89" t="s">
        <v>618</v>
      </c>
      <c r="F2314" s="89" t="s">
        <v>1034</v>
      </c>
      <c r="G2314" s="89" t="s">
        <v>203</v>
      </c>
      <c r="H2314" s="89" t="s">
        <v>156</v>
      </c>
      <c r="I2314" s="90">
        <v>3.2999967000032996E-3</v>
      </c>
    </row>
    <row r="2315" spans="1:9">
      <c r="A2315" s="89" t="s">
        <v>7167</v>
      </c>
      <c r="B2315" s="89" t="s">
        <v>7168</v>
      </c>
      <c r="C2315" s="89" t="s">
        <v>7169</v>
      </c>
      <c r="D2315" s="89" t="s">
        <v>97</v>
      </c>
      <c r="E2315" s="89" t="s">
        <v>121</v>
      </c>
      <c r="F2315" s="89" t="s">
        <v>122</v>
      </c>
      <c r="G2315" s="89" t="s">
        <v>332</v>
      </c>
      <c r="H2315" s="89" t="s">
        <v>169</v>
      </c>
      <c r="I2315" s="90">
        <v>3.2999967000032996E-3</v>
      </c>
    </row>
    <row r="2316" spans="1:9">
      <c r="A2316" s="89" t="s">
        <v>7170</v>
      </c>
      <c r="B2316" s="89" t="s">
        <v>7171</v>
      </c>
      <c r="C2316" s="89" t="s">
        <v>7172</v>
      </c>
      <c r="D2316" s="89" t="s">
        <v>83</v>
      </c>
      <c r="E2316" s="89" t="s">
        <v>83</v>
      </c>
      <c r="F2316" s="89" t="s">
        <v>107</v>
      </c>
      <c r="G2316" s="89" t="s">
        <v>344</v>
      </c>
      <c r="H2316" s="89" t="s">
        <v>184</v>
      </c>
      <c r="I2316" s="90">
        <v>3.2999967000032996E-3</v>
      </c>
    </row>
    <row r="2317" spans="1:9">
      <c r="A2317" s="89" t="s">
        <v>7173</v>
      </c>
      <c r="B2317" s="89" t="s">
        <v>7174</v>
      </c>
      <c r="C2317" s="89" t="s">
        <v>7175</v>
      </c>
      <c r="D2317" s="89" t="s">
        <v>97</v>
      </c>
      <c r="E2317" s="89" t="s">
        <v>121</v>
      </c>
      <c r="F2317" s="89" t="s">
        <v>122</v>
      </c>
      <c r="G2317" s="89" t="s">
        <v>385</v>
      </c>
      <c r="H2317" s="89" t="s">
        <v>213</v>
      </c>
      <c r="I2317" s="90">
        <v>3.1999968000031996E-3</v>
      </c>
    </row>
    <row r="2318" spans="1:9">
      <c r="A2318" s="89" t="s">
        <v>7176</v>
      </c>
      <c r="B2318" s="89" t="s">
        <v>7177</v>
      </c>
      <c r="C2318" s="89" t="s">
        <v>7178</v>
      </c>
      <c r="D2318" s="89" t="s">
        <v>59</v>
      </c>
      <c r="E2318" s="89" t="s">
        <v>60</v>
      </c>
      <c r="F2318" s="89" t="s">
        <v>770</v>
      </c>
      <c r="G2318" s="89" t="s">
        <v>332</v>
      </c>
      <c r="H2318" s="89" t="s">
        <v>169</v>
      </c>
      <c r="I2318" s="90">
        <v>3.1999968000031996E-3</v>
      </c>
    </row>
    <row r="2319" spans="1:9">
      <c r="A2319" s="89" t="s">
        <v>7179</v>
      </c>
      <c r="B2319" s="89" t="s">
        <v>7180</v>
      </c>
      <c r="C2319" s="89" t="s">
        <v>7181</v>
      </c>
      <c r="D2319" s="89" t="s">
        <v>79</v>
      </c>
      <c r="E2319" s="89" t="s">
        <v>95</v>
      </c>
      <c r="F2319" s="89" t="s">
        <v>309</v>
      </c>
      <c r="G2319" s="89" t="s">
        <v>336</v>
      </c>
      <c r="H2319" s="89" t="s">
        <v>175</v>
      </c>
      <c r="I2319" s="90">
        <v>3.1999968000031996E-3</v>
      </c>
    </row>
    <row r="2320" spans="1:9">
      <c r="A2320" s="89" t="s">
        <v>7182</v>
      </c>
      <c r="B2320" s="89" t="s">
        <v>7183</v>
      </c>
      <c r="C2320" s="89" t="s">
        <v>7184</v>
      </c>
      <c r="D2320" s="89" t="s">
        <v>79</v>
      </c>
      <c r="E2320" s="89" t="s">
        <v>444</v>
      </c>
      <c r="F2320" s="89" t="s">
        <v>3920</v>
      </c>
      <c r="G2320" s="89" t="s">
        <v>336</v>
      </c>
      <c r="H2320" s="89" t="s">
        <v>175</v>
      </c>
      <c r="I2320" s="90">
        <v>3.1999968000031996E-3</v>
      </c>
    </row>
    <row r="2321" spans="1:9">
      <c r="A2321" s="89" t="s">
        <v>7185</v>
      </c>
      <c r="B2321" s="89" t="s">
        <v>7186</v>
      </c>
      <c r="C2321" s="89" t="s">
        <v>7187</v>
      </c>
      <c r="D2321" s="89" t="s">
        <v>79</v>
      </c>
      <c r="E2321" s="89" t="s">
        <v>95</v>
      </c>
      <c r="F2321" s="89" t="s">
        <v>541</v>
      </c>
      <c r="G2321" s="89" t="s">
        <v>336</v>
      </c>
      <c r="H2321" s="89" t="s">
        <v>175</v>
      </c>
      <c r="I2321" s="90">
        <v>3.1999968000031996E-3</v>
      </c>
    </row>
    <row r="2322" spans="1:9">
      <c r="A2322" s="89" t="s">
        <v>7188</v>
      </c>
      <c r="B2322" s="89" t="s">
        <v>7189</v>
      </c>
      <c r="C2322" s="89" t="s">
        <v>7190</v>
      </c>
      <c r="D2322" s="89" t="s">
        <v>114</v>
      </c>
      <c r="E2322" s="89" t="s">
        <v>114</v>
      </c>
      <c r="F2322" s="89" t="s">
        <v>2386</v>
      </c>
      <c r="G2322" s="89" t="s">
        <v>415</v>
      </c>
      <c r="H2322" s="89" t="s">
        <v>237</v>
      </c>
      <c r="I2322" s="90">
        <v>3.1999968000031996E-3</v>
      </c>
    </row>
    <row r="2323" spans="1:9">
      <c r="A2323" s="89" t="s">
        <v>7191</v>
      </c>
      <c r="B2323" s="89" t="s">
        <v>7192</v>
      </c>
      <c r="C2323" s="89" t="s">
        <v>7193</v>
      </c>
      <c r="D2323" s="89" t="s">
        <v>103</v>
      </c>
      <c r="E2323" s="89" t="s">
        <v>103</v>
      </c>
      <c r="F2323" s="89" t="s">
        <v>173</v>
      </c>
      <c r="G2323" s="89" t="s">
        <v>423</v>
      </c>
      <c r="H2323" s="89" t="s">
        <v>241</v>
      </c>
      <c r="I2323" s="90">
        <v>3.1999968000031996E-3</v>
      </c>
    </row>
    <row r="2324" spans="1:9">
      <c r="A2324" s="89" t="s">
        <v>7194</v>
      </c>
      <c r="B2324" s="89" t="s">
        <v>7195</v>
      </c>
      <c r="C2324" s="89" t="s">
        <v>7196</v>
      </c>
      <c r="D2324" s="89" t="s">
        <v>79</v>
      </c>
      <c r="E2324" s="89" t="s">
        <v>95</v>
      </c>
      <c r="F2324" s="89" t="s">
        <v>541</v>
      </c>
      <c r="G2324" s="89" t="s">
        <v>188</v>
      </c>
      <c r="H2324" s="89" t="s">
        <v>151</v>
      </c>
      <c r="I2324" s="90">
        <v>3.1999968000031996E-3</v>
      </c>
    </row>
    <row r="2325" spans="1:9">
      <c r="A2325" s="89" t="s">
        <v>7197</v>
      </c>
      <c r="B2325" s="89" t="s">
        <v>7198</v>
      </c>
      <c r="C2325" s="89" t="s">
        <v>7199</v>
      </c>
      <c r="D2325" s="89" t="s">
        <v>103</v>
      </c>
      <c r="E2325" s="89" t="s">
        <v>103</v>
      </c>
      <c r="F2325" s="89" t="s">
        <v>173</v>
      </c>
      <c r="G2325" s="89" t="s">
        <v>336</v>
      </c>
      <c r="H2325" s="89" t="s">
        <v>175</v>
      </c>
      <c r="I2325" s="90">
        <v>3.1999968000031996E-3</v>
      </c>
    </row>
    <row r="2326" spans="1:9">
      <c r="A2326" s="89" t="s">
        <v>7200</v>
      </c>
      <c r="B2326" s="89" t="s">
        <v>7201</v>
      </c>
      <c r="C2326" s="89" t="s">
        <v>7202</v>
      </c>
      <c r="D2326" s="89" t="s">
        <v>108</v>
      </c>
      <c r="E2326" s="89" t="s">
        <v>560</v>
      </c>
      <c r="F2326" s="89" t="s">
        <v>561</v>
      </c>
      <c r="G2326" s="89" t="s">
        <v>332</v>
      </c>
      <c r="H2326" s="89" t="s">
        <v>169</v>
      </c>
      <c r="I2326" s="90">
        <v>3.1999968000031996E-3</v>
      </c>
    </row>
    <row r="2327" spans="1:9">
      <c r="A2327" s="89" t="s">
        <v>7203</v>
      </c>
      <c r="B2327" s="89" t="s">
        <v>7204</v>
      </c>
      <c r="C2327" s="89" t="s">
        <v>7205</v>
      </c>
      <c r="D2327" s="89" t="s">
        <v>91</v>
      </c>
      <c r="E2327" s="89" t="s">
        <v>409</v>
      </c>
      <c r="F2327" s="89" t="s">
        <v>410</v>
      </c>
      <c r="G2327" s="89" t="s">
        <v>336</v>
      </c>
      <c r="H2327" s="89" t="s">
        <v>175</v>
      </c>
      <c r="I2327" s="90">
        <v>3.1999968000031996E-3</v>
      </c>
    </row>
    <row r="2328" spans="1:9">
      <c r="A2328" s="89" t="s">
        <v>7206</v>
      </c>
      <c r="B2328" s="89" t="s">
        <v>7207</v>
      </c>
      <c r="C2328" s="89" t="s">
        <v>7208</v>
      </c>
      <c r="D2328" s="89" t="s">
        <v>83</v>
      </c>
      <c r="E2328" s="89" t="s">
        <v>83</v>
      </c>
      <c r="F2328" s="89" t="s">
        <v>107</v>
      </c>
      <c r="G2328" s="89" t="s">
        <v>454</v>
      </c>
      <c r="H2328" s="89" t="s">
        <v>261</v>
      </c>
      <c r="I2328" s="90">
        <v>3.1999968000031996E-3</v>
      </c>
    </row>
    <row r="2329" spans="1:9">
      <c r="A2329" s="89" t="s">
        <v>7209</v>
      </c>
      <c r="B2329" s="89" t="s">
        <v>7210</v>
      </c>
      <c r="C2329" s="89" t="s">
        <v>7211</v>
      </c>
      <c r="D2329" s="89" t="s">
        <v>83</v>
      </c>
      <c r="E2329" s="89" t="s">
        <v>83</v>
      </c>
      <c r="F2329" s="89" t="s">
        <v>107</v>
      </c>
      <c r="G2329" s="89" t="s">
        <v>381</v>
      </c>
      <c r="H2329" s="89" t="s">
        <v>208</v>
      </c>
      <c r="I2329" s="90">
        <v>3.1999968000031996E-3</v>
      </c>
    </row>
    <row r="2330" spans="1:9">
      <c r="A2330" s="89" t="s">
        <v>7212</v>
      </c>
      <c r="B2330" s="89" t="s">
        <v>7213</v>
      </c>
      <c r="C2330" s="89" t="s">
        <v>7214</v>
      </c>
      <c r="D2330" s="89" t="s">
        <v>74</v>
      </c>
      <c r="E2330" s="89" t="s">
        <v>101</v>
      </c>
      <c r="F2330" s="89" t="s">
        <v>885</v>
      </c>
      <c r="G2330" s="89" t="s">
        <v>385</v>
      </c>
      <c r="H2330" s="89" t="s">
        <v>213</v>
      </c>
      <c r="I2330" s="90">
        <v>3.0999969000030997E-3</v>
      </c>
    </row>
    <row r="2331" spans="1:9">
      <c r="A2331" s="89" t="s">
        <v>7215</v>
      </c>
      <c r="B2331" s="89" t="s">
        <v>7216</v>
      </c>
      <c r="C2331" s="89" t="s">
        <v>7217</v>
      </c>
      <c r="D2331" s="89" t="s">
        <v>97</v>
      </c>
      <c r="E2331" s="89" t="s">
        <v>136</v>
      </c>
      <c r="F2331" s="89" t="s">
        <v>470</v>
      </c>
      <c r="G2331" s="89" t="s">
        <v>454</v>
      </c>
      <c r="H2331" s="89" t="s">
        <v>261</v>
      </c>
      <c r="I2331" s="90">
        <v>3.0999969000030997E-3</v>
      </c>
    </row>
    <row r="2332" spans="1:9">
      <c r="A2332" s="89" t="s">
        <v>7218</v>
      </c>
      <c r="B2332" s="89" t="s">
        <v>7219</v>
      </c>
      <c r="C2332" s="89" t="s">
        <v>7220</v>
      </c>
      <c r="D2332" s="89" t="s">
        <v>83</v>
      </c>
      <c r="E2332" s="89" t="s">
        <v>83</v>
      </c>
      <c r="F2332" s="89" t="s">
        <v>160</v>
      </c>
      <c r="G2332" s="89" t="s">
        <v>471</v>
      </c>
      <c r="H2332" s="89" t="s">
        <v>273</v>
      </c>
      <c r="I2332" s="90">
        <v>3.0999969000030997E-3</v>
      </c>
    </row>
    <row r="2333" spans="1:9">
      <c r="A2333" s="89" t="s">
        <v>7221</v>
      </c>
      <c r="B2333" s="89" t="s">
        <v>7222</v>
      </c>
      <c r="C2333" s="89" t="s">
        <v>7223</v>
      </c>
      <c r="D2333" s="89" t="s">
        <v>79</v>
      </c>
      <c r="E2333" s="89" t="s">
        <v>444</v>
      </c>
      <c r="F2333" s="89" t="s">
        <v>3920</v>
      </c>
      <c r="G2333" s="89" t="s">
        <v>344</v>
      </c>
      <c r="H2333" s="89" t="s">
        <v>184</v>
      </c>
      <c r="I2333" s="90">
        <v>3.0999969000030997E-3</v>
      </c>
    </row>
    <row r="2334" spans="1:9">
      <c r="A2334" s="89" t="s">
        <v>7224</v>
      </c>
      <c r="B2334" s="89" t="s">
        <v>7225</v>
      </c>
      <c r="C2334" s="89" t="s">
        <v>7226</v>
      </c>
      <c r="D2334" s="89" t="s">
        <v>103</v>
      </c>
      <c r="E2334" s="89" t="s">
        <v>103</v>
      </c>
      <c r="F2334" s="89" t="s">
        <v>1572</v>
      </c>
      <c r="G2334" s="89" t="s">
        <v>336</v>
      </c>
      <c r="H2334" s="89" t="s">
        <v>175</v>
      </c>
      <c r="I2334" s="90">
        <v>3.0999969000030997E-3</v>
      </c>
    </row>
    <row r="2335" spans="1:9">
      <c r="A2335" s="89" t="s">
        <v>7227</v>
      </c>
      <c r="B2335" s="89" t="s">
        <v>7228</v>
      </c>
      <c r="C2335" s="89" t="s">
        <v>7229</v>
      </c>
      <c r="D2335" s="89" t="s">
        <v>83</v>
      </c>
      <c r="E2335" s="89" t="s">
        <v>83</v>
      </c>
      <c r="F2335" s="89" t="s">
        <v>160</v>
      </c>
      <c r="G2335" s="89" t="s">
        <v>454</v>
      </c>
      <c r="H2335" s="89" t="s">
        <v>261</v>
      </c>
      <c r="I2335" s="90">
        <v>3.0999969000030997E-3</v>
      </c>
    </row>
    <row r="2336" spans="1:9">
      <c r="A2336" s="89" t="s">
        <v>7230</v>
      </c>
      <c r="B2336" s="89" t="s">
        <v>7231</v>
      </c>
      <c r="C2336" s="89" t="s">
        <v>7232</v>
      </c>
      <c r="D2336" s="89" t="s">
        <v>59</v>
      </c>
      <c r="E2336" s="89" t="s">
        <v>155</v>
      </c>
      <c r="F2336" s="89" t="s">
        <v>155</v>
      </c>
      <c r="G2336" s="89" t="s">
        <v>332</v>
      </c>
      <c r="H2336" s="89" t="s">
        <v>169</v>
      </c>
      <c r="I2336" s="90">
        <v>3.0999969000030997E-3</v>
      </c>
    </row>
    <row r="2337" spans="1:9">
      <c r="A2337" s="89" t="s">
        <v>7233</v>
      </c>
      <c r="B2337" s="89" t="s">
        <v>7234</v>
      </c>
      <c r="C2337" s="89" t="s">
        <v>7235</v>
      </c>
      <c r="D2337" s="89" t="s">
        <v>103</v>
      </c>
      <c r="E2337" s="89" t="s">
        <v>103</v>
      </c>
      <c r="F2337" s="89" t="s">
        <v>290</v>
      </c>
      <c r="G2337" s="89" t="s">
        <v>336</v>
      </c>
      <c r="H2337" s="89" t="s">
        <v>175</v>
      </c>
      <c r="I2337" s="90">
        <v>3.0999969000030997E-3</v>
      </c>
    </row>
    <row r="2338" spans="1:9">
      <c r="A2338" s="89" t="s">
        <v>7236</v>
      </c>
      <c r="B2338" s="89" t="s">
        <v>7237</v>
      </c>
      <c r="C2338" s="89" t="s">
        <v>7238</v>
      </c>
      <c r="D2338" s="89" t="s">
        <v>83</v>
      </c>
      <c r="E2338" s="89" t="s">
        <v>83</v>
      </c>
      <c r="F2338" s="89" t="s">
        <v>107</v>
      </c>
      <c r="G2338" s="89" t="s">
        <v>397</v>
      </c>
      <c r="H2338" s="89" t="s">
        <v>222</v>
      </c>
      <c r="I2338" s="90">
        <v>3.0999969000030997E-3</v>
      </c>
    </row>
    <row r="2339" spans="1:9">
      <c r="A2339" s="89" t="s">
        <v>7239</v>
      </c>
      <c r="B2339" s="89" t="s">
        <v>7240</v>
      </c>
      <c r="C2339" s="89" t="s">
        <v>7241</v>
      </c>
      <c r="D2339" s="89" t="s">
        <v>91</v>
      </c>
      <c r="E2339" s="89" t="s">
        <v>112</v>
      </c>
      <c r="F2339" s="89" t="s">
        <v>113</v>
      </c>
      <c r="G2339" s="89" t="s">
        <v>188</v>
      </c>
      <c r="H2339" s="89" t="s">
        <v>151</v>
      </c>
      <c r="I2339" s="90">
        <v>3.0999969000030997E-3</v>
      </c>
    </row>
    <row r="2340" spans="1:9">
      <c r="A2340" s="89" t="s">
        <v>7242</v>
      </c>
      <c r="B2340" s="89" t="s">
        <v>7243</v>
      </c>
      <c r="C2340" s="89" t="s">
        <v>7244</v>
      </c>
      <c r="D2340" s="89" t="s">
        <v>103</v>
      </c>
      <c r="E2340" s="89" t="s">
        <v>103</v>
      </c>
      <c r="F2340" s="89" t="s">
        <v>173</v>
      </c>
      <c r="G2340" s="89" t="s">
        <v>336</v>
      </c>
      <c r="H2340" s="89" t="s">
        <v>175</v>
      </c>
      <c r="I2340" s="90">
        <v>2.9999970000029997E-3</v>
      </c>
    </row>
    <row r="2341" spans="1:9">
      <c r="A2341" s="89" t="s">
        <v>7245</v>
      </c>
      <c r="B2341" s="89" t="s">
        <v>7246</v>
      </c>
      <c r="C2341" s="89" t="s">
        <v>7247</v>
      </c>
      <c r="D2341" s="89" t="s">
        <v>79</v>
      </c>
      <c r="E2341" s="89" t="s">
        <v>95</v>
      </c>
      <c r="F2341" s="89" t="s">
        <v>316</v>
      </c>
      <c r="G2341" s="89" t="s">
        <v>365</v>
      </c>
      <c r="H2341" s="89" t="s">
        <v>193</v>
      </c>
      <c r="I2341" s="90">
        <v>2.9999970000029997E-3</v>
      </c>
    </row>
    <row r="2342" spans="1:9">
      <c r="A2342" s="89" t="s">
        <v>7248</v>
      </c>
      <c r="B2342" s="89" t="s">
        <v>7249</v>
      </c>
      <c r="C2342" s="89" t="s">
        <v>7250</v>
      </c>
      <c r="D2342" s="89" t="s">
        <v>97</v>
      </c>
      <c r="E2342" s="89" t="s">
        <v>121</v>
      </c>
      <c r="F2342" s="89" t="s">
        <v>122</v>
      </c>
      <c r="G2342" s="89" t="s">
        <v>411</v>
      </c>
      <c r="H2342" s="89" t="s">
        <v>231</v>
      </c>
      <c r="I2342" s="90">
        <v>2.9999970000029997E-3</v>
      </c>
    </row>
    <row r="2343" spans="1:9">
      <c r="A2343" s="89" t="s">
        <v>7251</v>
      </c>
      <c r="B2343" s="89" t="s">
        <v>7252</v>
      </c>
      <c r="C2343" s="89" t="s">
        <v>7253</v>
      </c>
      <c r="D2343" s="89" t="s">
        <v>103</v>
      </c>
      <c r="E2343" s="89" t="s">
        <v>103</v>
      </c>
      <c r="F2343" s="89" t="s">
        <v>290</v>
      </c>
      <c r="G2343" s="89" t="s">
        <v>188</v>
      </c>
      <c r="H2343" s="89" t="s">
        <v>151</v>
      </c>
      <c r="I2343" s="90">
        <v>2.9999970000029997E-3</v>
      </c>
    </row>
    <row r="2344" spans="1:9">
      <c r="A2344" s="89" t="s">
        <v>7254</v>
      </c>
      <c r="B2344" s="89" t="s">
        <v>7255</v>
      </c>
      <c r="C2344" s="89" t="s">
        <v>7256</v>
      </c>
      <c r="D2344" s="89" t="s">
        <v>79</v>
      </c>
      <c r="E2344" s="89" t="s">
        <v>95</v>
      </c>
      <c r="F2344" s="89" t="s">
        <v>1012</v>
      </c>
      <c r="G2344" s="89" t="s">
        <v>411</v>
      </c>
      <c r="H2344" s="89" t="s">
        <v>231</v>
      </c>
      <c r="I2344" s="90">
        <v>2.9999970000029997E-3</v>
      </c>
    </row>
    <row r="2345" spans="1:9">
      <c r="A2345" s="89" t="s">
        <v>7257</v>
      </c>
      <c r="B2345" s="89" t="s">
        <v>7258</v>
      </c>
      <c r="C2345" s="89" t="s">
        <v>7259</v>
      </c>
      <c r="D2345" s="89" t="s">
        <v>59</v>
      </c>
      <c r="E2345" s="89" t="s">
        <v>155</v>
      </c>
      <c r="F2345" s="89" t="s">
        <v>155</v>
      </c>
      <c r="G2345" s="89" t="s">
        <v>332</v>
      </c>
      <c r="H2345" s="89" t="s">
        <v>169</v>
      </c>
      <c r="I2345" s="90">
        <v>2.9999970000029997E-3</v>
      </c>
    </row>
    <row r="2346" spans="1:9">
      <c r="A2346" s="89" t="s">
        <v>7260</v>
      </c>
      <c r="B2346" s="89" t="s">
        <v>7261</v>
      </c>
      <c r="C2346" s="89" t="s">
        <v>7262</v>
      </c>
      <c r="D2346" s="89" t="s">
        <v>67</v>
      </c>
      <c r="E2346" s="89" t="s">
        <v>67</v>
      </c>
      <c r="F2346" s="89" t="s">
        <v>226</v>
      </c>
      <c r="G2346" s="89" t="s">
        <v>324</v>
      </c>
      <c r="H2346" s="89" t="s">
        <v>63</v>
      </c>
      <c r="I2346" s="90">
        <v>2.9999970000029997E-3</v>
      </c>
    </row>
    <row r="2347" spans="1:9">
      <c r="A2347" s="89" t="s">
        <v>7263</v>
      </c>
      <c r="B2347" s="89" t="s">
        <v>7264</v>
      </c>
      <c r="C2347" s="89" t="s">
        <v>7265</v>
      </c>
      <c r="D2347" s="89" t="s">
        <v>97</v>
      </c>
      <c r="E2347" s="89" t="s">
        <v>618</v>
      </c>
      <c r="F2347" s="89" t="s">
        <v>1034</v>
      </c>
      <c r="G2347" s="89" t="s">
        <v>385</v>
      </c>
      <c r="H2347" s="89" t="s">
        <v>213</v>
      </c>
      <c r="I2347" s="90">
        <v>2.9999970000029997E-3</v>
      </c>
    </row>
    <row r="2348" spans="1:9">
      <c r="A2348" s="89" t="s">
        <v>7266</v>
      </c>
      <c r="B2348" s="89" t="s">
        <v>7267</v>
      </c>
      <c r="C2348" s="89" t="s">
        <v>7268</v>
      </c>
      <c r="D2348" s="89" t="s">
        <v>97</v>
      </c>
      <c r="E2348" s="89" t="s">
        <v>121</v>
      </c>
      <c r="F2348" s="89" t="s">
        <v>122</v>
      </c>
      <c r="G2348" s="89" t="s">
        <v>435</v>
      </c>
      <c r="H2348" s="89" t="s">
        <v>253</v>
      </c>
      <c r="I2348" s="90">
        <v>2.8999971000028993E-3</v>
      </c>
    </row>
    <row r="2349" spans="1:9">
      <c r="A2349" s="89" t="s">
        <v>7269</v>
      </c>
      <c r="B2349" s="89" t="s">
        <v>7270</v>
      </c>
      <c r="C2349" s="89" t="s">
        <v>7271</v>
      </c>
      <c r="D2349" s="89" t="s">
        <v>97</v>
      </c>
      <c r="E2349" s="89" t="s">
        <v>121</v>
      </c>
      <c r="F2349" s="89" t="s">
        <v>122</v>
      </c>
      <c r="G2349" s="89" t="s">
        <v>385</v>
      </c>
      <c r="H2349" s="89" t="s">
        <v>213</v>
      </c>
      <c r="I2349" s="90">
        <v>2.8999971000028993E-3</v>
      </c>
    </row>
    <row r="2350" spans="1:9">
      <c r="A2350" s="89" t="s">
        <v>7272</v>
      </c>
      <c r="B2350" s="89" t="s">
        <v>7273</v>
      </c>
      <c r="C2350" s="89" t="s">
        <v>7274</v>
      </c>
      <c r="D2350" s="89" t="s">
        <v>79</v>
      </c>
      <c r="E2350" s="89" t="s">
        <v>95</v>
      </c>
      <c r="F2350" s="89" t="s">
        <v>96</v>
      </c>
      <c r="G2350" s="89" t="s">
        <v>411</v>
      </c>
      <c r="H2350" s="89" t="s">
        <v>231</v>
      </c>
      <c r="I2350" s="90">
        <v>2.8999971000028993E-3</v>
      </c>
    </row>
    <row r="2351" spans="1:9">
      <c r="A2351" s="89" t="s">
        <v>7275</v>
      </c>
      <c r="B2351" s="89" t="s">
        <v>7276</v>
      </c>
      <c r="C2351" s="89" t="s">
        <v>7277</v>
      </c>
      <c r="D2351" s="89" t="s">
        <v>74</v>
      </c>
      <c r="E2351" s="89" t="s">
        <v>87</v>
      </c>
      <c r="F2351" s="89" t="s">
        <v>150</v>
      </c>
      <c r="G2351" s="89" t="s">
        <v>423</v>
      </c>
      <c r="H2351" s="89" t="s">
        <v>241</v>
      </c>
      <c r="I2351" s="90">
        <v>2.8999971000028993E-3</v>
      </c>
    </row>
    <row r="2352" spans="1:9">
      <c r="A2352" s="89" t="s">
        <v>7278</v>
      </c>
      <c r="B2352" s="89" t="s">
        <v>7279</v>
      </c>
      <c r="C2352" s="89" t="s">
        <v>7280</v>
      </c>
      <c r="D2352" s="89" t="s">
        <v>79</v>
      </c>
      <c r="E2352" s="89" t="s">
        <v>95</v>
      </c>
      <c r="F2352" s="89" t="s">
        <v>96</v>
      </c>
      <c r="G2352" s="89" t="s">
        <v>365</v>
      </c>
      <c r="H2352" s="89" t="s">
        <v>193</v>
      </c>
      <c r="I2352" s="90">
        <v>2.8999971000028993E-3</v>
      </c>
    </row>
    <row r="2353" spans="1:9">
      <c r="A2353" s="89" t="s">
        <v>7281</v>
      </c>
      <c r="B2353" s="89" t="s">
        <v>7282</v>
      </c>
      <c r="C2353" s="89" t="s">
        <v>7283</v>
      </c>
      <c r="D2353" s="89" t="s">
        <v>103</v>
      </c>
      <c r="E2353" s="89" t="s">
        <v>103</v>
      </c>
      <c r="F2353" s="89" t="s">
        <v>173</v>
      </c>
      <c r="G2353" s="89" t="s">
        <v>188</v>
      </c>
      <c r="H2353" s="89" t="s">
        <v>151</v>
      </c>
      <c r="I2353" s="90">
        <v>2.8999971000028993E-3</v>
      </c>
    </row>
    <row r="2354" spans="1:9">
      <c r="A2354" s="89" t="s">
        <v>7284</v>
      </c>
      <c r="B2354" s="89" t="s">
        <v>7285</v>
      </c>
      <c r="C2354" s="89" t="s">
        <v>7286</v>
      </c>
      <c r="D2354" s="89" t="s">
        <v>97</v>
      </c>
      <c r="E2354" s="89" t="s">
        <v>136</v>
      </c>
      <c r="F2354" s="89" t="s">
        <v>470</v>
      </c>
      <c r="G2354" s="89" t="s">
        <v>454</v>
      </c>
      <c r="H2354" s="89" t="s">
        <v>63</v>
      </c>
      <c r="I2354" s="90">
        <v>2.8999971000028993E-3</v>
      </c>
    </row>
    <row r="2355" spans="1:9">
      <c r="A2355" s="89" t="s">
        <v>7287</v>
      </c>
      <c r="B2355" s="89" t="s">
        <v>7288</v>
      </c>
      <c r="C2355" s="89" t="s">
        <v>7289</v>
      </c>
      <c r="D2355" s="89" t="s">
        <v>97</v>
      </c>
      <c r="E2355" s="89" t="s">
        <v>618</v>
      </c>
      <c r="F2355" s="89" t="s">
        <v>619</v>
      </c>
      <c r="G2355" s="89" t="s">
        <v>423</v>
      </c>
      <c r="H2355" s="89" t="s">
        <v>241</v>
      </c>
      <c r="I2355" s="90">
        <v>2.8999971000028993E-3</v>
      </c>
    </row>
    <row r="2356" spans="1:9">
      <c r="A2356" s="89" t="s">
        <v>7290</v>
      </c>
      <c r="B2356" s="89" t="s">
        <v>7291</v>
      </c>
      <c r="C2356" s="89" t="s">
        <v>7292</v>
      </c>
      <c r="D2356" s="89" t="s">
        <v>59</v>
      </c>
      <c r="E2356" s="89" t="s">
        <v>72</v>
      </c>
      <c r="F2356" s="89" t="s">
        <v>78</v>
      </c>
      <c r="G2356" s="89" t="s">
        <v>385</v>
      </c>
      <c r="H2356" s="89" t="s">
        <v>213</v>
      </c>
      <c r="I2356" s="90">
        <v>2.8999971000028993E-3</v>
      </c>
    </row>
    <row r="2357" spans="1:9">
      <c r="A2357" s="89" t="s">
        <v>7293</v>
      </c>
      <c r="B2357" s="89" t="s">
        <v>7294</v>
      </c>
      <c r="C2357" s="89" t="s">
        <v>7295</v>
      </c>
      <c r="D2357" s="89" t="s">
        <v>83</v>
      </c>
      <c r="E2357" s="89" t="s">
        <v>83</v>
      </c>
      <c r="F2357" s="89" t="s">
        <v>160</v>
      </c>
      <c r="G2357" s="89" t="s">
        <v>397</v>
      </c>
      <c r="H2357" s="89" t="s">
        <v>222</v>
      </c>
      <c r="I2357" s="90">
        <v>2.8999971000028993E-3</v>
      </c>
    </row>
    <row r="2358" spans="1:9">
      <c r="A2358" s="89" t="s">
        <v>7296</v>
      </c>
      <c r="B2358" s="89" t="s">
        <v>7297</v>
      </c>
      <c r="C2358" s="89" t="s">
        <v>7298</v>
      </c>
      <c r="D2358" s="89" t="s">
        <v>103</v>
      </c>
      <c r="E2358" s="89" t="s">
        <v>103</v>
      </c>
      <c r="F2358" s="89" t="s">
        <v>290</v>
      </c>
      <c r="G2358" s="89" t="s">
        <v>332</v>
      </c>
      <c r="H2358" s="89" t="s">
        <v>169</v>
      </c>
      <c r="I2358" s="90">
        <v>2.8999971000028993E-3</v>
      </c>
    </row>
    <row r="2359" spans="1:9">
      <c r="A2359" s="89" t="s">
        <v>7299</v>
      </c>
      <c r="B2359" s="89" t="s">
        <v>7300</v>
      </c>
      <c r="C2359" s="89" t="s">
        <v>7301</v>
      </c>
      <c r="D2359" s="89" t="s">
        <v>79</v>
      </c>
      <c r="E2359" s="89" t="s">
        <v>444</v>
      </c>
      <c r="F2359" s="89" t="s">
        <v>2651</v>
      </c>
      <c r="G2359" s="89" t="s">
        <v>411</v>
      </c>
      <c r="H2359" s="89" t="s">
        <v>231</v>
      </c>
      <c r="I2359" s="90">
        <v>2.8999971000028993E-3</v>
      </c>
    </row>
    <row r="2360" spans="1:9">
      <c r="A2360" s="89" t="s">
        <v>7302</v>
      </c>
      <c r="B2360" s="89" t="s">
        <v>7303</v>
      </c>
      <c r="C2360" s="89" t="s">
        <v>7304</v>
      </c>
      <c r="D2360" s="89" t="s">
        <v>97</v>
      </c>
      <c r="E2360" s="89" t="s">
        <v>136</v>
      </c>
      <c r="F2360" s="89" t="s">
        <v>470</v>
      </c>
      <c r="G2360" s="89" t="s">
        <v>188</v>
      </c>
      <c r="H2360" s="89" t="s">
        <v>151</v>
      </c>
      <c r="I2360" s="90">
        <v>2.8999971000028993E-3</v>
      </c>
    </row>
    <row r="2361" spans="1:9">
      <c r="A2361" s="89" t="s">
        <v>7305</v>
      </c>
      <c r="B2361" s="89" t="s">
        <v>7306</v>
      </c>
      <c r="C2361" s="89" t="s">
        <v>7307</v>
      </c>
      <c r="D2361" s="89" t="s">
        <v>79</v>
      </c>
      <c r="E2361" s="89" t="s">
        <v>1466</v>
      </c>
      <c r="F2361" s="89" t="s">
        <v>1467</v>
      </c>
      <c r="G2361" s="89" t="s">
        <v>188</v>
      </c>
      <c r="H2361" s="89" t="s">
        <v>151</v>
      </c>
      <c r="I2361" s="90">
        <v>2.8999971000028993E-3</v>
      </c>
    </row>
    <row r="2362" spans="1:9">
      <c r="A2362" s="89" t="s">
        <v>7308</v>
      </c>
      <c r="B2362" s="89" t="s">
        <v>7309</v>
      </c>
      <c r="C2362" s="89" t="s">
        <v>7310</v>
      </c>
      <c r="D2362" s="89" t="s">
        <v>79</v>
      </c>
      <c r="E2362" s="89" t="s">
        <v>95</v>
      </c>
      <c r="F2362" s="89" t="s">
        <v>309</v>
      </c>
      <c r="G2362" s="89" t="s">
        <v>336</v>
      </c>
      <c r="H2362" s="89" t="s">
        <v>175</v>
      </c>
      <c r="I2362" s="90">
        <v>2.8999971000028993E-3</v>
      </c>
    </row>
    <row r="2363" spans="1:9">
      <c r="A2363" s="89" t="s">
        <v>7311</v>
      </c>
      <c r="B2363" s="89" t="s">
        <v>7312</v>
      </c>
      <c r="C2363" s="89" t="s">
        <v>7313</v>
      </c>
      <c r="D2363" s="89" t="s">
        <v>59</v>
      </c>
      <c r="E2363" s="89" t="s">
        <v>72</v>
      </c>
      <c r="F2363" s="89" t="s">
        <v>78</v>
      </c>
      <c r="G2363" s="89" t="s">
        <v>385</v>
      </c>
      <c r="H2363" s="89" t="s">
        <v>213</v>
      </c>
      <c r="I2363" s="90">
        <v>2.8999971000028993E-3</v>
      </c>
    </row>
    <row r="2364" spans="1:9">
      <c r="A2364" s="89" t="s">
        <v>7314</v>
      </c>
      <c r="B2364" s="89" t="s">
        <v>7315</v>
      </c>
      <c r="C2364" s="89" t="s">
        <v>7316</v>
      </c>
      <c r="D2364" s="89" t="s">
        <v>103</v>
      </c>
      <c r="E2364" s="89" t="s">
        <v>103</v>
      </c>
      <c r="F2364" s="89" t="s">
        <v>1572</v>
      </c>
      <c r="G2364" s="89" t="s">
        <v>344</v>
      </c>
      <c r="H2364" s="89" t="s">
        <v>184</v>
      </c>
      <c r="I2364" s="90">
        <v>2.8999971000028993E-3</v>
      </c>
    </row>
    <row r="2365" spans="1:9">
      <c r="A2365" s="89" t="s">
        <v>7317</v>
      </c>
      <c r="B2365" s="89" t="s">
        <v>7318</v>
      </c>
      <c r="C2365" s="89" t="s">
        <v>7319</v>
      </c>
      <c r="D2365" s="89" t="s">
        <v>79</v>
      </c>
      <c r="E2365" s="89" t="s">
        <v>444</v>
      </c>
      <c r="F2365" s="89" t="s">
        <v>2651</v>
      </c>
      <c r="G2365" s="89" t="s">
        <v>423</v>
      </c>
      <c r="H2365" s="89" t="s">
        <v>241</v>
      </c>
      <c r="I2365" s="90">
        <v>2.8999971000028993E-3</v>
      </c>
    </row>
    <row r="2366" spans="1:9">
      <c r="A2366" s="89" t="s">
        <v>7320</v>
      </c>
      <c r="B2366" s="89" t="s">
        <v>7321</v>
      </c>
      <c r="C2366" s="89" t="s">
        <v>7322</v>
      </c>
      <c r="D2366" s="89" t="s">
        <v>108</v>
      </c>
      <c r="E2366" s="89" t="s">
        <v>201</v>
      </c>
      <c r="F2366" s="89" t="s">
        <v>1053</v>
      </c>
      <c r="G2366" s="89" t="s">
        <v>203</v>
      </c>
      <c r="H2366" s="89" t="s">
        <v>156</v>
      </c>
      <c r="I2366" s="90">
        <v>2.8999971000028993E-3</v>
      </c>
    </row>
    <row r="2367" spans="1:9">
      <c r="A2367" s="89" t="s">
        <v>7323</v>
      </c>
      <c r="B2367" s="89" t="s">
        <v>7324</v>
      </c>
      <c r="C2367" s="89" t="s">
        <v>7325</v>
      </c>
      <c r="D2367" s="89" t="s">
        <v>79</v>
      </c>
      <c r="E2367" s="89" t="s">
        <v>444</v>
      </c>
      <c r="F2367" s="89" t="s">
        <v>2068</v>
      </c>
      <c r="G2367" s="89" t="s">
        <v>332</v>
      </c>
      <c r="H2367" s="89" t="s">
        <v>169</v>
      </c>
      <c r="I2367" s="90">
        <v>2.8999971000028993E-3</v>
      </c>
    </row>
    <row r="2368" spans="1:9">
      <c r="A2368" s="89" t="s">
        <v>7326</v>
      </c>
      <c r="B2368" s="89" t="s">
        <v>7327</v>
      </c>
      <c r="C2368" s="89" t="s">
        <v>7328</v>
      </c>
      <c r="D2368" s="89" t="s">
        <v>97</v>
      </c>
      <c r="E2368" s="89" t="s">
        <v>136</v>
      </c>
      <c r="F2368" s="89" t="s">
        <v>137</v>
      </c>
      <c r="G2368" s="89" t="s">
        <v>411</v>
      </c>
      <c r="H2368" s="89" t="s">
        <v>231</v>
      </c>
      <c r="I2368" s="90">
        <v>2.7999972000027997E-3</v>
      </c>
    </row>
    <row r="2369" spans="1:9">
      <c r="A2369" s="89" t="s">
        <v>7329</v>
      </c>
      <c r="B2369" s="89" t="s">
        <v>7330</v>
      </c>
      <c r="C2369" s="89" t="s">
        <v>7331</v>
      </c>
      <c r="D2369" s="89" t="s">
        <v>97</v>
      </c>
      <c r="E2369" s="89" t="s">
        <v>136</v>
      </c>
      <c r="F2369" s="89" t="s">
        <v>470</v>
      </c>
      <c r="G2369" s="89" t="s">
        <v>332</v>
      </c>
      <c r="H2369" s="89" t="s">
        <v>169</v>
      </c>
      <c r="I2369" s="90">
        <v>2.7999972000027997E-3</v>
      </c>
    </row>
    <row r="2370" spans="1:9">
      <c r="A2370" s="89" t="s">
        <v>7332</v>
      </c>
      <c r="B2370" s="89" t="s">
        <v>7333</v>
      </c>
      <c r="C2370" s="89" t="s">
        <v>7334</v>
      </c>
      <c r="D2370" s="89" t="s">
        <v>59</v>
      </c>
      <c r="E2370" s="89" t="s">
        <v>60</v>
      </c>
      <c r="F2370" s="89" t="s">
        <v>61</v>
      </c>
      <c r="G2370" s="89" t="s">
        <v>332</v>
      </c>
      <c r="H2370" s="89" t="s">
        <v>169</v>
      </c>
      <c r="I2370" s="90">
        <v>2.7999972000027997E-3</v>
      </c>
    </row>
    <row r="2371" spans="1:9">
      <c r="A2371" s="89" t="s">
        <v>7335</v>
      </c>
      <c r="B2371" s="89" t="s">
        <v>7336</v>
      </c>
      <c r="C2371" s="89" t="s">
        <v>7337</v>
      </c>
      <c r="D2371" s="89" t="s">
        <v>59</v>
      </c>
      <c r="E2371" s="89" t="s">
        <v>60</v>
      </c>
      <c r="F2371" s="89" t="s">
        <v>770</v>
      </c>
      <c r="G2371" s="89" t="s">
        <v>332</v>
      </c>
      <c r="H2371" s="89" t="s">
        <v>169</v>
      </c>
      <c r="I2371" s="90">
        <v>2.7999972000027997E-3</v>
      </c>
    </row>
    <row r="2372" spans="1:9">
      <c r="A2372" s="89" t="s">
        <v>7338</v>
      </c>
      <c r="B2372" s="89" t="s">
        <v>7339</v>
      </c>
      <c r="C2372" s="89" t="s">
        <v>7340</v>
      </c>
      <c r="D2372" s="89" t="s">
        <v>114</v>
      </c>
      <c r="E2372" s="89" t="s">
        <v>114</v>
      </c>
      <c r="F2372" s="89" t="s">
        <v>1856</v>
      </c>
      <c r="G2372" s="89" t="s">
        <v>188</v>
      </c>
      <c r="H2372" s="89" t="s">
        <v>151</v>
      </c>
      <c r="I2372" s="90">
        <v>2.7999972000027997E-3</v>
      </c>
    </row>
    <row r="2373" spans="1:9">
      <c r="A2373" s="89" t="s">
        <v>7341</v>
      </c>
      <c r="B2373" s="89" t="s">
        <v>7342</v>
      </c>
      <c r="C2373" s="89" t="s">
        <v>7343</v>
      </c>
      <c r="D2373" s="89" t="s">
        <v>79</v>
      </c>
      <c r="E2373" s="89" t="s">
        <v>95</v>
      </c>
      <c r="F2373" s="89" t="s">
        <v>1012</v>
      </c>
      <c r="G2373" s="89" t="s">
        <v>336</v>
      </c>
      <c r="H2373" s="89" t="s">
        <v>175</v>
      </c>
      <c r="I2373" s="90">
        <v>2.7999972000027997E-3</v>
      </c>
    </row>
    <row r="2374" spans="1:9">
      <c r="A2374" s="89" t="s">
        <v>7344</v>
      </c>
      <c r="B2374" s="89" t="s">
        <v>7345</v>
      </c>
      <c r="C2374" s="89" t="s">
        <v>7346</v>
      </c>
      <c r="D2374" s="89" t="s">
        <v>97</v>
      </c>
      <c r="E2374" s="89" t="s">
        <v>121</v>
      </c>
      <c r="F2374" s="89" t="s">
        <v>122</v>
      </c>
      <c r="G2374" s="89" t="s">
        <v>471</v>
      </c>
      <c r="H2374" s="89" t="s">
        <v>273</v>
      </c>
      <c r="I2374" s="90">
        <v>2.7999972000027997E-3</v>
      </c>
    </row>
    <row r="2375" spans="1:9">
      <c r="A2375" s="89" t="s">
        <v>7347</v>
      </c>
      <c r="B2375" s="89" t="s">
        <v>7348</v>
      </c>
      <c r="C2375" s="89" t="s">
        <v>7349</v>
      </c>
      <c r="D2375" s="89" t="s">
        <v>97</v>
      </c>
      <c r="E2375" s="89" t="s">
        <v>136</v>
      </c>
      <c r="F2375" s="89" t="s">
        <v>137</v>
      </c>
      <c r="G2375" s="89" t="s">
        <v>385</v>
      </c>
      <c r="H2375" s="89" t="s">
        <v>213</v>
      </c>
      <c r="I2375" s="90">
        <v>2.7999972000027997E-3</v>
      </c>
    </row>
    <row r="2376" spans="1:9">
      <c r="A2376" s="89" t="s">
        <v>7350</v>
      </c>
      <c r="B2376" s="89" t="s">
        <v>7351</v>
      </c>
      <c r="C2376" s="89" t="s">
        <v>7352</v>
      </c>
      <c r="D2376" s="89" t="s">
        <v>108</v>
      </c>
      <c r="E2376" s="89" t="s">
        <v>560</v>
      </c>
      <c r="F2376" s="89" t="s">
        <v>1085</v>
      </c>
      <c r="G2376" s="89" t="s">
        <v>423</v>
      </c>
      <c r="H2376" s="89" t="s">
        <v>241</v>
      </c>
      <c r="I2376" s="90">
        <v>2.7999972000027997E-3</v>
      </c>
    </row>
    <row r="2377" spans="1:9">
      <c r="A2377" s="89" t="s">
        <v>7353</v>
      </c>
      <c r="B2377" s="89" t="s">
        <v>7354</v>
      </c>
      <c r="C2377" s="89" t="s">
        <v>7355</v>
      </c>
      <c r="D2377" s="89" t="s">
        <v>103</v>
      </c>
      <c r="E2377" s="89" t="s">
        <v>103</v>
      </c>
      <c r="F2377" s="89" t="s">
        <v>173</v>
      </c>
      <c r="G2377" s="89" t="s">
        <v>332</v>
      </c>
      <c r="H2377" s="89" t="s">
        <v>169</v>
      </c>
      <c r="I2377" s="90">
        <v>2.6999973000026998E-3</v>
      </c>
    </row>
    <row r="2378" spans="1:9">
      <c r="A2378" s="89" t="s">
        <v>7356</v>
      </c>
      <c r="B2378" s="89" t="s">
        <v>7357</v>
      </c>
      <c r="C2378" s="89" t="s">
        <v>7358</v>
      </c>
      <c r="D2378" s="89" t="s">
        <v>108</v>
      </c>
      <c r="E2378" s="89" t="s">
        <v>560</v>
      </c>
      <c r="F2378" s="89" t="s">
        <v>561</v>
      </c>
      <c r="G2378" s="89" t="s">
        <v>332</v>
      </c>
      <c r="H2378" s="89" t="s">
        <v>169</v>
      </c>
      <c r="I2378" s="90">
        <v>2.6999973000026998E-3</v>
      </c>
    </row>
    <row r="2379" spans="1:9">
      <c r="A2379" s="89" t="s">
        <v>7359</v>
      </c>
      <c r="B2379" s="89" t="s">
        <v>7360</v>
      </c>
      <c r="C2379" s="89" t="s">
        <v>7361</v>
      </c>
      <c r="D2379" s="89" t="s">
        <v>83</v>
      </c>
      <c r="E2379" s="89" t="s">
        <v>83</v>
      </c>
      <c r="F2379" s="89" t="s">
        <v>107</v>
      </c>
      <c r="G2379" s="89" t="s">
        <v>462</v>
      </c>
      <c r="H2379" s="89" t="s">
        <v>146</v>
      </c>
      <c r="I2379" s="90">
        <v>2.6999973000026998E-3</v>
      </c>
    </row>
    <row r="2380" spans="1:9">
      <c r="A2380" s="89" t="s">
        <v>7362</v>
      </c>
      <c r="B2380" s="89" t="s">
        <v>7363</v>
      </c>
      <c r="C2380" s="89" t="s">
        <v>7364</v>
      </c>
      <c r="D2380" s="89" t="s">
        <v>59</v>
      </c>
      <c r="E2380" s="89" t="s">
        <v>60</v>
      </c>
      <c r="F2380" s="89" t="s">
        <v>770</v>
      </c>
      <c r="G2380" s="89" t="s">
        <v>188</v>
      </c>
      <c r="H2380" s="89" t="s">
        <v>151</v>
      </c>
      <c r="I2380" s="90">
        <v>2.6999973000026998E-3</v>
      </c>
    </row>
    <row r="2381" spans="1:9">
      <c r="A2381" s="89" t="s">
        <v>7365</v>
      </c>
      <c r="B2381" s="89" t="s">
        <v>7366</v>
      </c>
      <c r="C2381" s="89" t="s">
        <v>7367</v>
      </c>
      <c r="D2381" s="89" t="s">
        <v>79</v>
      </c>
      <c r="E2381" s="89" t="s">
        <v>95</v>
      </c>
      <c r="F2381" s="89" t="s">
        <v>309</v>
      </c>
      <c r="G2381" s="89" t="s">
        <v>336</v>
      </c>
      <c r="H2381" s="89" t="s">
        <v>175</v>
      </c>
      <c r="I2381" s="90">
        <v>2.6999973000026998E-3</v>
      </c>
    </row>
    <row r="2382" spans="1:9">
      <c r="A2382" s="89" t="s">
        <v>7368</v>
      </c>
      <c r="B2382" s="89" t="s">
        <v>7369</v>
      </c>
      <c r="C2382" s="89" t="s">
        <v>7370</v>
      </c>
      <c r="D2382" s="89" t="s">
        <v>108</v>
      </c>
      <c r="E2382" s="89" t="s">
        <v>201</v>
      </c>
      <c r="F2382" s="89" t="s">
        <v>1053</v>
      </c>
      <c r="G2382" s="89" t="s">
        <v>332</v>
      </c>
      <c r="H2382" s="89" t="s">
        <v>169</v>
      </c>
      <c r="I2382" s="90">
        <v>2.6999973000026998E-3</v>
      </c>
    </row>
    <row r="2383" spans="1:9">
      <c r="A2383" s="89" t="s">
        <v>7371</v>
      </c>
      <c r="B2383" s="89" t="s">
        <v>7372</v>
      </c>
      <c r="C2383" s="89" t="s">
        <v>7373</v>
      </c>
      <c r="D2383" s="89" t="s">
        <v>59</v>
      </c>
      <c r="E2383" s="89" t="s">
        <v>155</v>
      </c>
      <c r="F2383" s="89" t="s">
        <v>155</v>
      </c>
      <c r="G2383" s="89" t="s">
        <v>332</v>
      </c>
      <c r="H2383" s="89" t="s">
        <v>169</v>
      </c>
      <c r="I2383" s="90">
        <v>2.6999973000026998E-3</v>
      </c>
    </row>
    <row r="2384" spans="1:9">
      <c r="A2384" s="89" t="s">
        <v>7374</v>
      </c>
      <c r="B2384" s="89" t="s">
        <v>7375</v>
      </c>
      <c r="C2384" s="89" t="s">
        <v>7376</v>
      </c>
      <c r="D2384" s="89" t="s">
        <v>83</v>
      </c>
      <c r="E2384" s="89" t="s">
        <v>83</v>
      </c>
      <c r="F2384" s="89" t="s">
        <v>107</v>
      </c>
      <c r="G2384" s="89" t="s">
        <v>344</v>
      </c>
      <c r="H2384" s="89" t="s">
        <v>184</v>
      </c>
      <c r="I2384" s="90">
        <v>2.6999973000026998E-3</v>
      </c>
    </row>
    <row r="2385" spans="1:9">
      <c r="A2385" s="89" t="s">
        <v>7377</v>
      </c>
      <c r="B2385" s="89" t="s">
        <v>7378</v>
      </c>
      <c r="C2385" s="89" t="s">
        <v>7379</v>
      </c>
      <c r="D2385" s="89" t="s">
        <v>103</v>
      </c>
      <c r="E2385" s="89" t="s">
        <v>103</v>
      </c>
      <c r="F2385" s="89" t="s">
        <v>173</v>
      </c>
      <c r="G2385" s="89" t="s">
        <v>332</v>
      </c>
      <c r="H2385" s="89" t="s">
        <v>169</v>
      </c>
      <c r="I2385" s="90">
        <v>2.6999973000026998E-3</v>
      </c>
    </row>
    <row r="2386" spans="1:9">
      <c r="A2386" s="89" t="s">
        <v>7380</v>
      </c>
      <c r="B2386" s="89" t="s">
        <v>7381</v>
      </c>
      <c r="C2386" s="89" t="s">
        <v>7382</v>
      </c>
      <c r="D2386" s="89" t="s">
        <v>79</v>
      </c>
      <c r="E2386" s="89" t="s">
        <v>95</v>
      </c>
      <c r="F2386" s="89" t="s">
        <v>96</v>
      </c>
      <c r="G2386" s="89" t="s">
        <v>385</v>
      </c>
      <c r="H2386" s="89" t="s">
        <v>213</v>
      </c>
      <c r="I2386" s="90">
        <v>2.5999974000025993E-3</v>
      </c>
    </row>
    <row r="2387" spans="1:9">
      <c r="A2387" s="89" t="s">
        <v>7383</v>
      </c>
      <c r="B2387" s="89" t="s">
        <v>7384</v>
      </c>
      <c r="C2387" s="89" t="s">
        <v>7385</v>
      </c>
      <c r="D2387" s="89" t="s">
        <v>83</v>
      </c>
      <c r="E2387" s="89" t="s">
        <v>83</v>
      </c>
      <c r="F2387" s="89" t="s">
        <v>160</v>
      </c>
      <c r="G2387" s="89" t="s">
        <v>365</v>
      </c>
      <c r="H2387" s="89" t="s">
        <v>193</v>
      </c>
      <c r="I2387" s="90">
        <v>2.5999974000025993E-3</v>
      </c>
    </row>
    <row r="2388" spans="1:9">
      <c r="A2388" s="89" t="s">
        <v>7386</v>
      </c>
      <c r="B2388" s="89" t="s">
        <v>7387</v>
      </c>
      <c r="C2388" s="89" t="s">
        <v>7388</v>
      </c>
      <c r="D2388" s="89" t="s">
        <v>97</v>
      </c>
      <c r="E2388" s="89" t="s">
        <v>618</v>
      </c>
      <c r="F2388" s="89" t="s">
        <v>1034</v>
      </c>
      <c r="G2388" s="89" t="s">
        <v>332</v>
      </c>
      <c r="H2388" s="89" t="s">
        <v>169</v>
      </c>
      <c r="I2388" s="90">
        <v>2.5999974000025993E-3</v>
      </c>
    </row>
    <row r="2389" spans="1:9">
      <c r="A2389" s="89" t="s">
        <v>7389</v>
      </c>
      <c r="B2389" s="89" t="s">
        <v>7390</v>
      </c>
      <c r="C2389" s="89" t="s">
        <v>7391</v>
      </c>
      <c r="D2389" s="89" t="s">
        <v>103</v>
      </c>
      <c r="E2389" s="89" t="s">
        <v>103</v>
      </c>
      <c r="F2389" s="89" t="s">
        <v>290</v>
      </c>
      <c r="G2389" s="89" t="s">
        <v>188</v>
      </c>
      <c r="H2389" s="89" t="s">
        <v>151</v>
      </c>
      <c r="I2389" s="90">
        <v>2.5999974000025993E-3</v>
      </c>
    </row>
    <row r="2390" spans="1:9">
      <c r="A2390" s="89" t="s">
        <v>7392</v>
      </c>
      <c r="B2390" s="89" t="s">
        <v>7393</v>
      </c>
      <c r="C2390" s="89" t="s">
        <v>7394</v>
      </c>
      <c r="D2390" s="89" t="s">
        <v>97</v>
      </c>
      <c r="E2390" s="89" t="s">
        <v>618</v>
      </c>
      <c r="F2390" s="89" t="s">
        <v>1034</v>
      </c>
      <c r="G2390" s="89" t="s">
        <v>332</v>
      </c>
      <c r="H2390" s="89" t="s">
        <v>169</v>
      </c>
      <c r="I2390" s="90">
        <v>2.5999974000025993E-3</v>
      </c>
    </row>
    <row r="2391" spans="1:9">
      <c r="A2391" s="89" t="s">
        <v>7395</v>
      </c>
      <c r="B2391" s="89" t="s">
        <v>7396</v>
      </c>
      <c r="C2391" s="89" t="s">
        <v>7397</v>
      </c>
      <c r="D2391" s="89" t="s">
        <v>74</v>
      </c>
      <c r="E2391" s="89" t="s">
        <v>87</v>
      </c>
      <c r="F2391" s="89" t="s">
        <v>88</v>
      </c>
      <c r="G2391" s="89" t="s">
        <v>332</v>
      </c>
      <c r="H2391" s="89" t="s">
        <v>169</v>
      </c>
      <c r="I2391" s="90">
        <v>2.5999974000025993E-3</v>
      </c>
    </row>
    <row r="2392" spans="1:9">
      <c r="A2392" s="89" t="s">
        <v>7398</v>
      </c>
      <c r="B2392" s="89" t="s">
        <v>7399</v>
      </c>
      <c r="C2392" s="89" t="s">
        <v>7400</v>
      </c>
      <c r="D2392" s="89" t="s">
        <v>97</v>
      </c>
      <c r="E2392" s="89" t="s">
        <v>618</v>
      </c>
      <c r="F2392" s="89" t="s">
        <v>1034</v>
      </c>
      <c r="G2392" s="89" t="s">
        <v>454</v>
      </c>
      <c r="H2392" s="89" t="s">
        <v>261</v>
      </c>
      <c r="I2392" s="90">
        <v>2.5999974000025993E-3</v>
      </c>
    </row>
    <row r="2393" spans="1:9">
      <c r="A2393" s="89" t="s">
        <v>7401</v>
      </c>
      <c r="B2393" s="89" t="s">
        <v>7402</v>
      </c>
      <c r="C2393" s="89" t="s">
        <v>7403</v>
      </c>
      <c r="D2393" s="89" t="s">
        <v>79</v>
      </c>
      <c r="E2393" s="89" t="s">
        <v>444</v>
      </c>
      <c r="F2393" s="89" t="s">
        <v>3920</v>
      </c>
      <c r="G2393" s="89" t="s">
        <v>423</v>
      </c>
      <c r="H2393" s="89" t="s">
        <v>241</v>
      </c>
      <c r="I2393" s="90">
        <v>2.5999974000025993E-3</v>
      </c>
    </row>
    <row r="2394" spans="1:9">
      <c r="A2394" s="89" t="s">
        <v>7404</v>
      </c>
      <c r="B2394" s="89" t="s">
        <v>7405</v>
      </c>
      <c r="C2394" s="89" t="s">
        <v>7406</v>
      </c>
      <c r="D2394" s="89" t="s">
        <v>79</v>
      </c>
      <c r="E2394" s="89" t="s">
        <v>444</v>
      </c>
      <c r="F2394" s="89" t="s">
        <v>2068</v>
      </c>
      <c r="G2394" s="89" t="s">
        <v>332</v>
      </c>
      <c r="H2394" s="89" t="s">
        <v>169</v>
      </c>
      <c r="I2394" s="90">
        <v>2.5999974000025993E-3</v>
      </c>
    </row>
    <row r="2395" spans="1:9">
      <c r="A2395" s="89" t="s">
        <v>7407</v>
      </c>
      <c r="B2395" s="89" t="s">
        <v>7408</v>
      </c>
      <c r="C2395" s="89" t="s">
        <v>7409</v>
      </c>
      <c r="D2395" s="89" t="s">
        <v>103</v>
      </c>
      <c r="E2395" s="89" t="s">
        <v>103</v>
      </c>
      <c r="F2395" s="89" t="s">
        <v>173</v>
      </c>
      <c r="G2395" s="89" t="s">
        <v>397</v>
      </c>
      <c r="H2395" s="89" t="s">
        <v>222</v>
      </c>
      <c r="I2395" s="90">
        <v>2.4999975000024998E-3</v>
      </c>
    </row>
    <row r="2396" spans="1:9">
      <c r="A2396" s="89" t="s">
        <v>7410</v>
      </c>
      <c r="B2396" s="89" t="s">
        <v>7411</v>
      </c>
      <c r="C2396" s="89" t="s">
        <v>7412</v>
      </c>
      <c r="D2396" s="89" t="s">
        <v>108</v>
      </c>
      <c r="E2396" s="89" t="s">
        <v>560</v>
      </c>
      <c r="F2396" s="89" t="s">
        <v>561</v>
      </c>
      <c r="G2396" s="89" t="s">
        <v>336</v>
      </c>
      <c r="H2396" s="89" t="s">
        <v>175</v>
      </c>
      <c r="I2396" s="90">
        <v>2.4999975000024998E-3</v>
      </c>
    </row>
    <row r="2397" spans="1:9">
      <c r="A2397" s="89" t="s">
        <v>7413</v>
      </c>
      <c r="B2397" s="89" t="s">
        <v>7414</v>
      </c>
      <c r="C2397" s="89" t="s">
        <v>7415</v>
      </c>
      <c r="D2397" s="89" t="s">
        <v>103</v>
      </c>
      <c r="E2397" s="89" t="s">
        <v>103</v>
      </c>
      <c r="F2397" s="89" t="s">
        <v>173</v>
      </c>
      <c r="G2397" s="89" t="s">
        <v>336</v>
      </c>
      <c r="H2397" s="89" t="s">
        <v>175</v>
      </c>
      <c r="I2397" s="90">
        <v>2.4999975000024998E-3</v>
      </c>
    </row>
    <row r="2398" spans="1:9">
      <c r="A2398" s="89" t="s">
        <v>7416</v>
      </c>
      <c r="B2398" s="89" t="s">
        <v>7417</v>
      </c>
      <c r="C2398" s="89" t="s">
        <v>7418</v>
      </c>
      <c r="D2398" s="89" t="s">
        <v>74</v>
      </c>
      <c r="E2398" s="89" t="s">
        <v>87</v>
      </c>
      <c r="F2398" s="89" t="s">
        <v>88</v>
      </c>
      <c r="G2398" s="89" t="s">
        <v>411</v>
      </c>
      <c r="H2398" s="89" t="s">
        <v>231</v>
      </c>
      <c r="I2398" s="90">
        <v>2.4999975000024998E-3</v>
      </c>
    </row>
    <row r="2399" spans="1:9">
      <c r="A2399" s="89" t="s">
        <v>7419</v>
      </c>
      <c r="B2399" s="89" t="s">
        <v>7420</v>
      </c>
      <c r="C2399" s="89" t="s">
        <v>7421</v>
      </c>
      <c r="D2399" s="89" t="s">
        <v>91</v>
      </c>
      <c r="E2399" s="89" t="s">
        <v>112</v>
      </c>
      <c r="F2399" s="89" t="s">
        <v>113</v>
      </c>
      <c r="G2399" s="89" t="s">
        <v>336</v>
      </c>
      <c r="H2399" s="89" t="s">
        <v>175</v>
      </c>
      <c r="I2399" s="90">
        <v>2.4999975000024998E-3</v>
      </c>
    </row>
    <row r="2400" spans="1:9">
      <c r="A2400" s="89" t="s">
        <v>7422</v>
      </c>
      <c r="B2400" s="89" t="s">
        <v>7423</v>
      </c>
      <c r="C2400" s="89" t="s">
        <v>7424</v>
      </c>
      <c r="D2400" s="89" t="s">
        <v>103</v>
      </c>
      <c r="E2400" s="89" t="s">
        <v>103</v>
      </c>
      <c r="F2400" s="89" t="s">
        <v>290</v>
      </c>
      <c r="G2400" s="89" t="s">
        <v>385</v>
      </c>
      <c r="H2400" s="89" t="s">
        <v>213</v>
      </c>
      <c r="I2400" s="90">
        <v>2.4999975000024998E-3</v>
      </c>
    </row>
    <row r="2401" spans="1:9">
      <c r="A2401" s="89" t="s">
        <v>7425</v>
      </c>
      <c r="B2401" s="89" t="s">
        <v>7426</v>
      </c>
      <c r="C2401" s="89" t="s">
        <v>7427</v>
      </c>
      <c r="D2401" s="89" t="s">
        <v>79</v>
      </c>
      <c r="E2401" s="89" t="s">
        <v>95</v>
      </c>
      <c r="F2401" s="89" t="s">
        <v>96</v>
      </c>
      <c r="G2401" s="89" t="s">
        <v>411</v>
      </c>
      <c r="H2401" s="89" t="s">
        <v>231</v>
      </c>
      <c r="I2401" s="90">
        <v>2.3999976000023994E-3</v>
      </c>
    </row>
    <row r="2402" spans="1:9">
      <c r="A2402" s="89" t="s">
        <v>7428</v>
      </c>
      <c r="B2402" s="89" t="s">
        <v>7429</v>
      </c>
      <c r="C2402" s="89" t="s">
        <v>7430</v>
      </c>
      <c r="D2402" s="89" t="s">
        <v>83</v>
      </c>
      <c r="E2402" s="89" t="s">
        <v>83</v>
      </c>
      <c r="F2402" s="89" t="s">
        <v>160</v>
      </c>
      <c r="G2402" s="89" t="s">
        <v>454</v>
      </c>
      <c r="H2402" s="89" t="s">
        <v>261</v>
      </c>
      <c r="I2402" s="90">
        <v>2.3999976000023994E-3</v>
      </c>
    </row>
    <row r="2403" spans="1:9">
      <c r="A2403" s="89" t="s">
        <v>7431</v>
      </c>
      <c r="B2403" s="89" t="s">
        <v>7432</v>
      </c>
      <c r="C2403" s="89" t="s">
        <v>7433</v>
      </c>
      <c r="D2403" s="89" t="s">
        <v>79</v>
      </c>
      <c r="E2403" s="89" t="s">
        <v>444</v>
      </c>
      <c r="F2403" s="89" t="s">
        <v>2068</v>
      </c>
      <c r="G2403" s="89" t="s">
        <v>188</v>
      </c>
      <c r="H2403" s="89" t="s">
        <v>151</v>
      </c>
      <c r="I2403" s="90">
        <v>2.3999976000023994E-3</v>
      </c>
    </row>
    <row r="2404" spans="1:9">
      <c r="A2404" s="89" t="s">
        <v>7434</v>
      </c>
      <c r="B2404" s="89" t="s">
        <v>7435</v>
      </c>
      <c r="C2404" s="89" t="s">
        <v>7436</v>
      </c>
      <c r="D2404" s="89" t="s">
        <v>108</v>
      </c>
      <c r="E2404" s="89" t="s">
        <v>560</v>
      </c>
      <c r="F2404" s="89" t="s">
        <v>1085</v>
      </c>
      <c r="G2404" s="89" t="s">
        <v>332</v>
      </c>
      <c r="H2404" s="89" t="s">
        <v>169</v>
      </c>
      <c r="I2404" s="90">
        <v>2.3999976000023994E-3</v>
      </c>
    </row>
    <row r="2405" spans="1:9">
      <c r="A2405" s="89" t="s">
        <v>7437</v>
      </c>
      <c r="B2405" s="89" t="s">
        <v>7438</v>
      </c>
      <c r="C2405" s="89" t="s">
        <v>7439</v>
      </c>
      <c r="D2405" s="89" t="s">
        <v>103</v>
      </c>
      <c r="E2405" s="89" t="s">
        <v>103</v>
      </c>
      <c r="F2405" s="89" t="s">
        <v>1420</v>
      </c>
      <c r="G2405" s="89" t="s">
        <v>336</v>
      </c>
      <c r="H2405" s="89" t="s">
        <v>175</v>
      </c>
      <c r="I2405" s="90">
        <v>2.2999977000022999E-3</v>
      </c>
    </row>
    <row r="2406" spans="1:9">
      <c r="A2406" s="89" t="s">
        <v>7440</v>
      </c>
      <c r="B2406" s="89" t="s">
        <v>7441</v>
      </c>
      <c r="C2406" s="89" t="s">
        <v>7442</v>
      </c>
      <c r="D2406" s="89" t="s">
        <v>97</v>
      </c>
      <c r="E2406" s="89" t="s">
        <v>618</v>
      </c>
      <c r="F2406" s="89" t="s">
        <v>1034</v>
      </c>
      <c r="G2406" s="89" t="s">
        <v>332</v>
      </c>
      <c r="H2406" s="89" t="s">
        <v>169</v>
      </c>
      <c r="I2406" s="90">
        <v>2.2999977000022999E-3</v>
      </c>
    </row>
    <row r="2407" spans="1:9">
      <c r="A2407" s="89" t="s">
        <v>7443</v>
      </c>
      <c r="B2407" s="89" t="s">
        <v>7444</v>
      </c>
      <c r="C2407" s="89" t="s">
        <v>7445</v>
      </c>
      <c r="D2407" s="89" t="s">
        <v>108</v>
      </c>
      <c r="E2407" s="89" t="s">
        <v>201</v>
      </c>
      <c r="F2407" s="89" t="s">
        <v>202</v>
      </c>
      <c r="G2407" s="89" t="s">
        <v>423</v>
      </c>
      <c r="H2407" s="89" t="s">
        <v>241</v>
      </c>
      <c r="I2407" s="90">
        <v>2.2999977000022999E-3</v>
      </c>
    </row>
    <row r="2408" spans="1:9">
      <c r="A2408" s="89" t="s">
        <v>7446</v>
      </c>
      <c r="B2408" s="89" t="s">
        <v>7447</v>
      </c>
      <c r="C2408" s="89" t="s">
        <v>7448</v>
      </c>
      <c r="D2408" s="89" t="s">
        <v>79</v>
      </c>
      <c r="E2408" s="89" t="s">
        <v>444</v>
      </c>
      <c r="F2408" s="89" t="s">
        <v>2068</v>
      </c>
      <c r="G2408" s="89" t="s">
        <v>332</v>
      </c>
      <c r="H2408" s="89" t="s">
        <v>169</v>
      </c>
      <c r="I2408" s="90">
        <v>2.2999977000022999E-3</v>
      </c>
    </row>
    <row r="2409" spans="1:9">
      <c r="A2409" s="89" t="s">
        <v>7449</v>
      </c>
      <c r="B2409" s="89" t="s">
        <v>7450</v>
      </c>
      <c r="C2409" s="89" t="s">
        <v>7451</v>
      </c>
      <c r="D2409" s="89" t="s">
        <v>103</v>
      </c>
      <c r="E2409" s="89" t="s">
        <v>103</v>
      </c>
      <c r="F2409" s="89" t="s">
        <v>173</v>
      </c>
      <c r="G2409" s="89" t="s">
        <v>336</v>
      </c>
      <c r="H2409" s="89" t="s">
        <v>175</v>
      </c>
      <c r="I2409" s="90">
        <v>2.1999978000021999E-3</v>
      </c>
    </row>
    <row r="2410" spans="1:9">
      <c r="A2410" s="89" t="s">
        <v>7452</v>
      </c>
      <c r="B2410" s="89" t="s">
        <v>7453</v>
      </c>
      <c r="C2410" s="89" t="s">
        <v>7454</v>
      </c>
      <c r="D2410" s="89" t="s">
        <v>108</v>
      </c>
      <c r="E2410" s="89" t="s">
        <v>201</v>
      </c>
      <c r="F2410" s="89" t="s">
        <v>202</v>
      </c>
      <c r="G2410" s="89" t="s">
        <v>332</v>
      </c>
      <c r="H2410" s="89" t="s">
        <v>169</v>
      </c>
      <c r="I2410" s="90">
        <v>2.1999978000021999E-3</v>
      </c>
    </row>
    <row r="2411" spans="1:9">
      <c r="A2411" s="89" t="s">
        <v>7455</v>
      </c>
      <c r="B2411" s="89" t="s">
        <v>7456</v>
      </c>
      <c r="C2411" s="89" t="s">
        <v>7457</v>
      </c>
      <c r="D2411" s="89" t="s">
        <v>79</v>
      </c>
      <c r="E2411" s="89" t="s">
        <v>95</v>
      </c>
      <c r="F2411" s="89" t="s">
        <v>309</v>
      </c>
      <c r="G2411" s="89" t="s">
        <v>336</v>
      </c>
      <c r="H2411" s="89" t="s">
        <v>175</v>
      </c>
      <c r="I2411" s="90">
        <v>2.1999978000021999E-3</v>
      </c>
    </row>
    <row r="2412" spans="1:9">
      <c r="A2412" s="89" t="s">
        <v>7458</v>
      </c>
      <c r="B2412" s="89" t="s">
        <v>7459</v>
      </c>
      <c r="C2412" s="89" t="s">
        <v>7460</v>
      </c>
      <c r="D2412" s="89" t="s">
        <v>103</v>
      </c>
      <c r="E2412" s="89" t="s">
        <v>103</v>
      </c>
      <c r="F2412" s="89" t="s">
        <v>290</v>
      </c>
      <c r="G2412" s="89" t="s">
        <v>332</v>
      </c>
      <c r="H2412" s="89" t="s">
        <v>169</v>
      </c>
      <c r="I2412" s="90">
        <v>2.1999978000021999E-3</v>
      </c>
    </row>
    <row r="2413" spans="1:9">
      <c r="A2413" s="89" t="s">
        <v>7461</v>
      </c>
      <c r="B2413" s="89" t="s">
        <v>7462</v>
      </c>
      <c r="C2413" s="89" t="s">
        <v>7463</v>
      </c>
      <c r="D2413" s="89" t="s">
        <v>59</v>
      </c>
      <c r="E2413" s="89" t="s">
        <v>155</v>
      </c>
      <c r="F2413" s="89" t="s">
        <v>155</v>
      </c>
      <c r="G2413" s="89" t="s">
        <v>332</v>
      </c>
      <c r="H2413" s="89" t="s">
        <v>169</v>
      </c>
      <c r="I2413" s="90">
        <v>2.1999978000021999E-3</v>
      </c>
    </row>
    <row r="2414" spans="1:9">
      <c r="A2414" s="89" t="s">
        <v>7464</v>
      </c>
      <c r="B2414" s="89" t="s">
        <v>7465</v>
      </c>
      <c r="C2414" s="89" t="s">
        <v>7466</v>
      </c>
      <c r="D2414" s="89" t="s">
        <v>83</v>
      </c>
      <c r="E2414" s="89" t="s">
        <v>83</v>
      </c>
      <c r="F2414" s="89" t="s">
        <v>160</v>
      </c>
      <c r="G2414" s="89" t="s">
        <v>365</v>
      </c>
      <c r="H2414" s="89" t="s">
        <v>193</v>
      </c>
      <c r="I2414" s="90">
        <v>2.1999978000021999E-3</v>
      </c>
    </row>
    <row r="2415" spans="1:9">
      <c r="A2415" s="89" t="s">
        <v>7467</v>
      </c>
      <c r="B2415" s="89" t="s">
        <v>7468</v>
      </c>
      <c r="C2415" s="89" t="s">
        <v>7469</v>
      </c>
      <c r="D2415" s="89" t="s">
        <v>91</v>
      </c>
      <c r="E2415" s="89" t="s">
        <v>112</v>
      </c>
      <c r="F2415" s="89" t="s">
        <v>113</v>
      </c>
      <c r="G2415" s="89" t="s">
        <v>385</v>
      </c>
      <c r="H2415" s="89" t="s">
        <v>213</v>
      </c>
      <c r="I2415" s="90">
        <v>2.1999978000021999E-3</v>
      </c>
    </row>
    <row r="2416" spans="1:9">
      <c r="A2416" s="89" t="s">
        <v>7470</v>
      </c>
      <c r="B2416" s="89" t="s">
        <v>7471</v>
      </c>
      <c r="C2416" s="89" t="s">
        <v>7472</v>
      </c>
      <c r="D2416" s="89" t="s">
        <v>103</v>
      </c>
      <c r="E2416" s="89" t="s">
        <v>103</v>
      </c>
      <c r="F2416" s="89" t="s">
        <v>290</v>
      </c>
      <c r="G2416" s="89" t="s">
        <v>336</v>
      </c>
      <c r="H2416" s="89" t="s">
        <v>175</v>
      </c>
      <c r="I2416" s="90">
        <v>2.1999978000021999E-3</v>
      </c>
    </row>
    <row r="2417" spans="1:9">
      <c r="A2417" s="89" t="s">
        <v>7473</v>
      </c>
      <c r="B2417" s="89" t="s">
        <v>7474</v>
      </c>
      <c r="C2417" s="89" t="s">
        <v>7475</v>
      </c>
      <c r="D2417" s="89" t="s">
        <v>108</v>
      </c>
      <c r="E2417" s="89" t="s">
        <v>560</v>
      </c>
      <c r="F2417" s="89" t="s">
        <v>1085</v>
      </c>
      <c r="G2417" s="89" t="s">
        <v>361</v>
      </c>
      <c r="H2417" s="89" t="s">
        <v>189</v>
      </c>
      <c r="I2417" s="90">
        <v>2.1999978000021999E-3</v>
      </c>
    </row>
    <row r="2418" spans="1:9">
      <c r="A2418" s="89" t="s">
        <v>7476</v>
      </c>
      <c r="B2418" s="89" t="s">
        <v>7477</v>
      </c>
      <c r="C2418" s="89" t="s">
        <v>7478</v>
      </c>
      <c r="D2418" s="89" t="s">
        <v>97</v>
      </c>
      <c r="E2418" s="89" t="s">
        <v>121</v>
      </c>
      <c r="F2418" s="89" t="s">
        <v>122</v>
      </c>
      <c r="G2418" s="89" t="s">
        <v>435</v>
      </c>
      <c r="H2418" s="89" t="s">
        <v>253</v>
      </c>
      <c r="I2418" s="90">
        <v>2.0999979000020995E-3</v>
      </c>
    </row>
    <row r="2419" spans="1:9">
      <c r="A2419" s="89" t="s">
        <v>7479</v>
      </c>
      <c r="B2419" s="89" t="s">
        <v>7480</v>
      </c>
      <c r="C2419" s="89" t="s">
        <v>7481</v>
      </c>
      <c r="D2419" s="89" t="s">
        <v>114</v>
      </c>
      <c r="E2419" s="89" t="s">
        <v>114</v>
      </c>
      <c r="F2419" s="89" t="s">
        <v>574</v>
      </c>
      <c r="G2419" s="89" t="s">
        <v>435</v>
      </c>
      <c r="H2419" s="89" t="s">
        <v>253</v>
      </c>
      <c r="I2419" s="90">
        <v>2.0999979000020995E-3</v>
      </c>
    </row>
    <row r="2420" spans="1:9">
      <c r="A2420" s="89" t="s">
        <v>7482</v>
      </c>
      <c r="B2420" s="89" t="s">
        <v>7483</v>
      </c>
      <c r="C2420" s="89" t="s">
        <v>7484</v>
      </c>
      <c r="D2420" s="89" t="s">
        <v>67</v>
      </c>
      <c r="E2420" s="89" t="s">
        <v>67</v>
      </c>
      <c r="F2420" s="89" t="s">
        <v>68</v>
      </c>
      <c r="G2420" s="89" t="s">
        <v>435</v>
      </c>
      <c r="H2420" s="89" t="s">
        <v>253</v>
      </c>
      <c r="I2420" s="90">
        <v>2.0999979000020995E-3</v>
      </c>
    </row>
    <row r="2421" spans="1:9">
      <c r="A2421" s="89" t="s">
        <v>7485</v>
      </c>
      <c r="B2421" s="89" t="s">
        <v>7486</v>
      </c>
      <c r="C2421" s="89" t="s">
        <v>7487</v>
      </c>
      <c r="D2421" s="89" t="s">
        <v>108</v>
      </c>
      <c r="E2421" s="89" t="s">
        <v>235</v>
      </c>
      <c r="F2421" s="89" t="s">
        <v>236</v>
      </c>
      <c r="G2421" s="89" t="s">
        <v>332</v>
      </c>
      <c r="H2421" s="89" t="s">
        <v>169</v>
      </c>
      <c r="I2421" s="90">
        <v>1.9999980000019999E-3</v>
      </c>
    </row>
    <row r="2422" spans="1:9">
      <c r="A2422" s="89" t="s">
        <v>7488</v>
      </c>
      <c r="B2422" s="89" t="s">
        <v>7489</v>
      </c>
      <c r="C2422" s="89" t="s">
        <v>7490</v>
      </c>
      <c r="D2422" s="89" t="s">
        <v>114</v>
      </c>
      <c r="E2422" s="89" t="s">
        <v>114</v>
      </c>
      <c r="F2422" s="89" t="s">
        <v>2386</v>
      </c>
      <c r="G2422" s="89" t="s">
        <v>385</v>
      </c>
      <c r="H2422" s="89" t="s">
        <v>213</v>
      </c>
      <c r="I2422" s="90">
        <v>1.9999980000019999E-3</v>
      </c>
    </row>
    <row r="2423" spans="1:9">
      <c r="A2423" s="89" t="s">
        <v>7491</v>
      </c>
      <c r="B2423" s="89" t="s">
        <v>7492</v>
      </c>
      <c r="C2423" s="89" t="s">
        <v>7493</v>
      </c>
      <c r="D2423" s="89" t="s">
        <v>59</v>
      </c>
      <c r="E2423" s="89" t="s">
        <v>155</v>
      </c>
      <c r="F2423" s="89" t="s">
        <v>155</v>
      </c>
      <c r="G2423" s="89" t="s">
        <v>332</v>
      </c>
      <c r="H2423" s="89" t="s">
        <v>169</v>
      </c>
      <c r="I2423" s="90">
        <v>1.9999980000019999E-3</v>
      </c>
    </row>
    <row r="2424" spans="1:9">
      <c r="A2424" s="89" t="s">
        <v>7494</v>
      </c>
      <c r="B2424" s="89" t="s">
        <v>7495</v>
      </c>
      <c r="C2424" s="89" t="s">
        <v>7496</v>
      </c>
      <c r="D2424" s="89" t="s">
        <v>108</v>
      </c>
      <c r="E2424" s="89" t="s">
        <v>560</v>
      </c>
      <c r="F2424" s="89" t="s">
        <v>561</v>
      </c>
      <c r="G2424" s="89" t="s">
        <v>336</v>
      </c>
      <c r="H2424" s="89" t="s">
        <v>175</v>
      </c>
      <c r="I2424" s="90">
        <v>1.8999981000018997E-3</v>
      </c>
    </row>
    <row r="2425" spans="1:9">
      <c r="A2425" s="89" t="s">
        <v>7497</v>
      </c>
      <c r="B2425" s="89" t="s">
        <v>7498</v>
      </c>
      <c r="C2425" s="89" t="s">
        <v>7499</v>
      </c>
      <c r="D2425" s="89" t="s">
        <v>67</v>
      </c>
      <c r="E2425" s="89" t="s">
        <v>67</v>
      </c>
      <c r="F2425" s="89" t="s">
        <v>68</v>
      </c>
      <c r="G2425" s="89" t="s">
        <v>123</v>
      </c>
      <c r="H2425" s="89" t="s">
        <v>124</v>
      </c>
      <c r="I2425" s="90">
        <v>1.8999981000018997E-3</v>
      </c>
    </row>
    <row r="2426" spans="1:9">
      <c r="A2426" s="89" t="s">
        <v>7500</v>
      </c>
      <c r="B2426" s="89" t="s">
        <v>7501</v>
      </c>
      <c r="C2426" s="89" t="s">
        <v>7502</v>
      </c>
      <c r="D2426" s="89" t="s">
        <v>108</v>
      </c>
      <c r="E2426" s="89" t="s">
        <v>305</v>
      </c>
      <c r="F2426" s="89" t="s">
        <v>305</v>
      </c>
      <c r="G2426" s="89" t="s">
        <v>435</v>
      </c>
      <c r="H2426" s="89" t="s">
        <v>253</v>
      </c>
      <c r="I2426" s="90">
        <v>1.8999981000018997E-3</v>
      </c>
    </row>
    <row r="2427" spans="1:9">
      <c r="A2427" s="89" t="s">
        <v>7503</v>
      </c>
      <c r="B2427" s="89" t="s">
        <v>7504</v>
      </c>
      <c r="C2427" s="89" t="s">
        <v>7505</v>
      </c>
      <c r="D2427" s="89" t="s">
        <v>97</v>
      </c>
      <c r="E2427" s="89" t="s">
        <v>121</v>
      </c>
      <c r="F2427" s="89" t="s">
        <v>122</v>
      </c>
      <c r="G2427" s="89" t="s">
        <v>423</v>
      </c>
      <c r="H2427" s="89" t="s">
        <v>241</v>
      </c>
      <c r="I2427" s="90">
        <v>1.7999982000017998E-3</v>
      </c>
    </row>
    <row r="2428" spans="1:9">
      <c r="A2428" s="89" t="s">
        <v>7506</v>
      </c>
      <c r="B2428" s="89" t="s">
        <v>7507</v>
      </c>
      <c r="C2428" s="89" t="s">
        <v>7508</v>
      </c>
      <c r="D2428" s="89" t="s">
        <v>97</v>
      </c>
      <c r="E2428" s="89" t="s">
        <v>121</v>
      </c>
      <c r="F2428" s="89" t="s">
        <v>122</v>
      </c>
      <c r="G2428" s="89" t="s">
        <v>385</v>
      </c>
      <c r="H2428" s="89" t="s">
        <v>213</v>
      </c>
      <c r="I2428" s="90">
        <v>1.7999982000017998E-3</v>
      </c>
    </row>
    <row r="2429" spans="1:9">
      <c r="A2429" s="89" t="s">
        <v>7509</v>
      </c>
      <c r="B2429" s="89" t="s">
        <v>7510</v>
      </c>
      <c r="C2429" s="89" t="s">
        <v>7511</v>
      </c>
      <c r="D2429" s="89" t="s">
        <v>59</v>
      </c>
      <c r="E2429" s="89" t="s">
        <v>155</v>
      </c>
      <c r="F2429" s="89" t="s">
        <v>155</v>
      </c>
      <c r="G2429" s="89" t="s">
        <v>332</v>
      </c>
      <c r="H2429" s="89" t="s">
        <v>169</v>
      </c>
      <c r="I2429" s="90">
        <v>1.7999982000017998E-3</v>
      </c>
    </row>
    <row r="2430" spans="1:9">
      <c r="A2430" s="89" t="s">
        <v>7512</v>
      </c>
      <c r="B2430" s="89" t="s">
        <v>7513</v>
      </c>
      <c r="C2430" s="89" t="s">
        <v>7514</v>
      </c>
      <c r="D2430" s="89" t="s">
        <v>59</v>
      </c>
      <c r="E2430" s="89" t="s">
        <v>60</v>
      </c>
      <c r="F2430" s="89" t="s">
        <v>770</v>
      </c>
      <c r="G2430" s="89" t="s">
        <v>332</v>
      </c>
      <c r="H2430" s="89" t="s">
        <v>169</v>
      </c>
      <c r="I2430" s="90">
        <v>1.6999983000016996E-3</v>
      </c>
    </row>
    <row r="2431" spans="1:9">
      <c r="A2431" s="89" t="s">
        <v>7515</v>
      </c>
      <c r="B2431" s="89" t="s">
        <v>7516</v>
      </c>
      <c r="C2431" s="89" t="s">
        <v>7517</v>
      </c>
      <c r="D2431" s="89" t="s">
        <v>97</v>
      </c>
      <c r="E2431" s="89" t="s">
        <v>121</v>
      </c>
      <c r="F2431" s="89" t="s">
        <v>122</v>
      </c>
      <c r="G2431" s="89" t="s">
        <v>454</v>
      </c>
      <c r="H2431" s="89" t="s">
        <v>261</v>
      </c>
      <c r="I2431" s="90">
        <v>1.6999983000016996E-3</v>
      </c>
    </row>
    <row r="2432" spans="1:9">
      <c r="A2432" s="89" t="s">
        <v>7518</v>
      </c>
      <c r="B2432" s="89" t="s">
        <v>7519</v>
      </c>
      <c r="C2432" s="89" t="s">
        <v>7520</v>
      </c>
      <c r="D2432" s="89" t="s">
        <v>97</v>
      </c>
      <c r="E2432" s="89" t="s">
        <v>618</v>
      </c>
      <c r="F2432" s="89" t="s">
        <v>1034</v>
      </c>
      <c r="G2432" s="89" t="s">
        <v>435</v>
      </c>
      <c r="H2432" s="89" t="s">
        <v>253</v>
      </c>
      <c r="I2432" s="90">
        <v>1.5999984000015998E-3</v>
      </c>
    </row>
    <row r="2433" spans="1:9">
      <c r="A2433" s="89" t="s">
        <v>7521</v>
      </c>
      <c r="B2433" s="89" t="s">
        <v>7522</v>
      </c>
      <c r="C2433" s="89" t="s">
        <v>7523</v>
      </c>
      <c r="D2433" s="89" t="s">
        <v>79</v>
      </c>
      <c r="E2433" s="89" t="s">
        <v>95</v>
      </c>
      <c r="F2433" s="89" t="s">
        <v>541</v>
      </c>
      <c r="G2433" s="89" t="s">
        <v>385</v>
      </c>
      <c r="H2433" s="89" t="s">
        <v>213</v>
      </c>
      <c r="I2433" s="90">
        <v>1.3999986000013999E-3</v>
      </c>
    </row>
    <row r="2434" spans="1:9">
      <c r="A2434" s="89" t="s">
        <v>7524</v>
      </c>
      <c r="B2434" s="89" t="s">
        <v>7525</v>
      </c>
      <c r="C2434" s="89" t="s">
        <v>7526</v>
      </c>
      <c r="D2434" s="89" t="s">
        <v>59</v>
      </c>
      <c r="E2434" s="89" t="s">
        <v>155</v>
      </c>
      <c r="F2434" s="89" t="s">
        <v>155</v>
      </c>
      <c r="G2434" s="89" t="s">
        <v>203</v>
      </c>
      <c r="H2434" s="89" t="s">
        <v>156</v>
      </c>
      <c r="I2434" s="90">
        <v>9.9999900000099988E-5</v>
      </c>
    </row>
  </sheetData>
  <mergeCells count="1">
    <mergeCell ref="A1:L1"/>
  </mergeCells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7B7A8-305F-4D32-8AD8-566210C9E932}">
  <sheetPr codeName="Sheet4">
    <tabColor rgb="FFFFFF00"/>
  </sheetPr>
  <dimension ref="A1:H1719"/>
  <sheetViews>
    <sheetView topLeftCell="A1696" zoomScale="110" zoomScaleNormal="110" workbookViewId="0">
      <selection activeCell="A10" sqref="A10:A1719"/>
    </sheetView>
  </sheetViews>
  <sheetFormatPr defaultRowHeight="12.5"/>
  <cols>
    <col min="1" max="1" width="8" style="6" customWidth="1"/>
    <col min="2" max="2" width="30.26953125" style="6" customWidth="1"/>
    <col min="3" max="3" width="20" style="6" bestFit="1" customWidth="1"/>
    <col min="4" max="4" width="17.36328125" style="6" customWidth="1"/>
    <col min="5" max="5" width="16.54296875" style="6" customWidth="1"/>
    <col min="6" max="6" width="12.453125" style="6" customWidth="1"/>
    <col min="7" max="7" width="27.1796875" style="6" customWidth="1"/>
    <col min="8" max="8" width="12.6328125" style="6" customWidth="1"/>
    <col min="9" max="16384" width="8.7265625" style="6"/>
  </cols>
  <sheetData>
    <row r="1" spans="1:8" ht="13">
      <c r="A1" s="219" t="s">
        <v>7599</v>
      </c>
      <c r="B1" s="219" t="s">
        <v>9862</v>
      </c>
      <c r="C1" s="219" t="s">
        <v>9863</v>
      </c>
      <c r="D1" s="219" t="s">
        <v>9864</v>
      </c>
      <c r="E1" s="219" t="s">
        <v>9865</v>
      </c>
      <c r="F1" s="219" t="s">
        <v>9866</v>
      </c>
      <c r="G1" s="219" t="s">
        <v>9867</v>
      </c>
      <c r="H1" s="219" t="s">
        <v>9868</v>
      </c>
    </row>
    <row r="2" spans="1:8">
      <c r="A2" s="188" t="s">
        <v>7608</v>
      </c>
      <c r="B2" s="188" t="s">
        <v>2346</v>
      </c>
      <c r="C2" s="188" t="s">
        <v>7601</v>
      </c>
      <c r="D2" s="188">
        <v>1095914216.5799999</v>
      </c>
      <c r="E2" s="188">
        <v>4.79</v>
      </c>
      <c r="F2" s="188" t="s">
        <v>7602</v>
      </c>
      <c r="G2" s="188" t="s">
        <v>7603</v>
      </c>
      <c r="H2" s="188" t="s">
        <v>63</v>
      </c>
    </row>
    <row r="3" spans="1:8">
      <c r="A3" s="188" t="s">
        <v>7604</v>
      </c>
      <c r="B3" s="188" t="s">
        <v>71</v>
      </c>
      <c r="C3" s="188" t="s">
        <v>7601</v>
      </c>
      <c r="D3" s="188">
        <v>937363306.88</v>
      </c>
      <c r="E3" s="188">
        <v>4.0999999999999996</v>
      </c>
      <c r="F3" s="188" t="s">
        <v>7602</v>
      </c>
      <c r="G3" s="188" t="s">
        <v>7603</v>
      </c>
      <c r="H3" s="188" t="s">
        <v>63</v>
      </c>
    </row>
    <row r="4" spans="1:8">
      <c r="A4" s="188" t="s">
        <v>7600</v>
      </c>
      <c r="B4" s="188" t="s">
        <v>58</v>
      </c>
      <c r="C4" s="188" t="s">
        <v>7601</v>
      </c>
      <c r="D4" s="188">
        <v>901809047.36000001</v>
      </c>
      <c r="E4" s="188">
        <v>3.94</v>
      </c>
      <c r="F4" s="188" t="s">
        <v>7602</v>
      </c>
      <c r="G4" s="188" t="s">
        <v>7603</v>
      </c>
      <c r="H4" s="188" t="s">
        <v>63</v>
      </c>
    </row>
    <row r="5" spans="1:8">
      <c r="A5" s="188" t="s">
        <v>7605</v>
      </c>
      <c r="B5" s="188" t="s">
        <v>7606</v>
      </c>
      <c r="C5" s="188" t="s">
        <v>7607</v>
      </c>
      <c r="D5" s="188">
        <v>565403523.41999996</v>
      </c>
      <c r="E5" s="188">
        <v>2.4700000000000002</v>
      </c>
      <c r="F5" s="188" t="s">
        <v>7602</v>
      </c>
      <c r="G5" s="188" t="s">
        <v>7603</v>
      </c>
      <c r="H5" s="188" t="s">
        <v>63</v>
      </c>
    </row>
    <row r="6" spans="1:8">
      <c r="A6" s="188" t="s">
        <v>7621</v>
      </c>
      <c r="B6" s="188" t="s">
        <v>7622</v>
      </c>
      <c r="C6" s="188" t="s">
        <v>7616</v>
      </c>
      <c r="D6" s="188">
        <v>420804163.06999999</v>
      </c>
      <c r="E6" s="188">
        <v>1.84</v>
      </c>
      <c r="F6" s="188" t="s">
        <v>7602</v>
      </c>
      <c r="G6" s="188" t="s">
        <v>7603</v>
      </c>
      <c r="H6" s="188" t="s">
        <v>63</v>
      </c>
    </row>
    <row r="7" spans="1:8">
      <c r="A7" s="188" t="s">
        <v>7609</v>
      </c>
      <c r="B7" s="188" t="s">
        <v>7610</v>
      </c>
      <c r="C7" s="188" t="s">
        <v>7611</v>
      </c>
      <c r="D7" s="188">
        <v>385120129.07999998</v>
      </c>
      <c r="E7" s="188">
        <v>1.68</v>
      </c>
      <c r="F7" s="188" t="s">
        <v>7612</v>
      </c>
      <c r="G7" s="188" t="s">
        <v>7613</v>
      </c>
      <c r="H7" s="188" t="s">
        <v>63</v>
      </c>
    </row>
    <row r="8" spans="1:8">
      <c r="A8" s="188" t="s">
        <v>7648</v>
      </c>
      <c r="B8" s="188" t="s">
        <v>7649</v>
      </c>
      <c r="C8" s="188" t="s">
        <v>7601</v>
      </c>
      <c r="D8" s="188">
        <v>351170442.24000001</v>
      </c>
      <c r="E8" s="188">
        <v>1.53</v>
      </c>
      <c r="F8" s="188" t="s">
        <v>7602</v>
      </c>
      <c r="G8" s="188" t="s">
        <v>7603</v>
      </c>
      <c r="H8" s="188" t="s">
        <v>63</v>
      </c>
    </row>
    <row r="9" spans="1:8">
      <c r="A9" s="188" t="s">
        <v>7614</v>
      </c>
      <c r="B9" s="188" t="s">
        <v>7615</v>
      </c>
      <c r="C9" s="188" t="s">
        <v>7616</v>
      </c>
      <c r="D9" s="188">
        <v>320006303.10000002</v>
      </c>
      <c r="E9" s="188">
        <v>1.4</v>
      </c>
      <c r="F9" s="188" t="s">
        <v>7602</v>
      </c>
      <c r="G9" s="188" t="s">
        <v>7603</v>
      </c>
      <c r="H9" s="188" t="s">
        <v>63</v>
      </c>
    </row>
    <row r="10" spans="1:8">
      <c r="A10" s="188" t="s">
        <v>7617</v>
      </c>
      <c r="B10" s="188" t="s">
        <v>7618</v>
      </c>
      <c r="C10" s="188" t="s">
        <v>7616</v>
      </c>
      <c r="D10" s="188">
        <v>275828244.62</v>
      </c>
      <c r="E10" s="188">
        <v>1.21</v>
      </c>
      <c r="F10" s="188" t="s">
        <v>7602</v>
      </c>
      <c r="G10" s="188" t="s">
        <v>7603</v>
      </c>
      <c r="H10" s="188" t="s">
        <v>63</v>
      </c>
    </row>
    <row r="11" spans="1:8">
      <c r="A11" s="188" t="s">
        <v>7619</v>
      </c>
      <c r="B11" s="188" t="s">
        <v>7620</v>
      </c>
      <c r="C11" s="188" t="s">
        <v>7607</v>
      </c>
      <c r="D11" s="188">
        <v>251412674.31999999</v>
      </c>
      <c r="E11" s="188">
        <v>1.1000000000000001</v>
      </c>
      <c r="F11" s="188" t="s">
        <v>7602</v>
      </c>
      <c r="G11" s="188" t="s">
        <v>7603</v>
      </c>
      <c r="H11" s="188" t="s">
        <v>63</v>
      </c>
    </row>
    <row r="12" spans="1:8">
      <c r="A12" s="188">
        <v>2330</v>
      </c>
      <c r="B12" s="188" t="s">
        <v>7633</v>
      </c>
      <c r="C12" s="188" t="s">
        <v>7601</v>
      </c>
      <c r="D12" s="188">
        <v>243505820.21000001</v>
      </c>
      <c r="E12" s="188">
        <v>1.06</v>
      </c>
      <c r="F12" s="188" t="s">
        <v>7634</v>
      </c>
      <c r="G12" s="188" t="s">
        <v>7635</v>
      </c>
      <c r="H12" s="188" t="s">
        <v>169</v>
      </c>
    </row>
    <row r="13" spans="1:8">
      <c r="A13" s="188" t="s">
        <v>7632</v>
      </c>
      <c r="B13" s="188" t="s">
        <v>135</v>
      </c>
      <c r="C13" s="188" t="s">
        <v>7611</v>
      </c>
      <c r="D13" s="188">
        <v>215472312</v>
      </c>
      <c r="E13" s="188">
        <v>0.94</v>
      </c>
      <c r="F13" s="188" t="s">
        <v>7602</v>
      </c>
      <c r="G13" s="188" t="s">
        <v>7625</v>
      </c>
      <c r="H13" s="188" t="s">
        <v>63</v>
      </c>
    </row>
    <row r="14" spans="1:8">
      <c r="A14" s="188" t="s">
        <v>7623</v>
      </c>
      <c r="B14" s="188" t="s">
        <v>7624</v>
      </c>
      <c r="C14" s="188" t="s">
        <v>7611</v>
      </c>
      <c r="D14" s="188">
        <v>177604016</v>
      </c>
      <c r="E14" s="188">
        <v>0.78</v>
      </c>
      <c r="F14" s="188" t="s">
        <v>7602</v>
      </c>
      <c r="G14" s="188" t="s">
        <v>7625</v>
      </c>
      <c r="H14" s="188" t="s">
        <v>63</v>
      </c>
    </row>
    <row r="15" spans="1:8">
      <c r="A15" s="188" t="s">
        <v>7636</v>
      </c>
      <c r="B15" s="188" t="s">
        <v>7637</v>
      </c>
      <c r="C15" s="188" t="s">
        <v>7611</v>
      </c>
      <c r="D15" s="188">
        <v>158026148.91</v>
      </c>
      <c r="E15" s="188">
        <v>0.69</v>
      </c>
      <c r="F15" s="188" t="s">
        <v>7602</v>
      </c>
      <c r="G15" s="188" t="s">
        <v>7625</v>
      </c>
      <c r="H15" s="188" t="s">
        <v>63</v>
      </c>
    </row>
    <row r="16" spans="1:8">
      <c r="A16" s="188" t="s">
        <v>7626</v>
      </c>
      <c r="B16" s="188" t="s">
        <v>7627</v>
      </c>
      <c r="C16" s="188" t="s">
        <v>7628</v>
      </c>
      <c r="D16" s="188">
        <v>155787496.19</v>
      </c>
      <c r="E16" s="188">
        <v>0.68</v>
      </c>
      <c r="F16" s="188" t="s">
        <v>7602</v>
      </c>
      <c r="G16" s="188" t="s">
        <v>7625</v>
      </c>
      <c r="H16" s="188" t="s">
        <v>63</v>
      </c>
    </row>
    <row r="17" spans="1:8">
      <c r="A17" s="188" t="s">
        <v>7710</v>
      </c>
      <c r="B17" s="188" t="s">
        <v>3414</v>
      </c>
      <c r="C17" s="188" t="s">
        <v>7616</v>
      </c>
      <c r="D17" s="188">
        <v>135911115.72999999</v>
      </c>
      <c r="E17" s="188">
        <v>0.59</v>
      </c>
      <c r="F17" s="188" t="s">
        <v>7602</v>
      </c>
      <c r="G17" s="188" t="s">
        <v>7603</v>
      </c>
      <c r="H17" s="188" t="s">
        <v>63</v>
      </c>
    </row>
    <row r="18" spans="1:8">
      <c r="A18" s="188" t="s">
        <v>7646</v>
      </c>
      <c r="B18" s="188" t="s">
        <v>7647</v>
      </c>
      <c r="C18" s="188" t="s">
        <v>7611</v>
      </c>
      <c r="D18" s="188">
        <v>134878886.81999999</v>
      </c>
      <c r="E18" s="188">
        <v>0.59</v>
      </c>
      <c r="F18" s="188" t="s">
        <v>7602</v>
      </c>
      <c r="G18" s="188" t="s">
        <v>7625</v>
      </c>
      <c r="H18" s="188" t="s">
        <v>63</v>
      </c>
    </row>
    <row r="19" spans="1:8">
      <c r="A19" s="188" t="s">
        <v>7630</v>
      </c>
      <c r="B19" s="188" t="s">
        <v>66</v>
      </c>
      <c r="C19" s="188" t="s">
        <v>7631</v>
      </c>
      <c r="D19" s="188">
        <v>130625716.73999999</v>
      </c>
      <c r="E19" s="188">
        <v>0.56999999999999995</v>
      </c>
      <c r="F19" s="188" t="s">
        <v>7602</v>
      </c>
      <c r="G19" s="188" t="s">
        <v>7625</v>
      </c>
      <c r="H19" s="188" t="s">
        <v>63</v>
      </c>
    </row>
    <row r="20" spans="1:8">
      <c r="A20" s="188">
        <v>700</v>
      </c>
      <c r="B20" s="188" t="s">
        <v>921</v>
      </c>
      <c r="C20" s="188" t="s">
        <v>7616</v>
      </c>
      <c r="D20" s="188">
        <v>127061326.34999999</v>
      </c>
      <c r="E20" s="188">
        <v>0.56000000000000005</v>
      </c>
      <c r="F20" s="188" t="s">
        <v>7661</v>
      </c>
      <c r="G20" s="188" t="s">
        <v>7662</v>
      </c>
      <c r="H20" s="188" t="s">
        <v>175</v>
      </c>
    </row>
    <row r="21" spans="1:8">
      <c r="A21" s="188" t="s">
        <v>7639</v>
      </c>
      <c r="B21" s="188" t="s">
        <v>7640</v>
      </c>
      <c r="C21" s="188" t="s">
        <v>7611</v>
      </c>
      <c r="D21" s="188">
        <v>111027804.12</v>
      </c>
      <c r="E21" s="188">
        <v>0.49</v>
      </c>
      <c r="F21" s="188" t="s">
        <v>7641</v>
      </c>
      <c r="G21" s="188" t="s">
        <v>7642</v>
      </c>
      <c r="H21" s="188" t="s">
        <v>63</v>
      </c>
    </row>
    <row r="22" spans="1:8">
      <c r="A22" s="188" t="s">
        <v>7678</v>
      </c>
      <c r="B22" s="188" t="s">
        <v>7679</v>
      </c>
      <c r="C22" s="188" t="s">
        <v>7645</v>
      </c>
      <c r="D22" s="188">
        <v>112885924.55</v>
      </c>
      <c r="E22" s="188">
        <v>0.49</v>
      </c>
      <c r="F22" s="188" t="s">
        <v>7602</v>
      </c>
      <c r="G22" s="188" t="s">
        <v>7625</v>
      </c>
      <c r="H22" s="188" t="s">
        <v>63</v>
      </c>
    </row>
    <row r="23" spans="1:8">
      <c r="A23" s="188" t="s">
        <v>7638</v>
      </c>
      <c r="B23" s="188" t="s">
        <v>111</v>
      </c>
      <c r="C23" s="188" t="s">
        <v>7628</v>
      </c>
      <c r="D23" s="188">
        <v>112494390.68000001</v>
      </c>
      <c r="E23" s="188">
        <v>0.49</v>
      </c>
      <c r="F23" s="188" t="s">
        <v>7602</v>
      </c>
      <c r="G23" s="188" t="s">
        <v>7625</v>
      </c>
      <c r="H23" s="188" t="s">
        <v>63</v>
      </c>
    </row>
    <row r="24" spans="1:8">
      <c r="A24" s="188" t="s">
        <v>7680</v>
      </c>
      <c r="B24" s="188" t="s">
        <v>655</v>
      </c>
      <c r="C24" s="188" t="s">
        <v>7645</v>
      </c>
      <c r="D24" s="188">
        <v>108768868.73999999</v>
      </c>
      <c r="E24" s="188">
        <v>0.48</v>
      </c>
      <c r="F24" s="188" t="s">
        <v>7602</v>
      </c>
      <c r="G24" s="188" t="s">
        <v>7603</v>
      </c>
      <c r="H24" s="188" t="s">
        <v>63</v>
      </c>
    </row>
    <row r="25" spans="1:8">
      <c r="A25" s="188" t="s">
        <v>7650</v>
      </c>
      <c r="B25" s="188" t="s">
        <v>299</v>
      </c>
      <c r="C25" s="188" t="s">
        <v>7607</v>
      </c>
      <c r="D25" s="188">
        <v>106567799.42</v>
      </c>
      <c r="E25" s="188">
        <v>0.47</v>
      </c>
      <c r="F25" s="188" t="s">
        <v>7602</v>
      </c>
      <c r="G25" s="188" t="s">
        <v>7625</v>
      </c>
      <c r="H25" s="188" t="s">
        <v>63</v>
      </c>
    </row>
    <row r="26" spans="1:8">
      <c r="A26" s="188" t="s">
        <v>7699</v>
      </c>
      <c r="B26" s="188" t="s">
        <v>192</v>
      </c>
      <c r="C26" s="188" t="s">
        <v>7601</v>
      </c>
      <c r="D26" s="188">
        <v>100561077.90000001</v>
      </c>
      <c r="E26" s="188">
        <v>0.44</v>
      </c>
      <c r="F26" s="188" t="s">
        <v>7602</v>
      </c>
      <c r="G26" s="188" t="s">
        <v>7625</v>
      </c>
      <c r="H26" s="188" t="s">
        <v>63</v>
      </c>
    </row>
    <row r="27" spans="1:8">
      <c r="A27" s="188" t="s">
        <v>7659</v>
      </c>
      <c r="B27" s="188" t="s">
        <v>7660</v>
      </c>
      <c r="C27" s="188" t="s">
        <v>7611</v>
      </c>
      <c r="D27" s="188">
        <v>98831308.280000001</v>
      </c>
      <c r="E27" s="188">
        <v>0.43</v>
      </c>
      <c r="F27" s="188" t="s">
        <v>7612</v>
      </c>
      <c r="G27" s="188" t="s">
        <v>7613</v>
      </c>
      <c r="H27" s="188" t="s">
        <v>63</v>
      </c>
    </row>
    <row r="28" spans="1:8">
      <c r="A28" s="188" t="s">
        <v>7667</v>
      </c>
      <c r="B28" s="188" t="s">
        <v>7668</v>
      </c>
      <c r="C28" s="188" t="s">
        <v>7628</v>
      </c>
      <c r="D28" s="188">
        <v>98254164.959999993</v>
      </c>
      <c r="E28" s="188">
        <v>0.43</v>
      </c>
      <c r="F28" s="188" t="s">
        <v>7602</v>
      </c>
      <c r="G28" s="188" t="s">
        <v>7625</v>
      </c>
      <c r="H28" s="188" t="s">
        <v>63</v>
      </c>
    </row>
    <row r="29" spans="1:8">
      <c r="A29" s="188" t="s">
        <v>7643</v>
      </c>
      <c r="B29" s="188" t="s">
        <v>7644</v>
      </c>
      <c r="C29" s="188" t="s">
        <v>7645</v>
      </c>
      <c r="D29" s="188">
        <v>96892423.180000007</v>
      </c>
      <c r="E29" s="188">
        <v>0.42</v>
      </c>
      <c r="F29" s="188" t="s">
        <v>7602</v>
      </c>
      <c r="G29" s="188" t="s">
        <v>7625</v>
      </c>
      <c r="H29" s="188" t="s">
        <v>63</v>
      </c>
    </row>
    <row r="30" spans="1:8">
      <c r="A30" s="188" t="s">
        <v>7705</v>
      </c>
      <c r="B30" s="188" t="s">
        <v>293</v>
      </c>
      <c r="C30" s="188" t="s">
        <v>7611</v>
      </c>
      <c r="D30" s="188">
        <v>92712296</v>
      </c>
      <c r="E30" s="188">
        <v>0.41</v>
      </c>
      <c r="F30" s="188" t="s">
        <v>7602</v>
      </c>
      <c r="G30" s="188" t="s">
        <v>7625</v>
      </c>
      <c r="H30" s="188" t="s">
        <v>63</v>
      </c>
    </row>
    <row r="31" spans="1:8">
      <c r="A31" s="188" t="s">
        <v>8430</v>
      </c>
      <c r="B31" s="188" t="s">
        <v>8431</v>
      </c>
      <c r="C31" s="188" t="s">
        <v>7601</v>
      </c>
      <c r="D31" s="188">
        <v>93891279.189999998</v>
      </c>
      <c r="E31" s="188">
        <v>0.41</v>
      </c>
      <c r="F31" s="188" t="s">
        <v>7602</v>
      </c>
      <c r="G31" s="188" t="s">
        <v>7603</v>
      </c>
      <c r="H31" s="188" t="s">
        <v>63</v>
      </c>
    </row>
    <row r="32" spans="1:8">
      <c r="A32" s="188" t="s">
        <v>7658</v>
      </c>
      <c r="B32" s="188" t="s">
        <v>82</v>
      </c>
      <c r="C32" s="188" t="s">
        <v>7631</v>
      </c>
      <c r="D32" s="188">
        <v>83444402.900000006</v>
      </c>
      <c r="E32" s="188">
        <v>0.36</v>
      </c>
      <c r="F32" s="188" t="s">
        <v>7602</v>
      </c>
      <c r="G32" s="188" t="s">
        <v>7625</v>
      </c>
      <c r="H32" s="188" t="s">
        <v>63</v>
      </c>
    </row>
    <row r="33" spans="1:8">
      <c r="A33" s="188">
        <v>9988</v>
      </c>
      <c r="B33" s="188" t="s">
        <v>7709</v>
      </c>
      <c r="C33" s="188" t="s">
        <v>7607</v>
      </c>
      <c r="D33" s="188">
        <v>76855884.879999995</v>
      </c>
      <c r="E33" s="188">
        <v>0.34</v>
      </c>
      <c r="F33" s="188" t="s">
        <v>7661</v>
      </c>
      <c r="G33" s="188" t="s">
        <v>7662</v>
      </c>
      <c r="H33" s="188" t="s">
        <v>175</v>
      </c>
    </row>
    <row r="34" spans="1:8">
      <c r="A34" s="188" t="s">
        <v>7665</v>
      </c>
      <c r="B34" s="188" t="s">
        <v>7666</v>
      </c>
      <c r="C34" s="188" t="s">
        <v>7611</v>
      </c>
      <c r="D34" s="188">
        <v>78489768.920000002</v>
      </c>
      <c r="E34" s="188">
        <v>0.34</v>
      </c>
      <c r="F34" s="188" t="s">
        <v>7612</v>
      </c>
      <c r="G34" s="188" t="s">
        <v>7613</v>
      </c>
      <c r="H34" s="188" t="s">
        <v>63</v>
      </c>
    </row>
    <row r="35" spans="1:8">
      <c r="A35" s="188" t="s">
        <v>7771</v>
      </c>
      <c r="B35" s="188" t="s">
        <v>9869</v>
      </c>
      <c r="C35" s="188" t="s">
        <v>7730</v>
      </c>
      <c r="D35" s="188">
        <v>76614324.170000002</v>
      </c>
      <c r="E35" s="188">
        <v>0.33</v>
      </c>
      <c r="F35" s="188" t="s">
        <v>7602</v>
      </c>
      <c r="G35" s="188" t="s">
        <v>7625</v>
      </c>
      <c r="H35" s="188" t="s">
        <v>63</v>
      </c>
    </row>
    <row r="36" spans="1:8">
      <c r="A36" s="188" t="s">
        <v>7682</v>
      </c>
      <c r="B36" s="188" t="s">
        <v>7683</v>
      </c>
      <c r="C36" s="188" t="s">
        <v>7645</v>
      </c>
      <c r="D36" s="188">
        <v>74096200.5</v>
      </c>
      <c r="E36" s="188">
        <v>0.32</v>
      </c>
      <c r="F36" s="188" t="s">
        <v>7602</v>
      </c>
      <c r="G36" s="188" t="s">
        <v>7625</v>
      </c>
      <c r="H36" s="188" t="s">
        <v>63</v>
      </c>
    </row>
    <row r="37" spans="1:8">
      <c r="A37" s="188" t="s">
        <v>7669</v>
      </c>
      <c r="B37" s="188" t="s">
        <v>1172</v>
      </c>
      <c r="C37" s="188" t="s">
        <v>7601</v>
      </c>
      <c r="D37" s="188">
        <v>74365987.75</v>
      </c>
      <c r="E37" s="188">
        <v>0.32</v>
      </c>
      <c r="F37" s="188" t="s">
        <v>7670</v>
      </c>
      <c r="G37" s="188" t="s">
        <v>7671</v>
      </c>
      <c r="H37" s="188" t="s">
        <v>146</v>
      </c>
    </row>
    <row r="38" spans="1:8">
      <c r="A38" s="188" t="s">
        <v>7734</v>
      </c>
      <c r="B38" s="188" t="s">
        <v>7734</v>
      </c>
      <c r="C38" s="188" t="s">
        <v>7601</v>
      </c>
      <c r="D38" s="188">
        <v>73717101.230000004</v>
      </c>
      <c r="E38" s="188">
        <v>0.32</v>
      </c>
      <c r="F38" s="188" t="s">
        <v>7641</v>
      </c>
      <c r="G38" s="188" t="s">
        <v>7642</v>
      </c>
      <c r="H38" s="188" t="s">
        <v>146</v>
      </c>
    </row>
    <row r="39" spans="1:8">
      <c r="A39" s="188" t="s">
        <v>7629</v>
      </c>
      <c r="B39" s="188" t="s">
        <v>408</v>
      </c>
      <c r="C39" s="188" t="s">
        <v>7628</v>
      </c>
      <c r="D39" s="188">
        <v>73967790.400000006</v>
      </c>
      <c r="E39" s="188">
        <v>0.32</v>
      </c>
      <c r="F39" s="188" t="s">
        <v>7602</v>
      </c>
      <c r="G39" s="188" t="s">
        <v>7625</v>
      </c>
      <c r="H39" s="188" t="s">
        <v>63</v>
      </c>
    </row>
    <row r="40" spans="1:8">
      <c r="A40" s="188" t="s">
        <v>7723</v>
      </c>
      <c r="B40" s="188" t="s">
        <v>7724</v>
      </c>
      <c r="C40" s="188" t="s">
        <v>7611</v>
      </c>
      <c r="D40" s="188">
        <v>70401130.799999997</v>
      </c>
      <c r="E40" s="188">
        <v>0.31</v>
      </c>
      <c r="F40" s="188" t="s">
        <v>7602</v>
      </c>
      <c r="G40" s="188" t="s">
        <v>7625</v>
      </c>
      <c r="H40" s="188" t="s">
        <v>63</v>
      </c>
    </row>
    <row r="41" spans="1:8">
      <c r="A41" s="188" t="s">
        <v>7681</v>
      </c>
      <c r="B41" s="188" t="s">
        <v>216</v>
      </c>
      <c r="C41" s="188" t="s">
        <v>7601</v>
      </c>
      <c r="D41" s="188">
        <v>70400265.599999994</v>
      </c>
      <c r="E41" s="188">
        <v>0.31</v>
      </c>
      <c r="F41" s="188" t="s">
        <v>7602</v>
      </c>
      <c r="G41" s="188" t="s">
        <v>7603</v>
      </c>
      <c r="H41" s="188" t="s">
        <v>63</v>
      </c>
    </row>
    <row r="42" spans="1:8">
      <c r="A42" s="188" t="s">
        <v>7738</v>
      </c>
      <c r="B42" s="188" t="s">
        <v>7739</v>
      </c>
      <c r="C42" s="188" t="s">
        <v>7645</v>
      </c>
      <c r="D42" s="188">
        <v>67836004.200000003</v>
      </c>
      <c r="E42" s="188">
        <v>0.3</v>
      </c>
      <c r="F42" s="188" t="s">
        <v>7602</v>
      </c>
      <c r="G42" s="188" t="s">
        <v>7625</v>
      </c>
      <c r="H42" s="188" t="s">
        <v>63</v>
      </c>
    </row>
    <row r="43" spans="1:8">
      <c r="A43" s="188" t="s">
        <v>7717</v>
      </c>
      <c r="B43" s="188" t="s">
        <v>7718</v>
      </c>
      <c r="C43" s="188" t="s">
        <v>7601</v>
      </c>
      <c r="D43" s="188">
        <v>69167311.439999998</v>
      </c>
      <c r="E43" s="188">
        <v>0.3</v>
      </c>
      <c r="F43" s="188" t="s">
        <v>7602</v>
      </c>
      <c r="G43" s="188" t="s">
        <v>7603</v>
      </c>
      <c r="H43" s="188" t="s">
        <v>63</v>
      </c>
    </row>
    <row r="44" spans="1:8">
      <c r="A44" s="188" t="s">
        <v>7697</v>
      </c>
      <c r="B44" s="188" t="s">
        <v>7698</v>
      </c>
      <c r="C44" s="188" t="s">
        <v>7628</v>
      </c>
      <c r="D44" s="188">
        <v>66288710.600000001</v>
      </c>
      <c r="E44" s="188">
        <v>0.28999999999999998</v>
      </c>
      <c r="F44" s="188" t="s">
        <v>7653</v>
      </c>
      <c r="G44" s="188" t="s">
        <v>7654</v>
      </c>
      <c r="H44" s="188" t="s">
        <v>90</v>
      </c>
    </row>
    <row r="45" spans="1:8">
      <c r="A45" s="188" t="s">
        <v>7651</v>
      </c>
      <c r="B45" s="188" t="s">
        <v>7652</v>
      </c>
      <c r="C45" s="188" t="s">
        <v>7645</v>
      </c>
      <c r="D45" s="188">
        <v>64714241.509999998</v>
      </c>
      <c r="E45" s="188">
        <v>0.28000000000000003</v>
      </c>
      <c r="F45" s="188" t="s">
        <v>7653</v>
      </c>
      <c r="G45" s="188" t="s">
        <v>7654</v>
      </c>
      <c r="H45" s="188" t="s">
        <v>90</v>
      </c>
    </row>
    <row r="46" spans="1:8">
      <c r="A46" s="188" t="s">
        <v>7684</v>
      </c>
      <c r="B46" s="188" t="s">
        <v>7685</v>
      </c>
      <c r="C46" s="188" t="s">
        <v>7601</v>
      </c>
      <c r="D46" s="188">
        <v>63193759.759999998</v>
      </c>
      <c r="E46" s="188">
        <v>0.28000000000000003</v>
      </c>
      <c r="F46" s="188" t="s">
        <v>7602</v>
      </c>
      <c r="G46" s="188" t="s">
        <v>7625</v>
      </c>
      <c r="H46" s="188" t="s">
        <v>63</v>
      </c>
    </row>
    <row r="47" spans="1:8">
      <c r="A47" s="188" t="s">
        <v>7696</v>
      </c>
      <c r="B47" s="188" t="s">
        <v>400</v>
      </c>
      <c r="C47" s="188" t="s">
        <v>7628</v>
      </c>
      <c r="D47" s="188">
        <v>63888412.700000003</v>
      </c>
      <c r="E47" s="188">
        <v>0.28000000000000003</v>
      </c>
      <c r="F47" s="188" t="s">
        <v>7692</v>
      </c>
      <c r="G47" s="188" t="s">
        <v>7613</v>
      </c>
      <c r="H47" s="188" t="s">
        <v>7693</v>
      </c>
    </row>
    <row r="48" spans="1:8">
      <c r="A48" s="188" t="s">
        <v>7731</v>
      </c>
      <c r="B48" s="188" t="s">
        <v>120</v>
      </c>
      <c r="C48" s="188" t="s">
        <v>7611</v>
      </c>
      <c r="D48" s="188">
        <v>61680573.039999999</v>
      </c>
      <c r="E48" s="188">
        <v>0.27</v>
      </c>
      <c r="F48" s="188" t="s">
        <v>7692</v>
      </c>
      <c r="G48" s="188" t="s">
        <v>7613</v>
      </c>
      <c r="H48" s="188" t="s">
        <v>7693</v>
      </c>
    </row>
    <row r="49" spans="1:8">
      <c r="A49" s="188" t="s">
        <v>9870</v>
      </c>
      <c r="B49" s="188" t="s">
        <v>7674</v>
      </c>
      <c r="C49" s="188" t="s">
        <v>7601</v>
      </c>
      <c r="D49" s="188">
        <v>61092795.329999998</v>
      </c>
      <c r="E49" s="188">
        <v>0.27</v>
      </c>
      <c r="F49" s="188" t="s">
        <v>7675</v>
      </c>
      <c r="G49" s="188" t="s">
        <v>7676</v>
      </c>
      <c r="H49" s="188" t="s">
        <v>151</v>
      </c>
    </row>
    <row r="50" spans="1:8">
      <c r="A50" s="188" t="s">
        <v>7694</v>
      </c>
      <c r="B50" s="188" t="s">
        <v>7695</v>
      </c>
      <c r="C50" s="188" t="s">
        <v>7628</v>
      </c>
      <c r="D50" s="188">
        <v>60859920.270000003</v>
      </c>
      <c r="E50" s="188">
        <v>0.27</v>
      </c>
      <c r="F50" s="188" t="s">
        <v>7653</v>
      </c>
      <c r="G50" s="188" t="s">
        <v>7654</v>
      </c>
      <c r="H50" s="188" t="s">
        <v>90</v>
      </c>
    </row>
    <row r="51" spans="1:8">
      <c r="A51" s="188" t="s">
        <v>7703</v>
      </c>
      <c r="B51" s="188" t="s">
        <v>7704</v>
      </c>
      <c r="C51" s="188" t="s">
        <v>7607</v>
      </c>
      <c r="D51" s="188">
        <v>59211630.960000001</v>
      </c>
      <c r="E51" s="188">
        <v>0.26</v>
      </c>
      <c r="F51" s="188" t="s">
        <v>7602</v>
      </c>
      <c r="G51" s="188" t="s">
        <v>7625</v>
      </c>
      <c r="H51" s="188" t="s">
        <v>63</v>
      </c>
    </row>
    <row r="52" spans="1:8">
      <c r="A52" s="188" t="s">
        <v>7690</v>
      </c>
      <c r="B52" s="188" t="s">
        <v>7691</v>
      </c>
      <c r="C52" s="188" t="s">
        <v>7631</v>
      </c>
      <c r="D52" s="188">
        <v>58649876.609999999</v>
      </c>
      <c r="E52" s="188">
        <v>0.26</v>
      </c>
      <c r="F52" s="188" t="s">
        <v>7692</v>
      </c>
      <c r="G52" s="188" t="s">
        <v>7613</v>
      </c>
      <c r="H52" s="188" t="s">
        <v>7693</v>
      </c>
    </row>
    <row r="53" spans="1:8">
      <c r="A53" s="188" t="s">
        <v>7801</v>
      </c>
      <c r="B53" s="188" t="s">
        <v>469</v>
      </c>
      <c r="C53" s="188" t="s">
        <v>7611</v>
      </c>
      <c r="D53" s="188">
        <v>59513115.5</v>
      </c>
      <c r="E53" s="188">
        <v>0.26</v>
      </c>
      <c r="F53" s="188" t="s">
        <v>7602</v>
      </c>
      <c r="G53" s="188" t="s">
        <v>7625</v>
      </c>
      <c r="H53" s="188" t="s">
        <v>63</v>
      </c>
    </row>
    <row r="54" spans="1:8">
      <c r="A54" s="188" t="s">
        <v>7706</v>
      </c>
      <c r="B54" s="188" t="s">
        <v>7707</v>
      </c>
      <c r="C54" s="188" t="s">
        <v>7708</v>
      </c>
      <c r="D54" s="188">
        <v>59338621</v>
      </c>
      <c r="E54" s="188">
        <v>0.26</v>
      </c>
      <c r="F54" s="188" t="s">
        <v>7602</v>
      </c>
      <c r="G54" s="188" t="s">
        <v>7603</v>
      </c>
      <c r="H54" s="188" t="s">
        <v>63</v>
      </c>
    </row>
    <row r="55" spans="1:8">
      <c r="A55" s="188" t="s">
        <v>7716</v>
      </c>
      <c r="B55" s="188" t="s">
        <v>260</v>
      </c>
      <c r="C55" s="188" t="s">
        <v>7628</v>
      </c>
      <c r="D55" s="188">
        <v>60156227.460000001</v>
      </c>
      <c r="E55" s="188">
        <v>0.26</v>
      </c>
      <c r="F55" s="188" t="s">
        <v>7602</v>
      </c>
      <c r="G55" s="188" t="s">
        <v>7625</v>
      </c>
      <c r="H55" s="188" t="s">
        <v>63</v>
      </c>
    </row>
    <row r="56" spans="1:8">
      <c r="A56" s="188" t="s">
        <v>7735</v>
      </c>
      <c r="B56" s="188" t="s">
        <v>7736</v>
      </c>
      <c r="C56" s="188" t="s">
        <v>7616</v>
      </c>
      <c r="D56" s="188">
        <v>56227568.590000004</v>
      </c>
      <c r="E56" s="188">
        <v>0.25</v>
      </c>
      <c r="F56" s="188" t="s">
        <v>7602</v>
      </c>
      <c r="G56" s="188" t="s">
        <v>7625</v>
      </c>
      <c r="H56" s="188" t="s">
        <v>63</v>
      </c>
    </row>
    <row r="57" spans="1:8">
      <c r="A57" s="188" t="s">
        <v>7755</v>
      </c>
      <c r="B57" s="188" t="s">
        <v>7756</v>
      </c>
      <c r="C57" s="188" t="s">
        <v>7601</v>
      </c>
      <c r="D57" s="188">
        <v>58026171</v>
      </c>
      <c r="E57" s="188">
        <v>0.25</v>
      </c>
      <c r="F57" s="188" t="s">
        <v>7602</v>
      </c>
      <c r="G57" s="188" t="s">
        <v>7625</v>
      </c>
      <c r="H57" s="188" t="s">
        <v>63</v>
      </c>
    </row>
    <row r="58" spans="1:8">
      <c r="A58" s="188" t="s">
        <v>7759</v>
      </c>
      <c r="B58" s="188" t="s">
        <v>7760</v>
      </c>
      <c r="C58" s="188" t="s">
        <v>7730</v>
      </c>
      <c r="D58" s="188">
        <v>55515549.420000002</v>
      </c>
      <c r="E58" s="188">
        <v>0.24</v>
      </c>
      <c r="F58" s="188" t="s">
        <v>7602</v>
      </c>
      <c r="G58" s="188" t="s">
        <v>7625</v>
      </c>
      <c r="H58" s="188" t="s">
        <v>63</v>
      </c>
    </row>
    <row r="59" spans="1:8">
      <c r="A59" s="188" t="s">
        <v>7663</v>
      </c>
      <c r="B59" s="188" t="s">
        <v>7664</v>
      </c>
      <c r="C59" s="188" t="s">
        <v>7628</v>
      </c>
      <c r="D59" s="188">
        <v>55784418.960000001</v>
      </c>
      <c r="E59" s="188">
        <v>0.24</v>
      </c>
      <c r="F59" s="188" t="s">
        <v>7602</v>
      </c>
      <c r="G59" s="188" t="s">
        <v>7625</v>
      </c>
      <c r="H59" s="188" t="s">
        <v>63</v>
      </c>
    </row>
    <row r="60" spans="1:8">
      <c r="A60" s="188" t="s">
        <v>7811</v>
      </c>
      <c r="B60" s="188" t="s">
        <v>106</v>
      </c>
      <c r="C60" s="188" t="s">
        <v>7616</v>
      </c>
      <c r="D60" s="188">
        <v>53482191.200000003</v>
      </c>
      <c r="E60" s="188">
        <v>0.23</v>
      </c>
      <c r="F60" s="188" t="s">
        <v>7602</v>
      </c>
      <c r="G60" s="188" t="s">
        <v>7625</v>
      </c>
      <c r="H60" s="188" t="s">
        <v>63</v>
      </c>
    </row>
    <row r="61" spans="1:8">
      <c r="A61" s="188" t="s">
        <v>7762</v>
      </c>
      <c r="B61" s="188" t="s">
        <v>284</v>
      </c>
      <c r="C61" s="188" t="s">
        <v>7611</v>
      </c>
      <c r="D61" s="188">
        <v>52485596.630000003</v>
      </c>
      <c r="E61" s="188">
        <v>0.23</v>
      </c>
      <c r="F61" s="188" t="s">
        <v>7763</v>
      </c>
      <c r="G61" s="188" t="s">
        <v>7764</v>
      </c>
      <c r="H61" s="188" t="s">
        <v>161</v>
      </c>
    </row>
    <row r="62" spans="1:8">
      <c r="A62" s="188" t="s">
        <v>7677</v>
      </c>
      <c r="B62" s="188" t="s">
        <v>252</v>
      </c>
      <c r="C62" s="188" t="s">
        <v>7645</v>
      </c>
      <c r="D62" s="188">
        <v>53022390.719999999</v>
      </c>
      <c r="E62" s="188">
        <v>0.23</v>
      </c>
      <c r="F62" s="188" t="s">
        <v>7602</v>
      </c>
      <c r="G62" s="188" t="s">
        <v>7603</v>
      </c>
      <c r="H62" s="188" t="s">
        <v>63</v>
      </c>
    </row>
    <row r="63" spans="1:8">
      <c r="A63" s="188" t="s">
        <v>7777</v>
      </c>
      <c r="B63" s="188" t="s">
        <v>7778</v>
      </c>
      <c r="C63" s="188" t="s">
        <v>7730</v>
      </c>
      <c r="D63" s="188">
        <v>52556499.420000002</v>
      </c>
      <c r="E63" s="188">
        <v>0.23</v>
      </c>
      <c r="F63" s="188" t="s">
        <v>7641</v>
      </c>
      <c r="G63" s="188" t="s">
        <v>7642</v>
      </c>
      <c r="H63" s="188" t="s">
        <v>146</v>
      </c>
    </row>
    <row r="64" spans="1:8">
      <c r="A64" s="188" t="s">
        <v>7807</v>
      </c>
      <c r="B64" s="188" t="s">
        <v>7808</v>
      </c>
      <c r="C64" s="188" t="s">
        <v>7611</v>
      </c>
      <c r="D64" s="188">
        <v>50943101.140000001</v>
      </c>
      <c r="E64" s="188">
        <v>0.22</v>
      </c>
      <c r="F64" s="188" t="s">
        <v>7602</v>
      </c>
      <c r="G64" s="188" t="s">
        <v>7625</v>
      </c>
      <c r="H64" s="188" t="s">
        <v>63</v>
      </c>
    </row>
    <row r="65" spans="1:8">
      <c r="A65" s="188" t="s">
        <v>7788</v>
      </c>
      <c r="B65" s="188" t="s">
        <v>7789</v>
      </c>
      <c r="C65" s="188" t="s">
        <v>7611</v>
      </c>
      <c r="D65" s="188">
        <v>50655755.060000002</v>
      </c>
      <c r="E65" s="188">
        <v>0.22</v>
      </c>
      <c r="F65" s="188" t="s">
        <v>7742</v>
      </c>
      <c r="G65" s="188" t="s">
        <v>7743</v>
      </c>
      <c r="H65" s="188" t="s">
        <v>141</v>
      </c>
    </row>
    <row r="66" spans="1:8">
      <c r="A66" s="188" t="s">
        <v>7729</v>
      </c>
      <c r="B66" s="188" t="s">
        <v>308</v>
      </c>
      <c r="C66" s="188" t="s">
        <v>7730</v>
      </c>
      <c r="D66" s="188">
        <v>51135457.350000001</v>
      </c>
      <c r="E66" s="188">
        <v>0.22</v>
      </c>
      <c r="F66" s="188" t="s">
        <v>7602</v>
      </c>
      <c r="G66" s="188" t="s">
        <v>7625</v>
      </c>
      <c r="H66" s="188" t="s">
        <v>63</v>
      </c>
    </row>
    <row r="67" spans="1:8">
      <c r="A67" s="188" t="s">
        <v>7769</v>
      </c>
      <c r="B67" s="188" t="s">
        <v>7770</v>
      </c>
      <c r="C67" s="188" t="s">
        <v>7601</v>
      </c>
      <c r="D67" s="188">
        <v>49825508.560000002</v>
      </c>
      <c r="E67" s="188">
        <v>0.22</v>
      </c>
      <c r="F67" s="188" t="s">
        <v>7602</v>
      </c>
      <c r="G67" s="188" t="s">
        <v>7625</v>
      </c>
      <c r="H67" s="188" t="s">
        <v>63</v>
      </c>
    </row>
    <row r="68" spans="1:8">
      <c r="A68" s="188" t="s">
        <v>7720</v>
      </c>
      <c r="B68" s="188" t="s">
        <v>1353</v>
      </c>
      <c r="C68" s="188" t="s">
        <v>7601</v>
      </c>
      <c r="D68" s="188">
        <v>49346720.57</v>
      </c>
      <c r="E68" s="188">
        <v>0.22</v>
      </c>
      <c r="F68" s="188" t="s">
        <v>7602</v>
      </c>
      <c r="G68" s="188" t="s">
        <v>7603</v>
      </c>
      <c r="H68" s="188" t="s">
        <v>63</v>
      </c>
    </row>
    <row r="69" spans="1:8">
      <c r="A69" s="188" t="s">
        <v>7737</v>
      </c>
      <c r="B69" s="188" t="s">
        <v>221</v>
      </c>
      <c r="C69" s="188" t="s">
        <v>7616</v>
      </c>
      <c r="D69" s="188">
        <v>46949176.200000003</v>
      </c>
      <c r="E69" s="188">
        <v>0.21</v>
      </c>
      <c r="F69" s="188" t="s">
        <v>7602</v>
      </c>
      <c r="G69" s="188" t="s">
        <v>7625</v>
      </c>
      <c r="H69" s="188" t="s">
        <v>63</v>
      </c>
    </row>
    <row r="70" spans="1:8">
      <c r="A70" s="188">
        <v>7203</v>
      </c>
      <c r="B70" s="188" t="s">
        <v>200</v>
      </c>
      <c r="C70" s="188" t="s">
        <v>7607</v>
      </c>
      <c r="D70" s="188">
        <v>48126973.700000003</v>
      </c>
      <c r="E70" s="188">
        <v>0.21</v>
      </c>
      <c r="F70" s="188" t="s">
        <v>7711</v>
      </c>
      <c r="G70" s="188" t="s">
        <v>7712</v>
      </c>
      <c r="H70" s="188" t="s">
        <v>156</v>
      </c>
    </row>
    <row r="71" spans="1:8">
      <c r="A71" s="188" t="s">
        <v>7757</v>
      </c>
      <c r="B71" s="188" t="s">
        <v>7758</v>
      </c>
      <c r="C71" s="188" t="s">
        <v>7607</v>
      </c>
      <c r="D71" s="188">
        <v>47479863.200000003</v>
      </c>
      <c r="E71" s="188">
        <v>0.21</v>
      </c>
      <c r="F71" s="188" t="s">
        <v>7602</v>
      </c>
      <c r="G71" s="188" t="s">
        <v>7603</v>
      </c>
      <c r="H71" s="188" t="s">
        <v>63</v>
      </c>
    </row>
    <row r="72" spans="1:8">
      <c r="A72" s="188" t="s">
        <v>7783</v>
      </c>
      <c r="B72" s="188" t="s">
        <v>903</v>
      </c>
      <c r="C72" s="188" t="s">
        <v>7611</v>
      </c>
      <c r="D72" s="188">
        <v>47407236.5</v>
      </c>
      <c r="E72" s="188">
        <v>0.21</v>
      </c>
      <c r="F72" s="188" t="s">
        <v>7602</v>
      </c>
      <c r="G72" s="188" t="s">
        <v>7625</v>
      </c>
      <c r="H72" s="188" t="s">
        <v>63</v>
      </c>
    </row>
    <row r="73" spans="1:8">
      <c r="A73" s="188" t="s">
        <v>7843</v>
      </c>
      <c r="B73" s="188" t="s">
        <v>7844</v>
      </c>
      <c r="C73" s="188" t="s">
        <v>7730</v>
      </c>
      <c r="D73" s="188">
        <v>48204957.140000001</v>
      </c>
      <c r="E73" s="188">
        <v>0.21</v>
      </c>
      <c r="F73" s="188" t="s">
        <v>7602</v>
      </c>
      <c r="G73" s="188" t="s">
        <v>7625</v>
      </c>
      <c r="H73" s="188" t="s">
        <v>63</v>
      </c>
    </row>
    <row r="74" spans="1:8">
      <c r="A74" s="188" t="s">
        <v>7725</v>
      </c>
      <c r="B74" s="188" t="s">
        <v>7726</v>
      </c>
      <c r="C74" s="188" t="s">
        <v>7601</v>
      </c>
      <c r="D74" s="188">
        <v>48100261.299999997</v>
      </c>
      <c r="E74" s="188">
        <v>0.21</v>
      </c>
      <c r="F74" s="188" t="s">
        <v>7602</v>
      </c>
      <c r="G74" s="188" t="s">
        <v>7603</v>
      </c>
      <c r="H74" s="188" t="s">
        <v>63</v>
      </c>
    </row>
    <row r="75" spans="1:8">
      <c r="A75" s="188" t="s">
        <v>7700</v>
      </c>
      <c r="B75" s="188" t="s">
        <v>1077</v>
      </c>
      <c r="C75" s="188" t="s">
        <v>7628</v>
      </c>
      <c r="D75" s="188">
        <v>48362976</v>
      </c>
      <c r="E75" s="188">
        <v>0.21</v>
      </c>
      <c r="F75" s="188" t="s">
        <v>7602</v>
      </c>
      <c r="G75" s="188" t="s">
        <v>7625</v>
      </c>
      <c r="H75" s="188" t="s">
        <v>63</v>
      </c>
    </row>
    <row r="76" spans="1:8">
      <c r="A76" s="188" t="s">
        <v>9871</v>
      </c>
      <c r="B76" s="188" t="s">
        <v>7655</v>
      </c>
      <c r="C76" s="188" t="s">
        <v>7628</v>
      </c>
      <c r="D76" s="188">
        <v>47180506.840000004</v>
      </c>
      <c r="E76" s="188">
        <v>0.21</v>
      </c>
      <c r="F76" s="188" t="s">
        <v>7656</v>
      </c>
      <c r="G76" s="188" t="s">
        <v>7657</v>
      </c>
      <c r="H76" s="188" t="s">
        <v>179</v>
      </c>
    </row>
    <row r="77" spans="1:8">
      <c r="A77" s="188">
        <v>8306</v>
      </c>
      <c r="B77" s="188" t="s">
        <v>7821</v>
      </c>
      <c r="C77" s="188" t="s">
        <v>7611</v>
      </c>
      <c r="D77" s="188">
        <v>45953975.079999998</v>
      </c>
      <c r="E77" s="188">
        <v>0.2</v>
      </c>
      <c r="F77" s="188" t="s">
        <v>7711</v>
      </c>
      <c r="G77" s="188" t="s">
        <v>7712</v>
      </c>
      <c r="H77" s="188" t="s">
        <v>156</v>
      </c>
    </row>
    <row r="78" spans="1:8">
      <c r="A78" s="188" t="s">
        <v>41</v>
      </c>
      <c r="B78" s="188" t="s">
        <v>256</v>
      </c>
      <c r="C78" s="188" t="s">
        <v>7611</v>
      </c>
      <c r="D78" s="188">
        <v>45632968.359999999</v>
      </c>
      <c r="E78" s="188">
        <v>0.2</v>
      </c>
      <c r="F78" s="188" t="s">
        <v>7602</v>
      </c>
      <c r="G78" s="188" t="s">
        <v>7625</v>
      </c>
      <c r="H78" s="188" t="s">
        <v>63</v>
      </c>
    </row>
    <row r="79" spans="1:8">
      <c r="A79" s="188" t="s">
        <v>7745</v>
      </c>
      <c r="B79" s="188" t="s">
        <v>7746</v>
      </c>
      <c r="C79" s="188" t="s">
        <v>7611</v>
      </c>
      <c r="D79" s="188">
        <v>45241798.68</v>
      </c>
      <c r="E79" s="188">
        <v>0.2</v>
      </c>
      <c r="F79" s="188" t="s">
        <v>7602</v>
      </c>
      <c r="G79" s="188" t="s">
        <v>7625</v>
      </c>
      <c r="H79" s="188" t="s">
        <v>63</v>
      </c>
    </row>
    <row r="80" spans="1:8">
      <c r="A80" s="188" t="s">
        <v>7775</v>
      </c>
      <c r="B80" s="188" t="s">
        <v>7776</v>
      </c>
      <c r="C80" s="188" t="s">
        <v>7730</v>
      </c>
      <c r="D80" s="188">
        <v>46319722.020000003</v>
      </c>
      <c r="E80" s="188">
        <v>0.2</v>
      </c>
      <c r="F80" s="188" t="s">
        <v>7602</v>
      </c>
      <c r="G80" s="188" t="s">
        <v>7625</v>
      </c>
      <c r="H80" s="188" t="s">
        <v>63</v>
      </c>
    </row>
    <row r="81" spans="1:8">
      <c r="A81" s="188" t="s">
        <v>7772</v>
      </c>
      <c r="B81" s="188" t="s">
        <v>230</v>
      </c>
      <c r="C81" s="188" t="s">
        <v>7601</v>
      </c>
      <c r="D81" s="188">
        <v>45897264.359999999</v>
      </c>
      <c r="E81" s="188">
        <v>0.2</v>
      </c>
      <c r="F81" s="188" t="s">
        <v>7602</v>
      </c>
      <c r="G81" s="188" t="s">
        <v>7603</v>
      </c>
      <c r="H81" s="188" t="s">
        <v>63</v>
      </c>
    </row>
    <row r="82" spans="1:8">
      <c r="A82" s="188">
        <v>6758</v>
      </c>
      <c r="B82" s="188" t="s">
        <v>7782</v>
      </c>
      <c r="C82" s="188" t="s">
        <v>7607</v>
      </c>
      <c r="D82" s="188">
        <v>43692248.369999997</v>
      </c>
      <c r="E82" s="188">
        <v>0.19</v>
      </c>
      <c r="F82" s="188" t="s">
        <v>7711</v>
      </c>
      <c r="G82" s="188" t="s">
        <v>7712</v>
      </c>
      <c r="H82" s="188" t="s">
        <v>156</v>
      </c>
    </row>
    <row r="83" spans="1:8">
      <c r="A83" s="188" t="s">
        <v>7686</v>
      </c>
      <c r="B83" s="188" t="s">
        <v>7687</v>
      </c>
      <c r="C83" s="188" t="s">
        <v>7607</v>
      </c>
      <c r="D83" s="188">
        <v>42743402.140000001</v>
      </c>
      <c r="E83" s="188">
        <v>0.19</v>
      </c>
      <c r="F83" s="188" t="s">
        <v>7688</v>
      </c>
      <c r="G83" s="188" t="s">
        <v>7689</v>
      </c>
      <c r="H83" s="188" t="s">
        <v>146</v>
      </c>
    </row>
    <row r="84" spans="1:8">
      <c r="A84" s="188" t="s">
        <v>7837</v>
      </c>
      <c r="B84" s="188" t="s">
        <v>7838</v>
      </c>
      <c r="C84" s="188" t="s">
        <v>7611</v>
      </c>
      <c r="D84" s="188">
        <v>43605991.439999998</v>
      </c>
      <c r="E84" s="188">
        <v>0.19</v>
      </c>
      <c r="F84" s="188" t="s">
        <v>7602</v>
      </c>
      <c r="G84" s="188" t="s">
        <v>7625</v>
      </c>
      <c r="H84" s="188" t="s">
        <v>63</v>
      </c>
    </row>
    <row r="85" spans="1:8">
      <c r="A85" s="188" t="s">
        <v>7816</v>
      </c>
      <c r="B85" s="188" t="s">
        <v>1218</v>
      </c>
      <c r="C85" s="188" t="s">
        <v>7611</v>
      </c>
      <c r="D85" s="188">
        <v>43147172.850000001</v>
      </c>
      <c r="E85" s="188">
        <v>0.19</v>
      </c>
      <c r="F85" s="188" t="s">
        <v>7602</v>
      </c>
      <c r="G85" s="188" t="s">
        <v>7625</v>
      </c>
      <c r="H85" s="188" t="s">
        <v>63</v>
      </c>
    </row>
    <row r="86" spans="1:8">
      <c r="A86" s="188" t="s">
        <v>7882</v>
      </c>
      <c r="B86" s="188" t="s">
        <v>7883</v>
      </c>
      <c r="C86" s="188" t="s">
        <v>7601</v>
      </c>
      <c r="D86" s="188">
        <v>43903250.759999998</v>
      </c>
      <c r="E86" s="188">
        <v>0.19</v>
      </c>
      <c r="F86" s="188" t="s">
        <v>7763</v>
      </c>
      <c r="G86" s="188" t="s">
        <v>7764</v>
      </c>
      <c r="H86" s="188" t="s">
        <v>161</v>
      </c>
    </row>
    <row r="87" spans="1:8">
      <c r="A87" s="188" t="s">
        <v>7803</v>
      </c>
      <c r="B87" s="188" t="s">
        <v>1169</v>
      </c>
      <c r="C87" s="188" t="s">
        <v>7628</v>
      </c>
      <c r="D87" s="188">
        <v>44166223.990000002</v>
      </c>
      <c r="E87" s="188">
        <v>0.19</v>
      </c>
      <c r="F87" s="188" t="s">
        <v>7602</v>
      </c>
      <c r="G87" s="188" t="s">
        <v>7603</v>
      </c>
      <c r="H87" s="188" t="s">
        <v>63</v>
      </c>
    </row>
    <row r="88" spans="1:8">
      <c r="A88" s="188" t="s">
        <v>7794</v>
      </c>
      <c r="B88" s="188" t="s">
        <v>7795</v>
      </c>
      <c r="C88" s="188" t="s">
        <v>7607</v>
      </c>
      <c r="D88" s="188">
        <v>41536218.93</v>
      </c>
      <c r="E88" s="188">
        <v>0.18</v>
      </c>
      <c r="F88" s="188" t="s">
        <v>7602</v>
      </c>
      <c r="G88" s="188" t="s">
        <v>7625</v>
      </c>
      <c r="H88" s="188" t="s">
        <v>63</v>
      </c>
    </row>
    <row r="89" spans="1:8">
      <c r="A89" s="188" t="s">
        <v>7809</v>
      </c>
      <c r="B89" s="188" t="s">
        <v>7810</v>
      </c>
      <c r="C89" s="188" t="s">
        <v>7611</v>
      </c>
      <c r="D89" s="188">
        <v>40282544.590000004</v>
      </c>
      <c r="E89" s="188">
        <v>0.18</v>
      </c>
      <c r="F89" s="188" t="s">
        <v>7641</v>
      </c>
      <c r="G89" s="188" t="s">
        <v>7642</v>
      </c>
      <c r="H89" s="188" t="s">
        <v>146</v>
      </c>
    </row>
    <row r="90" spans="1:8">
      <c r="A90" s="188" t="s">
        <v>7747</v>
      </c>
      <c r="B90" s="188" t="s">
        <v>570</v>
      </c>
      <c r="C90" s="188" t="s">
        <v>7645</v>
      </c>
      <c r="D90" s="188">
        <v>41381581.420000002</v>
      </c>
      <c r="E90" s="188">
        <v>0.18</v>
      </c>
      <c r="F90" s="188" t="s">
        <v>7692</v>
      </c>
      <c r="G90" s="188" t="s">
        <v>7613</v>
      </c>
      <c r="H90" s="188" t="s">
        <v>7693</v>
      </c>
    </row>
    <row r="91" spans="1:8">
      <c r="A91" s="188" t="s">
        <v>9872</v>
      </c>
      <c r="B91" s="188" t="s">
        <v>9873</v>
      </c>
      <c r="C91" s="188" t="s">
        <v>7730</v>
      </c>
      <c r="D91" s="188">
        <v>41353791.520000003</v>
      </c>
      <c r="E91" s="188">
        <v>0.18</v>
      </c>
      <c r="F91" s="188" t="s">
        <v>7602</v>
      </c>
      <c r="G91" s="188" t="s">
        <v>7625</v>
      </c>
      <c r="H91" s="188" t="s">
        <v>63</v>
      </c>
    </row>
    <row r="92" spans="1:8">
      <c r="A92" s="188" t="s">
        <v>7701</v>
      </c>
      <c r="B92" s="188" t="s">
        <v>7702</v>
      </c>
      <c r="C92" s="188" t="s">
        <v>7601</v>
      </c>
      <c r="D92" s="188">
        <v>41175997.289999999</v>
      </c>
      <c r="E92" s="188">
        <v>0.18</v>
      </c>
      <c r="F92" s="188" t="s">
        <v>7602</v>
      </c>
      <c r="G92" s="188" t="s">
        <v>7625</v>
      </c>
      <c r="H92" s="188" t="s">
        <v>63</v>
      </c>
    </row>
    <row r="93" spans="1:8">
      <c r="A93" s="188" t="s">
        <v>7852</v>
      </c>
      <c r="B93" s="188" t="s">
        <v>2252</v>
      </c>
      <c r="C93" s="188" t="s">
        <v>7628</v>
      </c>
      <c r="D93" s="188">
        <v>41128949.280000001</v>
      </c>
      <c r="E93" s="188">
        <v>0.18</v>
      </c>
      <c r="F93" s="188" t="s">
        <v>7602</v>
      </c>
      <c r="G93" s="188" t="s">
        <v>7625</v>
      </c>
      <c r="H93" s="188" t="s">
        <v>63</v>
      </c>
    </row>
    <row r="94" spans="1:8">
      <c r="A94" s="188" t="s">
        <v>7727</v>
      </c>
      <c r="B94" s="188" t="s">
        <v>7728</v>
      </c>
      <c r="C94" s="188" t="s">
        <v>7607</v>
      </c>
      <c r="D94" s="188">
        <v>38227800.039999999</v>
      </c>
      <c r="E94" s="188">
        <v>0.17</v>
      </c>
      <c r="F94" s="188" t="s">
        <v>7602</v>
      </c>
      <c r="G94" s="188" t="s">
        <v>7625</v>
      </c>
      <c r="H94" s="188" t="s">
        <v>63</v>
      </c>
    </row>
    <row r="95" spans="1:8">
      <c r="A95" s="188" t="s">
        <v>8120</v>
      </c>
      <c r="B95" s="188" t="s">
        <v>1018</v>
      </c>
      <c r="C95" s="188" t="s">
        <v>7611</v>
      </c>
      <c r="D95" s="188">
        <v>39195495.039999999</v>
      </c>
      <c r="E95" s="188">
        <v>0.17</v>
      </c>
      <c r="F95" s="188" t="s">
        <v>7602</v>
      </c>
      <c r="G95" s="188" t="s">
        <v>7625</v>
      </c>
      <c r="H95" s="188" t="s">
        <v>63</v>
      </c>
    </row>
    <row r="96" spans="1:8">
      <c r="A96" s="188" t="s">
        <v>7748</v>
      </c>
      <c r="B96" s="188" t="s">
        <v>1005</v>
      </c>
      <c r="C96" s="188" t="s">
        <v>7749</v>
      </c>
      <c r="D96" s="188">
        <v>38354841</v>
      </c>
      <c r="E96" s="188">
        <v>0.17</v>
      </c>
      <c r="F96" s="188" t="s">
        <v>7602</v>
      </c>
      <c r="G96" s="188" t="s">
        <v>7625</v>
      </c>
      <c r="H96" s="188" t="s">
        <v>63</v>
      </c>
    </row>
    <row r="97" spans="1:8">
      <c r="A97" s="188" t="s">
        <v>7672</v>
      </c>
      <c r="B97" s="188" t="s">
        <v>7673</v>
      </c>
      <c r="C97" s="188" t="s">
        <v>7601</v>
      </c>
      <c r="D97" s="188">
        <v>39239373.899999999</v>
      </c>
      <c r="E97" s="188">
        <v>0.17</v>
      </c>
      <c r="F97" s="188" t="s">
        <v>7602</v>
      </c>
      <c r="G97" s="188" t="s">
        <v>7603</v>
      </c>
      <c r="H97" s="188" t="s">
        <v>63</v>
      </c>
    </row>
    <row r="98" spans="1:8">
      <c r="A98" s="188" t="s">
        <v>7999</v>
      </c>
      <c r="B98" s="188" t="s">
        <v>8000</v>
      </c>
      <c r="C98" s="188" t="s">
        <v>7601</v>
      </c>
      <c r="D98" s="188">
        <v>39051755.399999999</v>
      </c>
      <c r="E98" s="188">
        <v>0.17</v>
      </c>
      <c r="F98" s="188" t="s">
        <v>7602</v>
      </c>
      <c r="G98" s="188" t="s">
        <v>7625</v>
      </c>
      <c r="H98" s="188" t="s">
        <v>63</v>
      </c>
    </row>
    <row r="99" spans="1:8">
      <c r="A99" s="188" t="s">
        <v>7744</v>
      </c>
      <c r="B99" s="188" t="s">
        <v>486</v>
      </c>
      <c r="C99" s="188" t="s">
        <v>7628</v>
      </c>
      <c r="D99" s="188">
        <v>39537862.920000002</v>
      </c>
      <c r="E99" s="188">
        <v>0.17</v>
      </c>
      <c r="F99" s="188" t="s">
        <v>7602</v>
      </c>
      <c r="G99" s="188" t="s">
        <v>7603</v>
      </c>
      <c r="H99" s="188" t="s">
        <v>63</v>
      </c>
    </row>
    <row r="100" spans="1:8">
      <c r="A100" s="188" t="s">
        <v>7765</v>
      </c>
      <c r="B100" s="188" t="s">
        <v>327</v>
      </c>
      <c r="C100" s="188" t="s">
        <v>7611</v>
      </c>
      <c r="D100" s="188">
        <v>37706637.969999999</v>
      </c>
      <c r="E100" s="188">
        <v>0.16</v>
      </c>
      <c r="F100" s="188" t="s">
        <v>7868</v>
      </c>
      <c r="G100" s="188" t="s">
        <v>7869</v>
      </c>
      <c r="H100" s="188" t="s">
        <v>146</v>
      </c>
    </row>
    <row r="101" spans="1:8">
      <c r="A101" s="188" t="s">
        <v>7851</v>
      </c>
      <c r="B101" s="188" t="s">
        <v>1732</v>
      </c>
      <c r="C101" s="188" t="s">
        <v>7611</v>
      </c>
      <c r="D101" s="188">
        <v>37388176.060000002</v>
      </c>
      <c r="E101" s="188">
        <v>0.16</v>
      </c>
      <c r="F101" s="188" t="s">
        <v>7602</v>
      </c>
      <c r="G101" s="188" t="s">
        <v>7625</v>
      </c>
      <c r="H101" s="188" t="s">
        <v>63</v>
      </c>
    </row>
    <row r="102" spans="1:8">
      <c r="A102" s="188" t="s">
        <v>7761</v>
      </c>
      <c r="B102" s="188" t="s">
        <v>550</v>
      </c>
      <c r="C102" s="188" t="s">
        <v>7730</v>
      </c>
      <c r="D102" s="188">
        <v>36865792</v>
      </c>
      <c r="E102" s="188">
        <v>0.16</v>
      </c>
      <c r="F102" s="188" t="s">
        <v>7602</v>
      </c>
      <c r="G102" s="188" t="s">
        <v>7603</v>
      </c>
      <c r="H102" s="188" t="s">
        <v>63</v>
      </c>
    </row>
    <row r="103" spans="1:8">
      <c r="A103" s="188" t="s">
        <v>7740</v>
      </c>
      <c r="B103" s="188" t="s">
        <v>7741</v>
      </c>
      <c r="C103" s="188" t="s">
        <v>7708</v>
      </c>
      <c r="D103" s="188">
        <v>37085375.920000002</v>
      </c>
      <c r="E103" s="188">
        <v>0.16</v>
      </c>
      <c r="F103" s="188" t="s">
        <v>7742</v>
      </c>
      <c r="G103" s="188" t="s">
        <v>7743</v>
      </c>
      <c r="H103" s="188" t="s">
        <v>141</v>
      </c>
    </row>
    <row r="104" spans="1:8">
      <c r="A104" s="188" t="s">
        <v>7822</v>
      </c>
      <c r="B104" s="188" t="s">
        <v>693</v>
      </c>
      <c r="C104" s="188" t="s">
        <v>7628</v>
      </c>
      <c r="D104" s="188">
        <v>36729483.960000001</v>
      </c>
      <c r="E104" s="188">
        <v>0.16</v>
      </c>
      <c r="F104" s="188" t="s">
        <v>7602</v>
      </c>
      <c r="G104" s="188" t="s">
        <v>7603</v>
      </c>
      <c r="H104" s="188" t="s">
        <v>63</v>
      </c>
    </row>
    <row r="105" spans="1:8">
      <c r="A105" s="188" t="s">
        <v>7715</v>
      </c>
      <c r="B105" s="188" t="s">
        <v>117</v>
      </c>
      <c r="C105" s="188" t="s">
        <v>7628</v>
      </c>
      <c r="D105" s="188">
        <v>35896709.640000001</v>
      </c>
      <c r="E105" s="188">
        <v>0.16</v>
      </c>
      <c r="F105" s="188" t="s">
        <v>7602</v>
      </c>
      <c r="G105" s="188" t="s">
        <v>7625</v>
      </c>
      <c r="H105" s="188" t="s">
        <v>63</v>
      </c>
    </row>
    <row r="106" spans="1:8">
      <c r="A106" s="188" t="s">
        <v>7900</v>
      </c>
      <c r="B106" s="188" t="s">
        <v>7901</v>
      </c>
      <c r="C106" s="188" t="s">
        <v>7616</v>
      </c>
      <c r="D106" s="188">
        <v>33984060.170000002</v>
      </c>
      <c r="E106" s="188">
        <v>0.15</v>
      </c>
      <c r="F106" s="188" t="s">
        <v>7641</v>
      </c>
      <c r="G106" s="188" t="s">
        <v>7642</v>
      </c>
      <c r="H106" s="188" t="s">
        <v>146</v>
      </c>
    </row>
    <row r="107" spans="1:8">
      <c r="A107" s="188" t="s">
        <v>7713</v>
      </c>
      <c r="B107" s="188" t="s">
        <v>7714</v>
      </c>
      <c r="C107" s="188" t="s">
        <v>7616</v>
      </c>
      <c r="D107" s="188">
        <v>33906892.189999998</v>
      </c>
      <c r="E107" s="188">
        <v>0.15</v>
      </c>
      <c r="F107" s="188" t="s">
        <v>7602</v>
      </c>
      <c r="G107" s="188" t="s">
        <v>7603</v>
      </c>
      <c r="H107" s="188" t="s">
        <v>63</v>
      </c>
    </row>
    <row r="108" spans="1:8">
      <c r="A108" s="188" t="s">
        <v>7871</v>
      </c>
      <c r="B108" s="188" t="s">
        <v>7872</v>
      </c>
      <c r="C108" s="188" t="s">
        <v>7616</v>
      </c>
      <c r="D108" s="188">
        <v>33823540.200000003</v>
      </c>
      <c r="E108" s="188">
        <v>0.15</v>
      </c>
      <c r="F108" s="188" t="s">
        <v>7602</v>
      </c>
      <c r="G108" s="188" t="s">
        <v>7603</v>
      </c>
      <c r="H108" s="188" t="s">
        <v>63</v>
      </c>
    </row>
    <row r="109" spans="1:8">
      <c r="A109" s="188" t="s">
        <v>7732</v>
      </c>
      <c r="B109" s="188" t="s">
        <v>7733</v>
      </c>
      <c r="C109" s="188" t="s">
        <v>7631</v>
      </c>
      <c r="D109" s="188">
        <v>34884713.409999996</v>
      </c>
      <c r="E109" s="188">
        <v>0.15</v>
      </c>
      <c r="F109" s="188" t="s">
        <v>7688</v>
      </c>
      <c r="G109" s="188" t="s">
        <v>7689</v>
      </c>
      <c r="H109" s="188" t="s">
        <v>146</v>
      </c>
    </row>
    <row r="110" spans="1:8">
      <c r="A110" s="188" t="s">
        <v>227</v>
      </c>
      <c r="B110" s="188" t="s">
        <v>248</v>
      </c>
      <c r="C110" s="188" t="s">
        <v>7631</v>
      </c>
      <c r="D110" s="188">
        <v>33743216.25</v>
      </c>
      <c r="E110" s="188">
        <v>0.15</v>
      </c>
      <c r="F110" s="188" t="s">
        <v>7602</v>
      </c>
      <c r="G110" s="188" t="s">
        <v>7625</v>
      </c>
      <c r="H110" s="188" t="s">
        <v>63</v>
      </c>
    </row>
    <row r="111" spans="1:8">
      <c r="A111" s="188" t="s">
        <v>7792</v>
      </c>
      <c r="B111" s="188" t="s">
        <v>7793</v>
      </c>
      <c r="C111" s="188" t="s">
        <v>7611</v>
      </c>
      <c r="D111" s="188">
        <v>34645174.159999996</v>
      </c>
      <c r="E111" s="188">
        <v>0.15</v>
      </c>
      <c r="F111" s="188" t="s">
        <v>7763</v>
      </c>
      <c r="G111" s="188" t="s">
        <v>7764</v>
      </c>
      <c r="H111" s="188" t="s">
        <v>161</v>
      </c>
    </row>
    <row r="112" spans="1:8">
      <c r="A112" s="188" t="s">
        <v>7812</v>
      </c>
      <c r="B112" s="188" t="s">
        <v>7813</v>
      </c>
      <c r="C112" s="188" t="s">
        <v>7611</v>
      </c>
      <c r="D112" s="188">
        <v>33629650.280000001</v>
      </c>
      <c r="E112" s="188">
        <v>0.15</v>
      </c>
      <c r="F112" s="188" t="s">
        <v>7653</v>
      </c>
      <c r="G112" s="188" t="s">
        <v>7654</v>
      </c>
      <c r="H112" s="188" t="s">
        <v>90</v>
      </c>
    </row>
    <row r="113" spans="1:8">
      <c r="A113" s="188" t="s">
        <v>7865</v>
      </c>
      <c r="B113" s="188" t="s">
        <v>7866</v>
      </c>
      <c r="C113" s="188" t="s">
        <v>7611</v>
      </c>
      <c r="D113" s="188">
        <v>33448824</v>
      </c>
      <c r="E113" s="188">
        <v>0.15</v>
      </c>
      <c r="F113" s="188" t="s">
        <v>7602</v>
      </c>
      <c r="G113" s="188" t="s">
        <v>7625</v>
      </c>
      <c r="H113" s="188" t="s">
        <v>63</v>
      </c>
    </row>
    <row r="114" spans="1:8">
      <c r="A114" s="188" t="s">
        <v>7827</v>
      </c>
      <c r="B114" s="188" t="s">
        <v>7828</v>
      </c>
      <c r="C114" s="188" t="s">
        <v>7730</v>
      </c>
      <c r="D114" s="188">
        <v>35138125</v>
      </c>
      <c r="E114" s="188">
        <v>0.15</v>
      </c>
      <c r="F114" s="188" t="s">
        <v>7602</v>
      </c>
      <c r="G114" s="188" t="s">
        <v>7625</v>
      </c>
      <c r="H114" s="188" t="s">
        <v>63</v>
      </c>
    </row>
    <row r="115" spans="1:8">
      <c r="A115" s="188" t="s">
        <v>7825</v>
      </c>
      <c r="B115" s="188" t="s">
        <v>7826</v>
      </c>
      <c r="C115" s="188" t="s">
        <v>7730</v>
      </c>
      <c r="D115" s="188">
        <v>34712081.659999996</v>
      </c>
      <c r="E115" s="188">
        <v>0.15</v>
      </c>
      <c r="F115" s="188" t="s">
        <v>7688</v>
      </c>
      <c r="G115" s="188" t="s">
        <v>7689</v>
      </c>
      <c r="H115" s="188" t="s">
        <v>146</v>
      </c>
    </row>
    <row r="116" spans="1:8">
      <c r="A116" s="188" t="s">
        <v>8313</v>
      </c>
      <c r="B116" s="188" t="s">
        <v>978</v>
      </c>
      <c r="C116" s="188" t="s">
        <v>7730</v>
      </c>
      <c r="D116" s="188">
        <v>34036094.659999996</v>
      </c>
      <c r="E116" s="188">
        <v>0.15</v>
      </c>
      <c r="F116" s="188" t="s">
        <v>7692</v>
      </c>
      <c r="G116" s="188" t="s">
        <v>7613</v>
      </c>
      <c r="H116" s="188" t="s">
        <v>7693</v>
      </c>
    </row>
    <row r="117" spans="1:8">
      <c r="A117" s="188" t="s">
        <v>7754</v>
      </c>
      <c r="B117" s="188" t="s">
        <v>490</v>
      </c>
      <c r="C117" s="188" t="s">
        <v>7730</v>
      </c>
      <c r="D117" s="188">
        <v>33938941.149999999</v>
      </c>
      <c r="E117" s="188">
        <v>0.15</v>
      </c>
      <c r="F117" s="188" t="s">
        <v>7602</v>
      </c>
      <c r="G117" s="188" t="s">
        <v>7625</v>
      </c>
      <c r="H117" s="188" t="s">
        <v>63</v>
      </c>
    </row>
    <row r="118" spans="1:8">
      <c r="A118" s="188" t="s">
        <v>7855</v>
      </c>
      <c r="B118" s="188" t="s">
        <v>2720</v>
      </c>
      <c r="C118" s="188" t="s">
        <v>7601</v>
      </c>
      <c r="D118" s="188">
        <v>34677200.32</v>
      </c>
      <c r="E118" s="188">
        <v>0.15</v>
      </c>
      <c r="F118" s="188" t="s">
        <v>7602</v>
      </c>
      <c r="G118" s="188" t="s">
        <v>7603</v>
      </c>
      <c r="H118" s="188" t="s">
        <v>63</v>
      </c>
    </row>
    <row r="119" spans="1:8">
      <c r="A119" s="188" t="s">
        <v>7976</v>
      </c>
      <c r="B119" s="188" t="s">
        <v>7977</v>
      </c>
      <c r="C119" s="188" t="s">
        <v>7601</v>
      </c>
      <c r="D119" s="188">
        <v>34427297</v>
      </c>
      <c r="E119" s="188">
        <v>0.15</v>
      </c>
      <c r="F119" s="188" t="s">
        <v>7602</v>
      </c>
      <c r="G119" s="188" t="s">
        <v>7625</v>
      </c>
      <c r="H119" s="188" t="s">
        <v>63</v>
      </c>
    </row>
    <row r="120" spans="1:8">
      <c r="A120" s="188" t="s">
        <v>7750</v>
      </c>
      <c r="B120" s="188" t="s">
        <v>7751</v>
      </c>
      <c r="C120" s="188" t="s">
        <v>7601</v>
      </c>
      <c r="D120" s="188">
        <v>34332139.450000003</v>
      </c>
      <c r="E120" s="188">
        <v>0.15</v>
      </c>
      <c r="F120" s="188" t="s">
        <v>7602</v>
      </c>
      <c r="G120" s="188" t="s">
        <v>7603</v>
      </c>
      <c r="H120" s="188" t="s">
        <v>63</v>
      </c>
    </row>
    <row r="121" spans="1:8">
      <c r="A121" s="188" t="s">
        <v>7856</v>
      </c>
      <c r="B121" s="188" t="s">
        <v>7857</v>
      </c>
      <c r="C121" s="188" t="s">
        <v>7601</v>
      </c>
      <c r="D121" s="188">
        <v>33620873.880000003</v>
      </c>
      <c r="E121" s="188">
        <v>0.15</v>
      </c>
      <c r="F121" s="188" t="s">
        <v>7602</v>
      </c>
      <c r="G121" s="188" t="s">
        <v>7603</v>
      </c>
      <c r="H121" s="188" t="s">
        <v>63</v>
      </c>
    </row>
    <row r="122" spans="1:8">
      <c r="A122" s="188" t="s">
        <v>7818</v>
      </c>
      <c r="B122" s="188" t="s">
        <v>1482</v>
      </c>
      <c r="C122" s="188" t="s">
        <v>7628</v>
      </c>
      <c r="D122" s="188">
        <v>34808773.979999997</v>
      </c>
      <c r="E122" s="188">
        <v>0.15</v>
      </c>
      <c r="F122" s="188" t="s">
        <v>7602</v>
      </c>
      <c r="G122" s="188" t="s">
        <v>7625</v>
      </c>
      <c r="H122" s="188" t="s">
        <v>63</v>
      </c>
    </row>
    <row r="123" spans="1:8">
      <c r="A123" s="188" t="s">
        <v>7719</v>
      </c>
      <c r="B123" s="188" t="s">
        <v>794</v>
      </c>
      <c r="C123" s="188" t="s">
        <v>7628</v>
      </c>
      <c r="D123" s="188">
        <v>34072872.840000004</v>
      </c>
      <c r="E123" s="188">
        <v>0.15</v>
      </c>
      <c r="F123" s="188" t="s">
        <v>7602</v>
      </c>
      <c r="G123" s="188" t="s">
        <v>7625</v>
      </c>
      <c r="H123" s="188" t="s">
        <v>63</v>
      </c>
    </row>
    <row r="124" spans="1:8">
      <c r="A124" s="188" t="s">
        <v>7867</v>
      </c>
      <c r="B124" s="188" t="s">
        <v>1030</v>
      </c>
      <c r="C124" s="188" t="s">
        <v>7749</v>
      </c>
      <c r="D124" s="188">
        <v>32256103.469999999</v>
      </c>
      <c r="E124" s="188">
        <v>0.14000000000000001</v>
      </c>
      <c r="F124" s="188" t="s">
        <v>7868</v>
      </c>
      <c r="G124" s="188" t="s">
        <v>7869</v>
      </c>
      <c r="H124" s="188" t="s">
        <v>146</v>
      </c>
    </row>
    <row r="125" spans="1:8">
      <c r="A125" s="188" t="s">
        <v>7773</v>
      </c>
      <c r="B125" s="188" t="s">
        <v>7774</v>
      </c>
      <c r="C125" s="188" t="s">
        <v>7730</v>
      </c>
      <c r="D125" s="188">
        <v>32370501.32</v>
      </c>
      <c r="E125" s="188">
        <v>0.14000000000000001</v>
      </c>
      <c r="F125" s="188" t="s">
        <v>7602</v>
      </c>
      <c r="G125" s="188" t="s">
        <v>7625</v>
      </c>
      <c r="H125" s="188" t="s">
        <v>63</v>
      </c>
    </row>
    <row r="126" spans="1:8">
      <c r="A126" s="188">
        <v>6501</v>
      </c>
      <c r="B126" s="188" t="s">
        <v>918</v>
      </c>
      <c r="C126" s="188" t="s">
        <v>7730</v>
      </c>
      <c r="D126" s="188">
        <v>32234805.010000002</v>
      </c>
      <c r="E126" s="188">
        <v>0.14000000000000001</v>
      </c>
      <c r="F126" s="188" t="s">
        <v>7711</v>
      </c>
      <c r="G126" s="188" t="s">
        <v>7712</v>
      </c>
      <c r="H126" s="188" t="s">
        <v>156</v>
      </c>
    </row>
    <row r="127" spans="1:8">
      <c r="A127" s="188" t="s">
        <v>5303</v>
      </c>
      <c r="B127" s="188" t="s">
        <v>7802</v>
      </c>
      <c r="C127" s="188" t="s">
        <v>7730</v>
      </c>
      <c r="D127" s="188">
        <v>31965674.18</v>
      </c>
      <c r="E127" s="188">
        <v>0.14000000000000001</v>
      </c>
      <c r="F127" s="188" t="s">
        <v>7602</v>
      </c>
      <c r="G127" s="188" t="s">
        <v>7603</v>
      </c>
      <c r="H127" s="188" t="s">
        <v>63</v>
      </c>
    </row>
    <row r="128" spans="1:8">
      <c r="A128" s="188" t="s">
        <v>7839</v>
      </c>
      <c r="B128" s="188" t="s">
        <v>7840</v>
      </c>
      <c r="C128" s="188" t="s">
        <v>7730</v>
      </c>
      <c r="D128" s="188">
        <v>31377623.66</v>
      </c>
      <c r="E128" s="188">
        <v>0.14000000000000001</v>
      </c>
      <c r="F128" s="188" t="s">
        <v>7688</v>
      </c>
      <c r="G128" s="188" t="s">
        <v>7689</v>
      </c>
      <c r="H128" s="188" t="s">
        <v>146</v>
      </c>
    </row>
    <row r="129" spans="1:8">
      <c r="A129" s="188" t="s">
        <v>7979</v>
      </c>
      <c r="B129" s="188" t="s">
        <v>3519</v>
      </c>
      <c r="C129" s="188" t="s">
        <v>7730</v>
      </c>
      <c r="D129" s="188">
        <v>31074124.530000001</v>
      </c>
      <c r="E129" s="188">
        <v>0.14000000000000001</v>
      </c>
      <c r="F129" s="188" t="s">
        <v>7688</v>
      </c>
      <c r="G129" s="188" t="s">
        <v>7689</v>
      </c>
      <c r="H129" s="188" t="s">
        <v>146</v>
      </c>
    </row>
    <row r="130" spans="1:8">
      <c r="A130" s="188" t="s">
        <v>7819</v>
      </c>
      <c r="B130" s="188" t="s">
        <v>3709</v>
      </c>
      <c r="C130" s="188" t="s">
        <v>7601</v>
      </c>
      <c r="D130" s="188">
        <v>32838348.050000001</v>
      </c>
      <c r="E130" s="188">
        <v>0.14000000000000001</v>
      </c>
      <c r="F130" s="188" t="s">
        <v>7602</v>
      </c>
      <c r="G130" s="188" t="s">
        <v>7603</v>
      </c>
      <c r="H130" s="188" t="s">
        <v>63</v>
      </c>
    </row>
    <row r="131" spans="1:8">
      <c r="A131" s="188" t="s">
        <v>7831</v>
      </c>
      <c r="B131" s="188" t="s">
        <v>1901</v>
      </c>
      <c r="C131" s="188" t="s">
        <v>7601</v>
      </c>
      <c r="D131" s="188">
        <v>32787924.48</v>
      </c>
      <c r="E131" s="188">
        <v>0.14000000000000001</v>
      </c>
      <c r="F131" s="188" t="s">
        <v>7602</v>
      </c>
      <c r="G131" s="188" t="s">
        <v>7603</v>
      </c>
      <c r="H131" s="188" t="s">
        <v>63</v>
      </c>
    </row>
    <row r="132" spans="1:8">
      <c r="A132" s="188">
        <v>1810</v>
      </c>
      <c r="B132" s="188" t="s">
        <v>8489</v>
      </c>
      <c r="C132" s="188" t="s">
        <v>7601</v>
      </c>
      <c r="D132" s="188">
        <v>31446867.370000001</v>
      </c>
      <c r="E132" s="188">
        <v>0.14000000000000001</v>
      </c>
      <c r="F132" s="188" t="s">
        <v>7661</v>
      </c>
      <c r="G132" s="188" t="s">
        <v>7662</v>
      </c>
      <c r="H132" s="188" t="s">
        <v>175</v>
      </c>
    </row>
    <row r="133" spans="1:8">
      <c r="A133" s="188" t="s">
        <v>8020</v>
      </c>
      <c r="B133" s="188" t="s">
        <v>8021</v>
      </c>
      <c r="C133" s="188" t="s">
        <v>7611</v>
      </c>
      <c r="D133" s="188">
        <v>29078914.800000001</v>
      </c>
      <c r="E133" s="188">
        <v>0.13</v>
      </c>
      <c r="F133" s="188" t="s">
        <v>7868</v>
      </c>
      <c r="G133" s="188" t="s">
        <v>7869</v>
      </c>
      <c r="H133" s="188" t="s">
        <v>146</v>
      </c>
    </row>
    <row r="134" spans="1:8">
      <c r="A134" s="188" t="s">
        <v>7982</v>
      </c>
      <c r="B134" s="188" t="s">
        <v>7983</v>
      </c>
      <c r="C134" s="188" t="s">
        <v>7611</v>
      </c>
      <c r="D134" s="188">
        <v>28952085.27</v>
      </c>
      <c r="E134" s="188">
        <v>0.13</v>
      </c>
      <c r="F134" s="188" t="s">
        <v>7984</v>
      </c>
      <c r="G134" s="188" t="s">
        <v>7985</v>
      </c>
      <c r="H134" s="188" t="s">
        <v>146</v>
      </c>
    </row>
    <row r="135" spans="1:8">
      <c r="A135" s="188" t="s">
        <v>7854</v>
      </c>
      <c r="B135" s="188" t="s">
        <v>364</v>
      </c>
      <c r="C135" s="188" t="s">
        <v>7645</v>
      </c>
      <c r="D135" s="188">
        <v>30725468.129999999</v>
      </c>
      <c r="E135" s="188">
        <v>0.13</v>
      </c>
      <c r="F135" s="188" t="s">
        <v>7602</v>
      </c>
      <c r="G135" s="188" t="s">
        <v>7625</v>
      </c>
      <c r="H135" s="188" t="s">
        <v>63</v>
      </c>
    </row>
    <row r="136" spans="1:8">
      <c r="A136" s="188" t="s">
        <v>7890</v>
      </c>
      <c r="B136" s="188" t="s">
        <v>9874</v>
      </c>
      <c r="C136" s="188" t="s">
        <v>7645</v>
      </c>
      <c r="D136" s="188">
        <v>29400565.969999999</v>
      </c>
      <c r="E136" s="188">
        <v>0.13</v>
      </c>
      <c r="F136" s="188" t="s">
        <v>7692</v>
      </c>
      <c r="G136" s="188" t="s">
        <v>7613</v>
      </c>
      <c r="H136" s="188" t="s">
        <v>7693</v>
      </c>
    </row>
    <row r="137" spans="1:8">
      <c r="A137" s="188" t="s">
        <v>7790</v>
      </c>
      <c r="B137" s="188" t="s">
        <v>7791</v>
      </c>
      <c r="C137" s="188" t="s">
        <v>7645</v>
      </c>
      <c r="D137" s="188">
        <v>28793733.829999998</v>
      </c>
      <c r="E137" s="188">
        <v>0.13</v>
      </c>
      <c r="F137" s="188" t="s">
        <v>7688</v>
      </c>
      <c r="G137" s="188" t="s">
        <v>7689</v>
      </c>
      <c r="H137" s="188" t="s">
        <v>146</v>
      </c>
    </row>
    <row r="138" spans="1:8">
      <c r="A138" s="188" t="s">
        <v>8164</v>
      </c>
      <c r="B138" s="188" t="s">
        <v>8165</v>
      </c>
      <c r="C138" s="188" t="s">
        <v>7787</v>
      </c>
      <c r="D138" s="188">
        <v>29915590.300000001</v>
      </c>
      <c r="E138" s="188">
        <v>0.13</v>
      </c>
      <c r="F138" s="188" t="s">
        <v>7602</v>
      </c>
      <c r="G138" s="188" t="s">
        <v>7625</v>
      </c>
      <c r="H138" s="188" t="s">
        <v>63</v>
      </c>
    </row>
    <row r="139" spans="1:8">
      <c r="A139" s="188" t="s">
        <v>7849</v>
      </c>
      <c r="B139" s="188" t="s">
        <v>7850</v>
      </c>
      <c r="C139" s="188" t="s">
        <v>7601</v>
      </c>
      <c r="D139" s="188">
        <v>30549003.25</v>
      </c>
      <c r="E139" s="188">
        <v>0.13</v>
      </c>
      <c r="F139" s="188" t="s">
        <v>7602</v>
      </c>
      <c r="G139" s="188" t="s">
        <v>7603</v>
      </c>
      <c r="H139" s="188" t="s">
        <v>63</v>
      </c>
    </row>
    <row r="140" spans="1:8">
      <c r="A140" s="188" t="s">
        <v>9875</v>
      </c>
      <c r="B140" s="188" t="s">
        <v>9876</v>
      </c>
      <c r="C140" s="188" t="s">
        <v>7601</v>
      </c>
      <c r="D140" s="188">
        <v>29795000.5</v>
      </c>
      <c r="E140" s="188">
        <v>0.13</v>
      </c>
      <c r="F140" s="188" t="s">
        <v>7602</v>
      </c>
      <c r="G140" s="188" t="s">
        <v>7603</v>
      </c>
      <c r="H140" s="188" t="s">
        <v>63</v>
      </c>
    </row>
    <row r="141" spans="1:8">
      <c r="A141" s="188" t="s">
        <v>7805</v>
      </c>
      <c r="B141" s="188" t="s">
        <v>7806</v>
      </c>
      <c r="C141" s="188" t="s">
        <v>7628</v>
      </c>
      <c r="D141" s="188">
        <v>30723396.030000001</v>
      </c>
      <c r="E141" s="188">
        <v>0.13</v>
      </c>
      <c r="F141" s="188" t="s">
        <v>7602</v>
      </c>
      <c r="G141" s="188" t="s">
        <v>7625</v>
      </c>
      <c r="H141" s="188" t="s">
        <v>63</v>
      </c>
    </row>
    <row r="142" spans="1:8">
      <c r="A142" s="188" t="s">
        <v>9877</v>
      </c>
      <c r="B142" s="188" t="s">
        <v>9878</v>
      </c>
      <c r="C142" s="188" t="s">
        <v>7616</v>
      </c>
      <c r="D142" s="188">
        <v>28249593.68</v>
      </c>
      <c r="E142" s="188">
        <v>0.12</v>
      </c>
      <c r="F142" s="188" t="s">
        <v>8133</v>
      </c>
      <c r="G142" s="188" t="s">
        <v>7625</v>
      </c>
      <c r="H142" s="188" t="s">
        <v>63</v>
      </c>
    </row>
    <row r="143" spans="1:8">
      <c r="A143" s="188" t="s">
        <v>7921</v>
      </c>
      <c r="B143" s="188" t="s">
        <v>7922</v>
      </c>
      <c r="C143" s="188" t="s">
        <v>7607</v>
      </c>
      <c r="D143" s="188">
        <v>27381518.559999999</v>
      </c>
      <c r="E143" s="188">
        <v>0.12</v>
      </c>
      <c r="F143" s="188" t="s">
        <v>7602</v>
      </c>
      <c r="G143" s="188" t="s">
        <v>7603</v>
      </c>
      <c r="H143" s="188" t="s">
        <v>63</v>
      </c>
    </row>
    <row r="144" spans="1:8">
      <c r="A144" s="188" t="s">
        <v>7784</v>
      </c>
      <c r="B144" s="188" t="s">
        <v>684</v>
      </c>
      <c r="C144" s="188" t="s">
        <v>7607</v>
      </c>
      <c r="D144" s="188">
        <v>26675792.719999999</v>
      </c>
      <c r="E144" s="188">
        <v>0.12</v>
      </c>
      <c r="F144" s="188" t="s">
        <v>7602</v>
      </c>
      <c r="G144" s="188" t="s">
        <v>7603</v>
      </c>
      <c r="H144" s="188" t="s">
        <v>63</v>
      </c>
    </row>
    <row r="145" spans="1:8">
      <c r="A145" s="188" t="s">
        <v>7911</v>
      </c>
      <c r="B145" s="188" t="s">
        <v>854</v>
      </c>
      <c r="C145" s="188" t="s">
        <v>7631</v>
      </c>
      <c r="D145" s="188">
        <v>27966008.25</v>
      </c>
      <c r="E145" s="188">
        <v>0.12</v>
      </c>
      <c r="F145" s="188" t="s">
        <v>7763</v>
      </c>
      <c r="G145" s="188" t="s">
        <v>7764</v>
      </c>
      <c r="H145" s="188" t="s">
        <v>161</v>
      </c>
    </row>
    <row r="146" spans="1:8">
      <c r="A146" s="188" t="s">
        <v>7904</v>
      </c>
      <c r="B146" s="188" t="s">
        <v>7905</v>
      </c>
      <c r="C146" s="188" t="s">
        <v>7611</v>
      </c>
      <c r="D146" s="188">
        <v>28597241.100000001</v>
      </c>
      <c r="E146" s="188">
        <v>0.12</v>
      </c>
      <c r="F146" s="188" t="s">
        <v>7602</v>
      </c>
      <c r="G146" s="188" t="s">
        <v>7625</v>
      </c>
      <c r="H146" s="188" t="s">
        <v>63</v>
      </c>
    </row>
    <row r="147" spans="1:8">
      <c r="A147" s="188">
        <v>939</v>
      </c>
      <c r="B147" s="188" t="s">
        <v>7949</v>
      </c>
      <c r="C147" s="188" t="s">
        <v>7611</v>
      </c>
      <c r="D147" s="188">
        <v>27120173.239999998</v>
      </c>
      <c r="E147" s="188">
        <v>0.12</v>
      </c>
      <c r="F147" s="188" t="s">
        <v>7661</v>
      </c>
      <c r="G147" s="188" t="s">
        <v>7662</v>
      </c>
      <c r="H147" s="188" t="s">
        <v>175</v>
      </c>
    </row>
    <row r="148" spans="1:8">
      <c r="A148" s="188">
        <v>8316</v>
      </c>
      <c r="B148" s="188" t="s">
        <v>7923</v>
      </c>
      <c r="C148" s="188" t="s">
        <v>7611</v>
      </c>
      <c r="D148" s="188">
        <v>27104910.02</v>
      </c>
      <c r="E148" s="188">
        <v>0.12</v>
      </c>
      <c r="F148" s="188" t="s">
        <v>7711</v>
      </c>
      <c r="G148" s="188" t="s">
        <v>7712</v>
      </c>
      <c r="H148" s="188" t="s">
        <v>156</v>
      </c>
    </row>
    <row r="149" spans="1:8">
      <c r="A149" s="188">
        <v>1299</v>
      </c>
      <c r="B149" s="188" t="s">
        <v>760</v>
      </c>
      <c r="C149" s="188" t="s">
        <v>7611</v>
      </c>
      <c r="D149" s="188">
        <v>27098953.760000002</v>
      </c>
      <c r="E149" s="188">
        <v>0.12</v>
      </c>
      <c r="F149" s="188" t="s">
        <v>7800</v>
      </c>
      <c r="G149" s="188" t="s">
        <v>7662</v>
      </c>
      <c r="H149" s="188" t="s">
        <v>175</v>
      </c>
    </row>
    <row r="150" spans="1:8">
      <c r="A150" s="188" t="s">
        <v>7972</v>
      </c>
      <c r="B150" s="188" t="s">
        <v>7973</v>
      </c>
      <c r="C150" s="188" t="s">
        <v>7611</v>
      </c>
      <c r="D150" s="188">
        <v>27027157.34</v>
      </c>
      <c r="E150" s="188">
        <v>0.12</v>
      </c>
      <c r="F150" s="188" t="s">
        <v>7653</v>
      </c>
      <c r="G150" s="188" t="s">
        <v>7654</v>
      </c>
      <c r="H150" s="188" t="s">
        <v>90</v>
      </c>
    </row>
    <row r="151" spans="1:8">
      <c r="A151" s="188" t="s">
        <v>7785</v>
      </c>
      <c r="B151" s="188" t="s">
        <v>7786</v>
      </c>
      <c r="C151" s="188" t="s">
        <v>7787</v>
      </c>
      <c r="D151" s="188">
        <v>27658829.100000001</v>
      </c>
      <c r="E151" s="188">
        <v>0.12</v>
      </c>
      <c r="F151" s="188" t="s">
        <v>7602</v>
      </c>
      <c r="G151" s="188" t="s">
        <v>7625</v>
      </c>
      <c r="H151" s="188" t="s">
        <v>63</v>
      </c>
    </row>
    <row r="152" spans="1:8">
      <c r="A152" s="188" t="s">
        <v>7875</v>
      </c>
      <c r="B152" s="188" t="s">
        <v>7876</v>
      </c>
      <c r="C152" s="188" t="s">
        <v>7730</v>
      </c>
      <c r="D152" s="188">
        <v>27360795.710000001</v>
      </c>
      <c r="E152" s="188">
        <v>0.12</v>
      </c>
      <c r="F152" s="188" t="s">
        <v>7653</v>
      </c>
      <c r="G152" s="188" t="s">
        <v>7654</v>
      </c>
      <c r="H152" s="188" t="s">
        <v>90</v>
      </c>
    </row>
    <row r="153" spans="1:8">
      <c r="A153" s="188" t="s">
        <v>7889</v>
      </c>
      <c r="B153" s="188" t="s">
        <v>4151</v>
      </c>
      <c r="C153" s="188" t="s">
        <v>7601</v>
      </c>
      <c r="D153" s="188">
        <v>28599411.09</v>
      </c>
      <c r="E153" s="188">
        <v>0.12</v>
      </c>
      <c r="F153" s="188" t="s">
        <v>7602</v>
      </c>
      <c r="G153" s="188" t="s">
        <v>7603</v>
      </c>
      <c r="H153" s="188" t="s">
        <v>63</v>
      </c>
    </row>
    <row r="154" spans="1:8">
      <c r="A154" s="188" t="s">
        <v>7721</v>
      </c>
      <c r="B154" s="188" t="s">
        <v>7722</v>
      </c>
      <c r="C154" s="188" t="s">
        <v>7601</v>
      </c>
      <c r="D154" s="188">
        <v>26997781.5</v>
      </c>
      <c r="E154" s="188">
        <v>0.12</v>
      </c>
      <c r="F154" s="188" t="s">
        <v>7602</v>
      </c>
      <c r="G154" s="188" t="s">
        <v>7603</v>
      </c>
      <c r="H154" s="188" t="s">
        <v>63</v>
      </c>
    </row>
    <row r="155" spans="1:8">
      <c r="A155" s="188" t="s">
        <v>9879</v>
      </c>
      <c r="B155" s="188" t="s">
        <v>7993</v>
      </c>
      <c r="C155" s="188" t="s">
        <v>7601</v>
      </c>
      <c r="D155" s="188">
        <v>26862213.16</v>
      </c>
      <c r="E155" s="188">
        <v>0.12</v>
      </c>
      <c r="F155" s="188" t="s">
        <v>7675</v>
      </c>
      <c r="G155" s="188" t="s">
        <v>7676</v>
      </c>
      <c r="H155" s="188" t="s">
        <v>151</v>
      </c>
    </row>
    <row r="156" spans="1:8">
      <c r="A156" s="188" t="s">
        <v>8258</v>
      </c>
      <c r="B156" s="188" t="s">
        <v>8259</v>
      </c>
      <c r="C156" s="188" t="s">
        <v>7601</v>
      </c>
      <c r="D156" s="188">
        <v>26800589</v>
      </c>
      <c r="E156" s="188">
        <v>0.12</v>
      </c>
      <c r="F156" s="188" t="s">
        <v>7602</v>
      </c>
      <c r="G156" s="188" t="s">
        <v>7603</v>
      </c>
      <c r="H156" s="188" t="s">
        <v>63</v>
      </c>
    </row>
    <row r="157" spans="1:8">
      <c r="A157" s="188" t="s">
        <v>7829</v>
      </c>
      <c r="B157" s="188" t="s">
        <v>7830</v>
      </c>
      <c r="C157" s="188" t="s">
        <v>7708</v>
      </c>
      <c r="D157" s="188">
        <v>28542926.850000001</v>
      </c>
      <c r="E157" s="188">
        <v>0.12</v>
      </c>
      <c r="F157" s="188" t="s">
        <v>7688</v>
      </c>
      <c r="G157" s="188" t="s">
        <v>7689</v>
      </c>
      <c r="H157" s="188" t="s">
        <v>146</v>
      </c>
    </row>
    <row r="158" spans="1:8">
      <c r="A158" s="188" t="s">
        <v>7765</v>
      </c>
      <c r="B158" s="188" t="s">
        <v>7766</v>
      </c>
      <c r="C158" s="188" t="s">
        <v>7628</v>
      </c>
      <c r="D158" s="188">
        <v>28268060.359999999</v>
      </c>
      <c r="E158" s="188">
        <v>0.12</v>
      </c>
      <c r="F158" s="188" t="s">
        <v>7688</v>
      </c>
      <c r="G158" s="188" t="s">
        <v>7689</v>
      </c>
      <c r="H158" s="188" t="s">
        <v>146</v>
      </c>
    </row>
    <row r="159" spans="1:8">
      <c r="A159" s="188" t="s">
        <v>7820</v>
      </c>
      <c r="B159" s="188" t="s">
        <v>2599</v>
      </c>
      <c r="C159" s="188" t="s">
        <v>7628</v>
      </c>
      <c r="D159" s="188">
        <v>27396721</v>
      </c>
      <c r="E159" s="188">
        <v>0.12</v>
      </c>
      <c r="F159" s="188" t="s">
        <v>7602</v>
      </c>
      <c r="G159" s="188" t="s">
        <v>7603</v>
      </c>
      <c r="H159" s="188" t="s">
        <v>63</v>
      </c>
    </row>
    <row r="160" spans="1:8">
      <c r="A160" s="188">
        <v>9984</v>
      </c>
      <c r="B160" s="188" t="s">
        <v>7956</v>
      </c>
      <c r="C160" s="188" t="s">
        <v>7616</v>
      </c>
      <c r="D160" s="188">
        <v>25279346.32</v>
      </c>
      <c r="E160" s="188">
        <v>0.11</v>
      </c>
      <c r="F160" s="188" t="s">
        <v>7711</v>
      </c>
      <c r="G160" s="188" t="s">
        <v>7712</v>
      </c>
      <c r="H160" s="188" t="s">
        <v>156</v>
      </c>
    </row>
    <row r="161" spans="1:8">
      <c r="A161" s="188">
        <v>7974</v>
      </c>
      <c r="B161" s="188" t="s">
        <v>8047</v>
      </c>
      <c r="C161" s="188" t="s">
        <v>7616</v>
      </c>
      <c r="D161" s="188">
        <v>24744200.969999999</v>
      </c>
      <c r="E161" s="188">
        <v>0.11</v>
      </c>
      <c r="F161" s="188" t="s">
        <v>7711</v>
      </c>
      <c r="G161" s="188" t="s">
        <v>7712</v>
      </c>
      <c r="H161" s="188" t="s">
        <v>156</v>
      </c>
    </row>
    <row r="162" spans="1:8">
      <c r="A162" s="188" t="s">
        <v>7918</v>
      </c>
      <c r="B162" s="188" t="s">
        <v>7919</v>
      </c>
      <c r="C162" s="188" t="s">
        <v>7607</v>
      </c>
      <c r="D162" s="188">
        <v>24454172.579999998</v>
      </c>
      <c r="E162" s="188">
        <v>0.11</v>
      </c>
      <c r="F162" s="188" t="s">
        <v>7602</v>
      </c>
      <c r="G162" s="188" t="s">
        <v>7603</v>
      </c>
      <c r="H162" s="188" t="s">
        <v>63</v>
      </c>
    </row>
    <row r="163" spans="1:8">
      <c r="A163" s="188" t="s">
        <v>7906</v>
      </c>
      <c r="B163" s="188" t="s">
        <v>7907</v>
      </c>
      <c r="C163" s="188" t="s">
        <v>7607</v>
      </c>
      <c r="D163" s="188">
        <v>24187766.289999999</v>
      </c>
      <c r="E163" s="188">
        <v>0.11</v>
      </c>
      <c r="F163" s="188" t="s">
        <v>7653</v>
      </c>
      <c r="G163" s="188" t="s">
        <v>7654</v>
      </c>
      <c r="H163" s="188" t="s">
        <v>90</v>
      </c>
    </row>
    <row r="164" spans="1:8">
      <c r="A164" s="188" t="s">
        <v>7814</v>
      </c>
      <c r="B164" s="188" t="s">
        <v>7815</v>
      </c>
      <c r="C164" s="188" t="s">
        <v>7611</v>
      </c>
      <c r="D164" s="188">
        <v>25701365.760000002</v>
      </c>
      <c r="E164" s="188">
        <v>0.11</v>
      </c>
      <c r="F164" s="188" t="s">
        <v>7602</v>
      </c>
      <c r="G164" s="188" t="s">
        <v>7625</v>
      </c>
      <c r="H164" s="188" t="s">
        <v>63</v>
      </c>
    </row>
    <row r="165" spans="1:8">
      <c r="A165" s="188" t="s">
        <v>8078</v>
      </c>
      <c r="B165" s="188" t="s">
        <v>8079</v>
      </c>
      <c r="C165" s="188" t="s">
        <v>7611</v>
      </c>
      <c r="D165" s="188">
        <v>25126461.82</v>
      </c>
      <c r="E165" s="188">
        <v>0.11</v>
      </c>
      <c r="F165" s="188" t="s">
        <v>7763</v>
      </c>
      <c r="G165" s="188" t="s">
        <v>7764</v>
      </c>
      <c r="H165" s="188" t="s">
        <v>161</v>
      </c>
    </row>
    <row r="166" spans="1:8">
      <c r="A166" s="188" t="s">
        <v>7914</v>
      </c>
      <c r="B166" s="188" t="s">
        <v>7915</v>
      </c>
      <c r="C166" s="188" t="s">
        <v>7611</v>
      </c>
      <c r="D166" s="188">
        <v>25038045.09</v>
      </c>
      <c r="E166" s="188">
        <v>0.11</v>
      </c>
      <c r="F166" s="188" t="s">
        <v>7602</v>
      </c>
      <c r="G166" s="188" t="s">
        <v>7625</v>
      </c>
      <c r="H166" s="188" t="s">
        <v>63</v>
      </c>
    </row>
    <row r="167" spans="1:8">
      <c r="A167" s="188" t="s">
        <v>7880</v>
      </c>
      <c r="B167" s="188" t="s">
        <v>7881</v>
      </c>
      <c r="C167" s="188" t="s">
        <v>7611</v>
      </c>
      <c r="D167" s="188">
        <v>24174755.199999999</v>
      </c>
      <c r="E167" s="188">
        <v>0.11</v>
      </c>
      <c r="F167" s="188" t="s">
        <v>7602</v>
      </c>
      <c r="G167" s="188" t="s">
        <v>7603</v>
      </c>
      <c r="H167" s="188" t="s">
        <v>63</v>
      </c>
    </row>
    <row r="168" spans="1:8">
      <c r="A168" s="188" t="s">
        <v>7847</v>
      </c>
      <c r="B168" s="188" t="s">
        <v>7848</v>
      </c>
      <c r="C168" s="188" t="s">
        <v>7787</v>
      </c>
      <c r="D168" s="188">
        <v>24806226.719999999</v>
      </c>
      <c r="E168" s="188">
        <v>0.11</v>
      </c>
      <c r="F168" s="188" t="s">
        <v>7602</v>
      </c>
      <c r="G168" s="188" t="s">
        <v>7625</v>
      </c>
      <c r="H168" s="188" t="s">
        <v>63</v>
      </c>
    </row>
    <row r="169" spans="1:8">
      <c r="A169" s="188" t="s">
        <v>7912</v>
      </c>
      <c r="B169" s="188" t="s">
        <v>7913</v>
      </c>
      <c r="C169" s="188" t="s">
        <v>7749</v>
      </c>
      <c r="D169" s="188">
        <v>25941753</v>
      </c>
      <c r="E169" s="188">
        <v>0.11</v>
      </c>
      <c r="F169" s="188" t="s">
        <v>7602</v>
      </c>
      <c r="G169" s="188" t="s">
        <v>7625</v>
      </c>
      <c r="H169" s="188" t="s">
        <v>63</v>
      </c>
    </row>
    <row r="170" spans="1:8">
      <c r="A170" s="188" t="s">
        <v>8166</v>
      </c>
      <c r="B170" s="188" t="s">
        <v>8167</v>
      </c>
      <c r="C170" s="188" t="s">
        <v>7749</v>
      </c>
      <c r="D170" s="188">
        <v>25254397.09</v>
      </c>
      <c r="E170" s="188">
        <v>0.11</v>
      </c>
      <c r="F170" s="188" t="s">
        <v>7602</v>
      </c>
      <c r="G170" s="188" t="s">
        <v>7603</v>
      </c>
      <c r="H170" s="188" t="s">
        <v>63</v>
      </c>
    </row>
    <row r="171" spans="1:8">
      <c r="A171" s="188" t="s">
        <v>7927</v>
      </c>
      <c r="B171" s="188" t="s">
        <v>875</v>
      </c>
      <c r="C171" s="188" t="s">
        <v>7749</v>
      </c>
      <c r="D171" s="188">
        <v>24915413.010000002</v>
      </c>
      <c r="E171" s="188">
        <v>0.11</v>
      </c>
      <c r="F171" s="188" t="s">
        <v>7602</v>
      </c>
      <c r="G171" s="188" t="s">
        <v>7625</v>
      </c>
      <c r="H171" s="188" t="s">
        <v>63</v>
      </c>
    </row>
    <row r="172" spans="1:8">
      <c r="A172" s="188" t="s">
        <v>7804</v>
      </c>
      <c r="B172" s="188" t="s">
        <v>954</v>
      </c>
      <c r="C172" s="188" t="s">
        <v>7730</v>
      </c>
      <c r="D172" s="188">
        <v>25578467.5</v>
      </c>
      <c r="E172" s="188">
        <v>0.11</v>
      </c>
      <c r="F172" s="188" t="s">
        <v>7602</v>
      </c>
      <c r="G172" s="188" t="s">
        <v>7625</v>
      </c>
      <c r="H172" s="188" t="s">
        <v>63</v>
      </c>
    </row>
    <row r="173" spans="1:8">
      <c r="A173" s="188" t="s">
        <v>8005</v>
      </c>
      <c r="B173" s="188" t="s">
        <v>8006</v>
      </c>
      <c r="C173" s="188" t="s">
        <v>7730</v>
      </c>
      <c r="D173" s="188">
        <v>24380887.829999998</v>
      </c>
      <c r="E173" s="188">
        <v>0.11</v>
      </c>
      <c r="F173" s="188" t="s">
        <v>7602</v>
      </c>
      <c r="G173" s="188" t="s">
        <v>7625</v>
      </c>
      <c r="H173" s="188" t="s">
        <v>63</v>
      </c>
    </row>
    <row r="174" spans="1:8">
      <c r="A174" s="188" t="s">
        <v>9148</v>
      </c>
      <c r="B174" s="188" t="s">
        <v>9149</v>
      </c>
      <c r="C174" s="188" t="s">
        <v>7730</v>
      </c>
      <c r="D174" s="188">
        <v>24304916.41</v>
      </c>
      <c r="E174" s="188">
        <v>0.11</v>
      </c>
      <c r="F174" s="188" t="s">
        <v>7641</v>
      </c>
      <c r="G174" s="188" t="s">
        <v>7642</v>
      </c>
      <c r="H174" s="188" t="s">
        <v>146</v>
      </c>
    </row>
    <row r="175" spans="1:8">
      <c r="A175" s="188" t="s">
        <v>7967</v>
      </c>
      <c r="B175" s="188" t="s">
        <v>7968</v>
      </c>
      <c r="C175" s="188" t="s">
        <v>7730</v>
      </c>
      <c r="D175" s="188">
        <v>24090751.32</v>
      </c>
      <c r="E175" s="188">
        <v>0.11</v>
      </c>
      <c r="F175" s="188" t="s">
        <v>7602</v>
      </c>
      <c r="G175" s="188" t="s">
        <v>7625</v>
      </c>
      <c r="H175" s="188" t="s">
        <v>63</v>
      </c>
    </row>
    <row r="176" spans="1:8">
      <c r="A176" s="188" t="s">
        <v>7910</v>
      </c>
      <c r="B176" s="188" t="s">
        <v>1465</v>
      </c>
      <c r="C176" s="188" t="s">
        <v>7730</v>
      </c>
      <c r="D176" s="188">
        <v>24036407.59</v>
      </c>
      <c r="E176" s="188">
        <v>0.11</v>
      </c>
      <c r="F176" s="188" t="s">
        <v>7602</v>
      </c>
      <c r="G176" s="188" t="s">
        <v>7625</v>
      </c>
      <c r="H176" s="188" t="s">
        <v>63</v>
      </c>
    </row>
    <row r="177" spans="1:8">
      <c r="A177" s="188" t="s">
        <v>7887</v>
      </c>
      <c r="B177" s="188" t="s">
        <v>7888</v>
      </c>
      <c r="C177" s="188" t="s">
        <v>7601</v>
      </c>
      <c r="D177" s="188">
        <v>25139285.73</v>
      </c>
      <c r="E177" s="188">
        <v>0.11</v>
      </c>
      <c r="F177" s="188" t="s">
        <v>7602</v>
      </c>
      <c r="G177" s="188" t="s">
        <v>7603</v>
      </c>
      <c r="H177" s="188" t="s">
        <v>63</v>
      </c>
    </row>
    <row r="178" spans="1:8">
      <c r="A178" s="188" t="s">
        <v>7752</v>
      </c>
      <c r="B178" s="188" t="s">
        <v>7753</v>
      </c>
      <c r="C178" s="188" t="s">
        <v>7628</v>
      </c>
      <c r="D178" s="188">
        <v>25584522.039999999</v>
      </c>
      <c r="E178" s="188">
        <v>0.11</v>
      </c>
      <c r="F178" s="188" t="s">
        <v>7602</v>
      </c>
      <c r="G178" s="188" t="s">
        <v>7625</v>
      </c>
      <c r="H178" s="188" t="s">
        <v>63</v>
      </c>
    </row>
    <row r="179" spans="1:8">
      <c r="A179" s="188" t="s">
        <v>8896</v>
      </c>
      <c r="B179" s="188" t="s">
        <v>8897</v>
      </c>
      <c r="C179" s="188" t="s">
        <v>7607</v>
      </c>
      <c r="D179" s="188">
        <v>23746048</v>
      </c>
      <c r="E179" s="188">
        <v>0.1</v>
      </c>
      <c r="F179" s="188" t="s">
        <v>7602</v>
      </c>
      <c r="G179" s="188" t="s">
        <v>7603</v>
      </c>
      <c r="H179" s="188" t="s">
        <v>63</v>
      </c>
    </row>
    <row r="180" spans="1:8">
      <c r="A180" s="188" t="s">
        <v>8537</v>
      </c>
      <c r="B180" s="188" t="s">
        <v>8538</v>
      </c>
      <c r="C180" s="188" t="s">
        <v>7607</v>
      </c>
      <c r="D180" s="188">
        <v>23664936.800000001</v>
      </c>
      <c r="E180" s="188">
        <v>0.1</v>
      </c>
      <c r="F180" s="188" t="s">
        <v>7602</v>
      </c>
      <c r="G180" s="188" t="s">
        <v>7625</v>
      </c>
      <c r="H180" s="188" t="s">
        <v>63</v>
      </c>
    </row>
    <row r="181" spans="1:8">
      <c r="A181" s="188" t="s">
        <v>7767</v>
      </c>
      <c r="B181" s="188" t="s">
        <v>7768</v>
      </c>
      <c r="C181" s="188" t="s">
        <v>7607</v>
      </c>
      <c r="D181" s="188">
        <v>23429877.359999999</v>
      </c>
      <c r="E181" s="188">
        <v>0.1</v>
      </c>
      <c r="F181" s="188" t="s">
        <v>7602</v>
      </c>
      <c r="G181" s="188" t="s">
        <v>7625</v>
      </c>
      <c r="H181" s="188" t="s">
        <v>63</v>
      </c>
    </row>
    <row r="182" spans="1:8">
      <c r="A182" s="188" t="s">
        <v>7951</v>
      </c>
      <c r="B182" s="188" t="s">
        <v>7952</v>
      </c>
      <c r="C182" s="188" t="s">
        <v>7607</v>
      </c>
      <c r="D182" s="188">
        <v>22208059.93</v>
      </c>
      <c r="E182" s="188">
        <v>0.1</v>
      </c>
      <c r="F182" s="188" t="s">
        <v>7661</v>
      </c>
      <c r="G182" s="188" t="s">
        <v>7603</v>
      </c>
      <c r="H182" s="188" t="s">
        <v>63</v>
      </c>
    </row>
    <row r="183" spans="1:8">
      <c r="A183" s="188" t="s">
        <v>7781</v>
      </c>
      <c r="B183" s="188" t="s">
        <v>140</v>
      </c>
      <c r="C183" s="188" t="s">
        <v>7631</v>
      </c>
      <c r="D183" s="188">
        <v>23384976.640000001</v>
      </c>
      <c r="E183" s="188">
        <v>0.1</v>
      </c>
      <c r="F183" s="188" t="s">
        <v>7692</v>
      </c>
      <c r="G183" s="188" t="s">
        <v>7613</v>
      </c>
      <c r="H183" s="188" t="s">
        <v>7693</v>
      </c>
    </row>
    <row r="184" spans="1:8">
      <c r="A184" s="188" t="s">
        <v>7908</v>
      </c>
      <c r="B184" s="188" t="s">
        <v>7909</v>
      </c>
      <c r="C184" s="188" t="s">
        <v>7611</v>
      </c>
      <c r="D184" s="188">
        <v>23444964.300000001</v>
      </c>
      <c r="E184" s="188">
        <v>0.1</v>
      </c>
      <c r="F184" s="188" t="s">
        <v>7688</v>
      </c>
      <c r="G184" s="188" t="s">
        <v>7689</v>
      </c>
      <c r="H184" s="188" t="s">
        <v>146</v>
      </c>
    </row>
    <row r="185" spans="1:8">
      <c r="A185" s="188" t="s">
        <v>7926</v>
      </c>
      <c r="B185" s="188" t="s">
        <v>658</v>
      </c>
      <c r="C185" s="188" t="s">
        <v>7611</v>
      </c>
      <c r="D185" s="188">
        <v>22972518.609999999</v>
      </c>
      <c r="E185" s="188">
        <v>0.1</v>
      </c>
      <c r="F185" s="188" t="s">
        <v>7763</v>
      </c>
      <c r="G185" s="188" t="s">
        <v>7764</v>
      </c>
      <c r="H185" s="188" t="s">
        <v>161</v>
      </c>
    </row>
    <row r="186" spans="1:8">
      <c r="A186" s="188" t="s">
        <v>7955</v>
      </c>
      <c r="B186" s="188" t="s">
        <v>869</v>
      </c>
      <c r="C186" s="188" t="s">
        <v>7611</v>
      </c>
      <c r="D186" s="188">
        <v>22198155.239999998</v>
      </c>
      <c r="E186" s="188">
        <v>0.1</v>
      </c>
      <c r="F186" s="188" t="s">
        <v>7688</v>
      </c>
      <c r="G186" s="188" t="s">
        <v>7689</v>
      </c>
      <c r="H186" s="188" t="s">
        <v>146</v>
      </c>
    </row>
    <row r="187" spans="1:8">
      <c r="A187" s="188" t="s">
        <v>7937</v>
      </c>
      <c r="B187" s="188" t="s">
        <v>7938</v>
      </c>
      <c r="C187" s="188" t="s">
        <v>7611</v>
      </c>
      <c r="D187" s="188">
        <v>21919543.5</v>
      </c>
      <c r="E187" s="188">
        <v>0.1</v>
      </c>
      <c r="F187" s="188" t="s">
        <v>7602</v>
      </c>
      <c r="G187" s="188" t="s">
        <v>7625</v>
      </c>
      <c r="H187" s="188" t="s">
        <v>63</v>
      </c>
    </row>
    <row r="188" spans="1:8">
      <c r="A188" s="188" t="s">
        <v>8196</v>
      </c>
      <c r="B188" s="188" t="s">
        <v>8197</v>
      </c>
      <c r="C188" s="188" t="s">
        <v>7611</v>
      </c>
      <c r="D188" s="188">
        <v>21809650.52</v>
      </c>
      <c r="E188" s="188">
        <v>0.1</v>
      </c>
      <c r="F188" s="188" t="s">
        <v>7602</v>
      </c>
      <c r="G188" s="188" t="s">
        <v>7625</v>
      </c>
      <c r="H188" s="188" t="s">
        <v>63</v>
      </c>
    </row>
    <row r="189" spans="1:8">
      <c r="A189" s="188" t="s">
        <v>7935</v>
      </c>
      <c r="B189" s="188" t="s">
        <v>7936</v>
      </c>
      <c r="C189" s="188" t="s">
        <v>7730</v>
      </c>
      <c r="D189" s="188">
        <v>22355419.969999999</v>
      </c>
      <c r="E189" s="188">
        <v>0.1</v>
      </c>
      <c r="F189" s="188" t="s">
        <v>7602</v>
      </c>
      <c r="G189" s="188" t="s">
        <v>7625</v>
      </c>
      <c r="H189" s="188" t="s">
        <v>63</v>
      </c>
    </row>
    <row r="190" spans="1:8">
      <c r="A190" s="188" t="s">
        <v>7916</v>
      </c>
      <c r="B190" s="188" t="s">
        <v>7917</v>
      </c>
      <c r="C190" s="188" t="s">
        <v>7730</v>
      </c>
      <c r="D190" s="188">
        <v>21941041.32</v>
      </c>
      <c r="E190" s="188">
        <v>0.1</v>
      </c>
      <c r="F190" s="188" t="s">
        <v>7692</v>
      </c>
      <c r="G190" s="188" t="s">
        <v>7613</v>
      </c>
      <c r="H190" s="188" t="s">
        <v>7693</v>
      </c>
    </row>
    <row r="191" spans="1:8">
      <c r="A191" s="188" t="s">
        <v>9880</v>
      </c>
      <c r="B191" s="188" t="s">
        <v>9881</v>
      </c>
      <c r="C191" s="188" t="s">
        <v>7601</v>
      </c>
      <c r="D191" s="188">
        <v>23767186.640000001</v>
      </c>
      <c r="E191" s="188">
        <v>0.1</v>
      </c>
      <c r="F191" s="188" t="s">
        <v>7602</v>
      </c>
      <c r="G191" s="188" t="s">
        <v>7603</v>
      </c>
      <c r="H191" s="188" t="s">
        <v>63</v>
      </c>
    </row>
    <row r="192" spans="1:8">
      <c r="A192" s="188">
        <v>2317</v>
      </c>
      <c r="B192" s="188" t="s">
        <v>8048</v>
      </c>
      <c r="C192" s="188" t="s">
        <v>7601</v>
      </c>
      <c r="D192" s="188">
        <v>23661298.379999999</v>
      </c>
      <c r="E192" s="188">
        <v>0.1</v>
      </c>
      <c r="F192" s="188" t="s">
        <v>7634</v>
      </c>
      <c r="G192" s="188" t="s">
        <v>7635</v>
      </c>
      <c r="H192" s="188" t="s">
        <v>169</v>
      </c>
    </row>
    <row r="193" spans="1:8">
      <c r="A193" s="188" t="s">
        <v>7898</v>
      </c>
      <c r="B193" s="188" t="s">
        <v>7899</v>
      </c>
      <c r="C193" s="188" t="s">
        <v>7708</v>
      </c>
      <c r="D193" s="188">
        <v>22470518.280000001</v>
      </c>
      <c r="E193" s="188">
        <v>0.1</v>
      </c>
      <c r="F193" s="188" t="s">
        <v>7602</v>
      </c>
      <c r="G193" s="188" t="s">
        <v>7625</v>
      </c>
      <c r="H193" s="188" t="s">
        <v>63</v>
      </c>
    </row>
    <row r="194" spans="1:8">
      <c r="A194" s="188" t="s">
        <v>8263</v>
      </c>
      <c r="B194" s="188" t="s">
        <v>8264</v>
      </c>
      <c r="C194" s="188" t="s">
        <v>7708</v>
      </c>
      <c r="D194" s="188">
        <v>21934767.280000001</v>
      </c>
      <c r="E194" s="188">
        <v>0.1</v>
      </c>
      <c r="F194" s="188" t="s">
        <v>7602</v>
      </c>
      <c r="G194" s="188" t="s">
        <v>7625</v>
      </c>
      <c r="H194" s="188" t="s">
        <v>63</v>
      </c>
    </row>
    <row r="195" spans="1:8">
      <c r="A195" s="188" t="s">
        <v>7939</v>
      </c>
      <c r="B195" s="188" t="s">
        <v>1130</v>
      </c>
      <c r="C195" s="188" t="s">
        <v>7628</v>
      </c>
      <c r="D195" s="188">
        <v>23483265.48</v>
      </c>
      <c r="E195" s="188">
        <v>0.1</v>
      </c>
      <c r="F195" s="188" t="s">
        <v>7602</v>
      </c>
      <c r="G195" s="188" t="s">
        <v>7625</v>
      </c>
      <c r="H195" s="188" t="s">
        <v>63</v>
      </c>
    </row>
    <row r="196" spans="1:8">
      <c r="A196" s="188" t="s">
        <v>7841</v>
      </c>
      <c r="B196" s="188" t="s">
        <v>7842</v>
      </c>
      <c r="C196" s="188" t="s">
        <v>7628</v>
      </c>
      <c r="D196" s="188">
        <v>23358576.57</v>
      </c>
      <c r="E196" s="188">
        <v>0.1</v>
      </c>
      <c r="F196" s="188" t="s">
        <v>7602</v>
      </c>
      <c r="G196" s="188" t="s">
        <v>7625</v>
      </c>
      <c r="H196" s="188" t="s">
        <v>63</v>
      </c>
    </row>
    <row r="197" spans="1:8">
      <c r="A197" s="188" t="s">
        <v>7986</v>
      </c>
      <c r="B197" s="188" t="s">
        <v>7987</v>
      </c>
      <c r="C197" s="188" t="s">
        <v>7628</v>
      </c>
      <c r="D197" s="188">
        <v>22657398.809999999</v>
      </c>
      <c r="E197" s="188">
        <v>0.1</v>
      </c>
      <c r="F197" s="188" t="s">
        <v>7688</v>
      </c>
      <c r="G197" s="188" t="s">
        <v>7689</v>
      </c>
      <c r="H197" s="188" t="s">
        <v>146</v>
      </c>
    </row>
    <row r="198" spans="1:8">
      <c r="A198" s="188" t="s">
        <v>7832</v>
      </c>
      <c r="B198" s="188" t="s">
        <v>7833</v>
      </c>
      <c r="C198" s="188" t="s">
        <v>7628</v>
      </c>
      <c r="D198" s="188">
        <v>22334173.68</v>
      </c>
      <c r="E198" s="188">
        <v>0.1</v>
      </c>
      <c r="F198" s="188" t="s">
        <v>7602</v>
      </c>
      <c r="G198" s="188" t="s">
        <v>7625</v>
      </c>
      <c r="H198" s="188" t="s">
        <v>63</v>
      </c>
    </row>
    <row r="199" spans="1:8">
      <c r="A199" s="188" t="s">
        <v>7964</v>
      </c>
      <c r="B199" s="188" t="s">
        <v>9882</v>
      </c>
      <c r="C199" s="188" t="s">
        <v>7607</v>
      </c>
      <c r="D199" s="188">
        <v>20650694.75</v>
      </c>
      <c r="E199" s="188">
        <v>0.09</v>
      </c>
      <c r="F199" s="188" t="s">
        <v>7670</v>
      </c>
      <c r="G199" s="188" t="s">
        <v>7671</v>
      </c>
      <c r="H199" s="188" t="s">
        <v>146</v>
      </c>
    </row>
    <row r="200" spans="1:8">
      <c r="A200" s="188" t="s">
        <v>7957</v>
      </c>
      <c r="B200" s="188" t="s">
        <v>453</v>
      </c>
      <c r="C200" s="188" t="s">
        <v>7611</v>
      </c>
      <c r="D200" s="188">
        <v>21641258</v>
      </c>
      <c r="E200" s="188">
        <v>0.09</v>
      </c>
      <c r="F200" s="188" t="s">
        <v>7742</v>
      </c>
      <c r="G200" s="188" t="s">
        <v>7743</v>
      </c>
      <c r="H200" s="188" t="s">
        <v>141</v>
      </c>
    </row>
    <row r="201" spans="1:8">
      <c r="A201" s="188" t="s">
        <v>8202</v>
      </c>
      <c r="B201" s="188" t="s">
        <v>1184</v>
      </c>
      <c r="C201" s="188" t="s">
        <v>7611</v>
      </c>
      <c r="D201" s="188">
        <v>21518133.73</v>
      </c>
      <c r="E201" s="188">
        <v>0.09</v>
      </c>
      <c r="F201" s="188" t="s">
        <v>7984</v>
      </c>
      <c r="G201" s="188" t="s">
        <v>7985</v>
      </c>
      <c r="H201" s="188" t="s">
        <v>146</v>
      </c>
    </row>
    <row r="202" spans="1:8">
      <c r="A202" s="188" t="s">
        <v>8022</v>
      </c>
      <c r="B202" s="188" t="s">
        <v>8023</v>
      </c>
      <c r="C202" s="188" t="s">
        <v>7611</v>
      </c>
      <c r="D202" s="188">
        <v>21458378.620000001</v>
      </c>
      <c r="E202" s="188">
        <v>0.09</v>
      </c>
      <c r="F202" s="188" t="s">
        <v>7602</v>
      </c>
      <c r="G202" s="188" t="s">
        <v>7625</v>
      </c>
      <c r="H202" s="188" t="s">
        <v>63</v>
      </c>
    </row>
    <row r="203" spans="1:8">
      <c r="A203" s="188" t="s">
        <v>7873</v>
      </c>
      <c r="B203" s="188" t="s">
        <v>7874</v>
      </c>
      <c r="C203" s="188" t="s">
        <v>7611</v>
      </c>
      <c r="D203" s="188">
        <v>21312936.34</v>
      </c>
      <c r="E203" s="188">
        <v>0.09</v>
      </c>
      <c r="F203" s="188" t="s">
        <v>7641</v>
      </c>
      <c r="G203" s="188" t="s">
        <v>7642</v>
      </c>
      <c r="H203" s="188" t="s">
        <v>146</v>
      </c>
    </row>
    <row r="204" spans="1:8">
      <c r="A204" s="188" t="s">
        <v>8055</v>
      </c>
      <c r="B204" s="188" t="s">
        <v>8056</v>
      </c>
      <c r="C204" s="188" t="s">
        <v>7611</v>
      </c>
      <c r="D204" s="188">
        <v>21102162.43</v>
      </c>
      <c r="E204" s="188">
        <v>0.09</v>
      </c>
      <c r="F204" s="188" t="s">
        <v>7742</v>
      </c>
      <c r="G204" s="188" t="s">
        <v>7743</v>
      </c>
      <c r="H204" s="188" t="s">
        <v>141</v>
      </c>
    </row>
    <row r="205" spans="1:8">
      <c r="A205" s="188">
        <v>8411</v>
      </c>
      <c r="B205" s="188" t="s">
        <v>649</v>
      </c>
      <c r="C205" s="188" t="s">
        <v>7611</v>
      </c>
      <c r="D205" s="188">
        <v>21088233.190000001</v>
      </c>
      <c r="E205" s="188">
        <v>0.09</v>
      </c>
      <c r="F205" s="188" t="s">
        <v>7711</v>
      </c>
      <c r="G205" s="188" t="s">
        <v>7712</v>
      </c>
      <c r="H205" s="188" t="s">
        <v>156</v>
      </c>
    </row>
    <row r="206" spans="1:8">
      <c r="A206" s="188" t="s">
        <v>7860</v>
      </c>
      <c r="B206" s="188" t="s">
        <v>2283</v>
      </c>
      <c r="C206" s="188" t="s">
        <v>7611</v>
      </c>
      <c r="D206" s="188">
        <v>20784541.68</v>
      </c>
      <c r="E206" s="188">
        <v>0.09</v>
      </c>
      <c r="F206" s="188" t="s">
        <v>7602</v>
      </c>
      <c r="G206" s="188" t="s">
        <v>7625</v>
      </c>
      <c r="H206" s="188" t="s">
        <v>63</v>
      </c>
    </row>
    <row r="207" spans="1:8">
      <c r="A207" s="188" t="s">
        <v>8342</v>
      </c>
      <c r="B207" s="188" t="s">
        <v>888</v>
      </c>
      <c r="C207" s="188" t="s">
        <v>7611</v>
      </c>
      <c r="D207" s="188">
        <v>20702226.300000001</v>
      </c>
      <c r="E207" s="188">
        <v>0.09</v>
      </c>
      <c r="F207" s="188" t="s">
        <v>7602</v>
      </c>
      <c r="G207" s="188" t="s">
        <v>7625</v>
      </c>
      <c r="H207" s="188" t="s">
        <v>63</v>
      </c>
    </row>
    <row r="208" spans="1:8">
      <c r="A208" s="188">
        <v>8766</v>
      </c>
      <c r="B208" s="188" t="s">
        <v>1163</v>
      </c>
      <c r="C208" s="188" t="s">
        <v>7611</v>
      </c>
      <c r="D208" s="188">
        <v>20627257.32</v>
      </c>
      <c r="E208" s="188">
        <v>0.09</v>
      </c>
      <c r="F208" s="188" t="s">
        <v>7711</v>
      </c>
      <c r="G208" s="188" t="s">
        <v>7712</v>
      </c>
      <c r="H208" s="188" t="s">
        <v>156</v>
      </c>
    </row>
    <row r="209" spans="1:8">
      <c r="A209" s="188" t="s">
        <v>9632</v>
      </c>
      <c r="B209" s="188" t="s">
        <v>9633</v>
      </c>
      <c r="C209" s="188" t="s">
        <v>7611</v>
      </c>
      <c r="D209" s="188">
        <v>20309377.68</v>
      </c>
      <c r="E209" s="188">
        <v>0.09</v>
      </c>
      <c r="F209" s="188" t="s">
        <v>7602</v>
      </c>
      <c r="G209" s="188" t="s">
        <v>7603</v>
      </c>
      <c r="H209" s="188" t="s">
        <v>63</v>
      </c>
    </row>
    <row r="210" spans="1:8">
      <c r="A210" s="188" t="s">
        <v>8284</v>
      </c>
      <c r="B210" s="188" t="s">
        <v>8285</v>
      </c>
      <c r="C210" s="188" t="s">
        <v>7611</v>
      </c>
      <c r="D210" s="188">
        <v>20029511.969999999</v>
      </c>
      <c r="E210" s="188">
        <v>0.09</v>
      </c>
      <c r="F210" s="188" t="s">
        <v>7763</v>
      </c>
      <c r="G210" s="188" t="s">
        <v>7764</v>
      </c>
      <c r="H210" s="188" t="s">
        <v>161</v>
      </c>
    </row>
    <row r="211" spans="1:8">
      <c r="A211" s="188" t="s">
        <v>7878</v>
      </c>
      <c r="B211" s="188" t="s">
        <v>7879</v>
      </c>
      <c r="C211" s="188" t="s">
        <v>7611</v>
      </c>
      <c r="D211" s="188">
        <v>19899860</v>
      </c>
      <c r="E211" s="188">
        <v>0.09</v>
      </c>
      <c r="F211" s="188" t="s">
        <v>7602</v>
      </c>
      <c r="G211" s="188" t="s">
        <v>7625</v>
      </c>
      <c r="H211" s="188" t="s">
        <v>63</v>
      </c>
    </row>
    <row r="212" spans="1:8">
      <c r="A212" s="188" t="s">
        <v>8063</v>
      </c>
      <c r="B212" s="188" t="s">
        <v>1166</v>
      </c>
      <c r="C212" s="188" t="s">
        <v>7611</v>
      </c>
      <c r="D212" s="188">
        <v>19728508.16</v>
      </c>
      <c r="E212" s="188">
        <v>0.09</v>
      </c>
      <c r="F212" s="188" t="s">
        <v>8064</v>
      </c>
      <c r="G212" s="188" t="s">
        <v>8065</v>
      </c>
      <c r="H212" s="188" t="s">
        <v>218</v>
      </c>
    </row>
    <row r="213" spans="1:8">
      <c r="A213" s="188" t="s">
        <v>8035</v>
      </c>
      <c r="B213" s="188" t="s">
        <v>8036</v>
      </c>
      <c r="C213" s="188" t="s">
        <v>7611</v>
      </c>
      <c r="D213" s="188">
        <v>19595946.050000001</v>
      </c>
      <c r="E213" s="188">
        <v>0.09</v>
      </c>
      <c r="F213" s="188" t="s">
        <v>7602</v>
      </c>
      <c r="G213" s="188" t="s">
        <v>7625</v>
      </c>
      <c r="H213" s="188" t="s">
        <v>63</v>
      </c>
    </row>
    <row r="214" spans="1:8">
      <c r="A214" s="188" t="s">
        <v>7978</v>
      </c>
      <c r="B214" s="188" t="s">
        <v>426</v>
      </c>
      <c r="C214" s="188" t="s">
        <v>7611</v>
      </c>
      <c r="D214" s="188">
        <v>19568246.329999998</v>
      </c>
      <c r="E214" s="188">
        <v>0.09</v>
      </c>
      <c r="F214" s="188" t="s">
        <v>7763</v>
      </c>
      <c r="G214" s="188" t="s">
        <v>7764</v>
      </c>
      <c r="H214" s="188" t="s">
        <v>161</v>
      </c>
    </row>
    <row r="215" spans="1:8">
      <c r="A215" s="188" t="s">
        <v>7834</v>
      </c>
      <c r="B215" s="188" t="s">
        <v>7835</v>
      </c>
      <c r="C215" s="188" t="s">
        <v>7645</v>
      </c>
      <c r="D215" s="188">
        <v>21545246.149999999</v>
      </c>
      <c r="E215" s="188">
        <v>0.09</v>
      </c>
      <c r="F215" s="188" t="s">
        <v>7602</v>
      </c>
      <c r="G215" s="188" t="s">
        <v>7603</v>
      </c>
      <c r="H215" s="188" t="s">
        <v>63</v>
      </c>
    </row>
    <row r="216" spans="1:8">
      <c r="A216" s="188" t="s">
        <v>7902</v>
      </c>
      <c r="B216" s="188" t="s">
        <v>7903</v>
      </c>
      <c r="C216" s="188" t="s">
        <v>7787</v>
      </c>
      <c r="D216" s="188">
        <v>19888502.120000001</v>
      </c>
      <c r="E216" s="188">
        <v>0.09</v>
      </c>
      <c r="F216" s="188" t="s">
        <v>7602</v>
      </c>
      <c r="G216" s="188" t="s">
        <v>7603</v>
      </c>
      <c r="H216" s="188" t="s">
        <v>63</v>
      </c>
    </row>
    <row r="217" spans="1:8">
      <c r="A217" s="188">
        <v>6098</v>
      </c>
      <c r="B217" s="188" t="s">
        <v>8011</v>
      </c>
      <c r="C217" s="188" t="s">
        <v>7730</v>
      </c>
      <c r="D217" s="188">
        <v>20883628.32</v>
      </c>
      <c r="E217" s="188">
        <v>0.09</v>
      </c>
      <c r="F217" s="188" t="s">
        <v>7711</v>
      </c>
      <c r="G217" s="188" t="s">
        <v>7712</v>
      </c>
      <c r="H217" s="188" t="s">
        <v>156</v>
      </c>
    </row>
    <row r="218" spans="1:8">
      <c r="A218" s="188">
        <v>7011</v>
      </c>
      <c r="B218" s="188" t="s">
        <v>8480</v>
      </c>
      <c r="C218" s="188" t="s">
        <v>7730</v>
      </c>
      <c r="D218" s="188">
        <v>20641582.870000001</v>
      </c>
      <c r="E218" s="188">
        <v>0.09</v>
      </c>
      <c r="F218" s="188" t="s">
        <v>7711</v>
      </c>
      <c r="G218" s="188" t="s">
        <v>7712</v>
      </c>
      <c r="H218" s="188" t="s">
        <v>156</v>
      </c>
    </row>
    <row r="219" spans="1:8">
      <c r="A219" s="188" t="s">
        <v>7950</v>
      </c>
      <c r="B219" s="188" t="s">
        <v>1450</v>
      </c>
      <c r="C219" s="188" t="s">
        <v>7730</v>
      </c>
      <c r="D219" s="188">
        <v>19970286.84</v>
      </c>
      <c r="E219" s="188">
        <v>0.09</v>
      </c>
      <c r="F219" s="188" t="s">
        <v>7602</v>
      </c>
      <c r="G219" s="188" t="s">
        <v>7625</v>
      </c>
      <c r="H219" s="188" t="s">
        <v>63</v>
      </c>
    </row>
    <row r="220" spans="1:8">
      <c r="A220" s="188">
        <v>8058</v>
      </c>
      <c r="B220" s="188" t="s">
        <v>708</v>
      </c>
      <c r="C220" s="188" t="s">
        <v>7730</v>
      </c>
      <c r="D220" s="188">
        <v>19910974.780000001</v>
      </c>
      <c r="E220" s="188">
        <v>0.09</v>
      </c>
      <c r="F220" s="188" t="s">
        <v>7711</v>
      </c>
      <c r="G220" s="188" t="s">
        <v>7712</v>
      </c>
      <c r="H220" s="188" t="s">
        <v>156</v>
      </c>
    </row>
    <row r="221" spans="1:8">
      <c r="A221" s="188" t="s">
        <v>7941</v>
      </c>
      <c r="B221" s="188" t="s">
        <v>7942</v>
      </c>
      <c r="C221" s="188" t="s">
        <v>7730</v>
      </c>
      <c r="D221" s="188">
        <v>19809476.399999999</v>
      </c>
      <c r="E221" s="188">
        <v>0.09</v>
      </c>
      <c r="F221" s="188" t="s">
        <v>7602</v>
      </c>
      <c r="G221" s="188" t="s">
        <v>7625</v>
      </c>
      <c r="H221" s="188" t="s">
        <v>63</v>
      </c>
    </row>
    <row r="222" spans="1:8">
      <c r="A222" s="188" t="s">
        <v>8058</v>
      </c>
      <c r="B222" s="188" t="s">
        <v>4016</v>
      </c>
      <c r="C222" s="188" t="s">
        <v>7730</v>
      </c>
      <c r="D222" s="188">
        <v>19767595.879999999</v>
      </c>
      <c r="E222" s="188">
        <v>0.09</v>
      </c>
      <c r="F222" s="188" t="s">
        <v>7602</v>
      </c>
      <c r="G222" s="188" t="s">
        <v>7603</v>
      </c>
      <c r="H222" s="188" t="s">
        <v>63</v>
      </c>
    </row>
    <row r="223" spans="1:8">
      <c r="A223" s="188" t="s">
        <v>7884</v>
      </c>
      <c r="B223" s="188" t="s">
        <v>7885</v>
      </c>
      <c r="C223" s="188" t="s">
        <v>7730</v>
      </c>
      <c r="D223" s="188">
        <v>19618883.82</v>
      </c>
      <c r="E223" s="188">
        <v>0.09</v>
      </c>
      <c r="F223" s="188" t="s">
        <v>7602</v>
      </c>
      <c r="G223" s="188" t="s">
        <v>7625</v>
      </c>
      <c r="H223" s="188" t="s">
        <v>63</v>
      </c>
    </row>
    <row r="224" spans="1:8">
      <c r="A224" s="188" t="s">
        <v>8027</v>
      </c>
      <c r="B224" s="188" t="s">
        <v>1503</v>
      </c>
      <c r="C224" s="188" t="s">
        <v>7601</v>
      </c>
      <c r="D224" s="188">
        <v>21235507</v>
      </c>
      <c r="E224" s="188">
        <v>0.09</v>
      </c>
      <c r="F224" s="188" t="s">
        <v>7602</v>
      </c>
      <c r="G224" s="188" t="s">
        <v>7625</v>
      </c>
      <c r="H224" s="188" t="s">
        <v>63</v>
      </c>
    </row>
    <row r="225" spans="1:8">
      <c r="A225" s="188" t="s">
        <v>7961</v>
      </c>
      <c r="B225" s="188" t="s">
        <v>9883</v>
      </c>
      <c r="C225" s="188" t="s">
        <v>7601</v>
      </c>
      <c r="D225" s="188">
        <v>19739667.199999999</v>
      </c>
      <c r="E225" s="188">
        <v>0.09</v>
      </c>
      <c r="F225" s="188" t="s">
        <v>7602</v>
      </c>
      <c r="G225" s="188" t="s">
        <v>7625</v>
      </c>
      <c r="H225" s="188" t="s">
        <v>63</v>
      </c>
    </row>
    <row r="226" spans="1:8">
      <c r="A226" s="188" t="s">
        <v>8718</v>
      </c>
      <c r="B226" s="188" t="s">
        <v>8719</v>
      </c>
      <c r="C226" s="188" t="s">
        <v>7708</v>
      </c>
      <c r="D226" s="188">
        <v>20791875.039999999</v>
      </c>
      <c r="E226" s="188">
        <v>0.09</v>
      </c>
      <c r="F226" s="188" t="s">
        <v>7763</v>
      </c>
      <c r="G226" s="188" t="s">
        <v>7764</v>
      </c>
      <c r="H226" s="188" t="s">
        <v>161</v>
      </c>
    </row>
    <row r="227" spans="1:8">
      <c r="A227" s="188" t="s">
        <v>9884</v>
      </c>
      <c r="B227" s="188" t="s">
        <v>9885</v>
      </c>
      <c r="C227" s="188" t="s">
        <v>7708</v>
      </c>
      <c r="D227" s="188">
        <v>19652938.239999998</v>
      </c>
      <c r="E227" s="188">
        <v>0.09</v>
      </c>
      <c r="F227" s="188" t="s">
        <v>7602</v>
      </c>
      <c r="G227" s="188" t="s">
        <v>7625</v>
      </c>
      <c r="H227" s="188" t="s">
        <v>63</v>
      </c>
    </row>
    <row r="228" spans="1:8">
      <c r="A228" s="188" t="s">
        <v>7894</v>
      </c>
      <c r="B228" s="188" t="s">
        <v>7895</v>
      </c>
      <c r="C228" s="188" t="s">
        <v>7628</v>
      </c>
      <c r="D228" s="188">
        <v>20367804.07</v>
      </c>
      <c r="E228" s="188">
        <v>0.09</v>
      </c>
      <c r="F228" s="188" t="s">
        <v>7692</v>
      </c>
      <c r="G228" s="188" t="s">
        <v>7613</v>
      </c>
      <c r="H228" s="188" t="s">
        <v>7693</v>
      </c>
    </row>
    <row r="229" spans="1:8">
      <c r="A229" s="188" t="s">
        <v>7924</v>
      </c>
      <c r="B229" s="188" t="s">
        <v>7925</v>
      </c>
      <c r="C229" s="188" t="s">
        <v>7628</v>
      </c>
      <c r="D229" s="188">
        <v>19838720.579999998</v>
      </c>
      <c r="E229" s="188">
        <v>0.09</v>
      </c>
      <c r="F229" s="188" t="s">
        <v>7602</v>
      </c>
      <c r="G229" s="188" t="s">
        <v>7625</v>
      </c>
      <c r="H229" s="188" t="s">
        <v>63</v>
      </c>
    </row>
    <row r="230" spans="1:8">
      <c r="A230" s="188" t="s">
        <v>9214</v>
      </c>
      <c r="B230" s="188" t="s">
        <v>9215</v>
      </c>
      <c r="C230" s="188" t="s">
        <v>7616</v>
      </c>
      <c r="D230" s="188">
        <v>19086274.02</v>
      </c>
      <c r="E230" s="188">
        <v>0.08</v>
      </c>
      <c r="F230" s="188" t="s">
        <v>7602</v>
      </c>
      <c r="G230" s="188" t="s">
        <v>7625</v>
      </c>
      <c r="H230" s="188" t="s">
        <v>63</v>
      </c>
    </row>
    <row r="231" spans="1:8">
      <c r="A231" s="188" t="s">
        <v>8108</v>
      </c>
      <c r="B231" s="188" t="s">
        <v>8109</v>
      </c>
      <c r="C231" s="188" t="s">
        <v>7607</v>
      </c>
      <c r="D231" s="188">
        <v>19235688.920000002</v>
      </c>
      <c r="E231" s="188">
        <v>0.08</v>
      </c>
      <c r="F231" s="188" t="s">
        <v>7602</v>
      </c>
      <c r="G231" s="188" t="s">
        <v>7625</v>
      </c>
      <c r="H231" s="188" t="s">
        <v>63</v>
      </c>
    </row>
    <row r="232" spans="1:8">
      <c r="A232" s="188" t="s">
        <v>7928</v>
      </c>
      <c r="B232" s="188" t="s">
        <v>7929</v>
      </c>
      <c r="C232" s="188" t="s">
        <v>7607</v>
      </c>
      <c r="D232" s="188">
        <v>18884123.120000001</v>
      </c>
      <c r="E232" s="188">
        <v>0.08</v>
      </c>
      <c r="F232" s="188" t="s">
        <v>7688</v>
      </c>
      <c r="G232" s="188" t="s">
        <v>7689</v>
      </c>
      <c r="H232" s="188" t="s">
        <v>146</v>
      </c>
    </row>
    <row r="233" spans="1:8">
      <c r="A233" s="188" t="s">
        <v>8004</v>
      </c>
      <c r="B233" s="188" t="s">
        <v>2289</v>
      </c>
      <c r="C233" s="188" t="s">
        <v>7607</v>
      </c>
      <c r="D233" s="188">
        <v>18545950.079999998</v>
      </c>
      <c r="E233" s="188">
        <v>0.08</v>
      </c>
      <c r="F233" s="188" t="s">
        <v>7602</v>
      </c>
      <c r="G233" s="188" t="s">
        <v>7625</v>
      </c>
      <c r="H233" s="188" t="s">
        <v>63</v>
      </c>
    </row>
    <row r="234" spans="1:8">
      <c r="A234" s="188" t="s">
        <v>7947</v>
      </c>
      <c r="B234" s="188" t="s">
        <v>7948</v>
      </c>
      <c r="C234" s="188" t="s">
        <v>7607</v>
      </c>
      <c r="D234" s="188">
        <v>18274510.079999998</v>
      </c>
      <c r="E234" s="188">
        <v>0.08</v>
      </c>
      <c r="F234" s="188" t="s">
        <v>7602</v>
      </c>
      <c r="G234" s="188" t="s">
        <v>7603</v>
      </c>
      <c r="H234" s="188" t="s">
        <v>63</v>
      </c>
    </row>
    <row r="235" spans="1:8">
      <c r="A235" s="188" t="s">
        <v>8929</v>
      </c>
      <c r="B235" s="188" t="s">
        <v>8930</v>
      </c>
      <c r="C235" s="188" t="s">
        <v>7607</v>
      </c>
      <c r="D235" s="188">
        <v>18096290.379999999</v>
      </c>
      <c r="E235" s="188">
        <v>0.08</v>
      </c>
      <c r="F235" s="188" t="s">
        <v>8064</v>
      </c>
      <c r="G235" s="188" t="s">
        <v>7625</v>
      </c>
      <c r="H235" s="188" t="s">
        <v>63</v>
      </c>
    </row>
    <row r="236" spans="1:8">
      <c r="A236" s="188" t="s">
        <v>8061</v>
      </c>
      <c r="B236" s="188" t="s">
        <v>8062</v>
      </c>
      <c r="C236" s="188" t="s">
        <v>7631</v>
      </c>
      <c r="D236" s="188">
        <v>19030421.280000001</v>
      </c>
      <c r="E236" s="188">
        <v>0.08</v>
      </c>
      <c r="F236" s="188" t="s">
        <v>7602</v>
      </c>
      <c r="G236" s="188" t="s">
        <v>7625</v>
      </c>
      <c r="H236" s="188" t="s">
        <v>63</v>
      </c>
    </row>
    <row r="237" spans="1:8">
      <c r="A237" s="188" t="s">
        <v>7858</v>
      </c>
      <c r="B237" s="188" t="s">
        <v>7859</v>
      </c>
      <c r="C237" s="188" t="s">
        <v>7631</v>
      </c>
      <c r="D237" s="188">
        <v>18835988.449999999</v>
      </c>
      <c r="E237" s="188">
        <v>0.08</v>
      </c>
      <c r="F237" s="188" t="s">
        <v>7763</v>
      </c>
      <c r="G237" s="188" t="s">
        <v>7764</v>
      </c>
      <c r="H237" s="188" t="s">
        <v>161</v>
      </c>
    </row>
    <row r="238" spans="1:8">
      <c r="A238" s="188" t="s">
        <v>7870</v>
      </c>
      <c r="B238" s="188" t="s">
        <v>806</v>
      </c>
      <c r="C238" s="188" t="s">
        <v>7631</v>
      </c>
      <c r="D238" s="188">
        <v>18182611.199999999</v>
      </c>
      <c r="E238" s="188">
        <v>0.08</v>
      </c>
      <c r="F238" s="188" t="s">
        <v>7602</v>
      </c>
      <c r="G238" s="188" t="s">
        <v>7625</v>
      </c>
      <c r="H238" s="188" t="s">
        <v>63</v>
      </c>
    </row>
    <row r="239" spans="1:8">
      <c r="A239" s="188" t="s">
        <v>7980</v>
      </c>
      <c r="B239" s="188" t="s">
        <v>7981</v>
      </c>
      <c r="C239" s="188" t="s">
        <v>7611</v>
      </c>
      <c r="D239" s="188">
        <v>19203304.329999998</v>
      </c>
      <c r="E239" s="188">
        <v>0.08</v>
      </c>
      <c r="F239" s="188" t="s">
        <v>7670</v>
      </c>
      <c r="G239" s="188" t="s">
        <v>7671</v>
      </c>
      <c r="H239" s="188" t="s">
        <v>146</v>
      </c>
    </row>
    <row r="240" spans="1:8">
      <c r="A240" s="188" t="s">
        <v>8200</v>
      </c>
      <c r="B240" s="188" t="s">
        <v>1027</v>
      </c>
      <c r="C240" s="188" t="s">
        <v>7611</v>
      </c>
      <c r="D240" s="188">
        <v>18337618.43</v>
      </c>
      <c r="E240" s="188">
        <v>0.08</v>
      </c>
      <c r="F240" s="188" t="s">
        <v>7692</v>
      </c>
      <c r="G240" s="188" t="s">
        <v>7613</v>
      </c>
      <c r="H240" s="188" t="s">
        <v>7693</v>
      </c>
    </row>
    <row r="241" spans="1:8">
      <c r="A241" s="188" t="s">
        <v>8329</v>
      </c>
      <c r="B241" s="188" t="s">
        <v>534</v>
      </c>
      <c r="C241" s="188" t="s">
        <v>7611</v>
      </c>
      <c r="D241" s="188">
        <v>18313950.82</v>
      </c>
      <c r="E241" s="188">
        <v>0.08</v>
      </c>
      <c r="F241" s="188" t="s">
        <v>7692</v>
      </c>
      <c r="G241" s="188" t="s">
        <v>7613</v>
      </c>
      <c r="H241" s="188" t="s">
        <v>7693</v>
      </c>
    </row>
    <row r="242" spans="1:8">
      <c r="A242" s="188" t="s">
        <v>8531</v>
      </c>
      <c r="B242" s="188" t="s">
        <v>8532</v>
      </c>
      <c r="C242" s="188" t="s">
        <v>7611</v>
      </c>
      <c r="D242" s="188">
        <v>17975433.469999999</v>
      </c>
      <c r="E242" s="188">
        <v>0.08</v>
      </c>
      <c r="F242" s="188" t="s">
        <v>7641</v>
      </c>
      <c r="G242" s="188" t="s">
        <v>7642</v>
      </c>
      <c r="H242" s="188" t="s">
        <v>146</v>
      </c>
    </row>
    <row r="243" spans="1:8">
      <c r="A243" s="188" t="s">
        <v>8029</v>
      </c>
      <c r="B243" s="188" t="s">
        <v>449</v>
      </c>
      <c r="C243" s="188" t="s">
        <v>7611</v>
      </c>
      <c r="D243" s="188">
        <v>17423823.120000001</v>
      </c>
      <c r="E243" s="188">
        <v>0.08</v>
      </c>
      <c r="F243" s="188" t="s">
        <v>7602</v>
      </c>
      <c r="G243" s="188" t="s">
        <v>7625</v>
      </c>
      <c r="H243" s="188" t="s">
        <v>63</v>
      </c>
    </row>
    <row r="244" spans="1:8">
      <c r="A244" s="188" t="s">
        <v>7896</v>
      </c>
      <c r="B244" s="188" t="s">
        <v>7897</v>
      </c>
      <c r="C244" s="188" t="s">
        <v>7611</v>
      </c>
      <c r="D244" s="188">
        <v>17305644.25</v>
      </c>
      <c r="E244" s="188">
        <v>0.08</v>
      </c>
      <c r="F244" s="188" t="s">
        <v>7602</v>
      </c>
      <c r="G244" s="188" t="s">
        <v>7603</v>
      </c>
      <c r="H244" s="188" t="s">
        <v>63</v>
      </c>
    </row>
    <row r="245" spans="1:8">
      <c r="A245" s="188" t="s">
        <v>7990</v>
      </c>
      <c r="B245" s="188" t="s">
        <v>7990</v>
      </c>
      <c r="C245" s="188" t="s">
        <v>7749</v>
      </c>
      <c r="D245" s="188">
        <v>19360682.82</v>
      </c>
      <c r="E245" s="188">
        <v>0.08</v>
      </c>
      <c r="F245" s="188" t="s">
        <v>7984</v>
      </c>
      <c r="G245" s="188" t="s">
        <v>7985</v>
      </c>
      <c r="H245" s="188" t="s">
        <v>146</v>
      </c>
    </row>
    <row r="246" spans="1:8">
      <c r="A246" s="188" t="s">
        <v>7989</v>
      </c>
      <c r="B246" s="188" t="s">
        <v>1040</v>
      </c>
      <c r="C246" s="188" t="s">
        <v>7730</v>
      </c>
      <c r="D246" s="188">
        <v>18986546.699999999</v>
      </c>
      <c r="E246" s="188">
        <v>0.08</v>
      </c>
      <c r="F246" s="188" t="s">
        <v>7602</v>
      </c>
      <c r="G246" s="188" t="s">
        <v>7625</v>
      </c>
      <c r="H246" s="188" t="s">
        <v>63</v>
      </c>
    </row>
    <row r="247" spans="1:8">
      <c r="A247" s="188" t="s">
        <v>8104</v>
      </c>
      <c r="B247" s="188" t="s">
        <v>1341</v>
      </c>
      <c r="C247" s="188" t="s">
        <v>7730</v>
      </c>
      <c r="D247" s="188">
        <v>18964377.120000001</v>
      </c>
      <c r="E247" s="188">
        <v>0.08</v>
      </c>
      <c r="F247" s="188" t="s">
        <v>7692</v>
      </c>
      <c r="G247" s="188" t="s">
        <v>7613</v>
      </c>
      <c r="H247" s="188" t="s">
        <v>7693</v>
      </c>
    </row>
    <row r="248" spans="1:8">
      <c r="A248" s="188" t="s">
        <v>7863</v>
      </c>
      <c r="B248" s="188" t="s">
        <v>7864</v>
      </c>
      <c r="C248" s="188" t="s">
        <v>7730</v>
      </c>
      <c r="D248" s="188">
        <v>18769830.84</v>
      </c>
      <c r="E248" s="188">
        <v>0.08</v>
      </c>
      <c r="F248" s="188" t="s">
        <v>7763</v>
      </c>
      <c r="G248" s="188" t="s">
        <v>7764</v>
      </c>
      <c r="H248" s="188" t="s">
        <v>161</v>
      </c>
    </row>
    <row r="249" spans="1:8">
      <c r="A249" s="188">
        <v>8001</v>
      </c>
      <c r="B249" s="188" t="s">
        <v>1314</v>
      </c>
      <c r="C249" s="188" t="s">
        <v>7730</v>
      </c>
      <c r="D249" s="188">
        <v>18685576.530000001</v>
      </c>
      <c r="E249" s="188">
        <v>0.08</v>
      </c>
      <c r="F249" s="188" t="s">
        <v>7711</v>
      </c>
      <c r="G249" s="188" t="s">
        <v>7712</v>
      </c>
      <c r="H249" s="188" t="s">
        <v>156</v>
      </c>
    </row>
    <row r="250" spans="1:8">
      <c r="A250" s="188" t="s">
        <v>9597</v>
      </c>
      <c r="B250" s="188" t="s">
        <v>9598</v>
      </c>
      <c r="C250" s="188" t="s">
        <v>7730</v>
      </c>
      <c r="D250" s="188">
        <v>18085791.710000001</v>
      </c>
      <c r="E250" s="188">
        <v>0.08</v>
      </c>
      <c r="F250" s="188" t="s">
        <v>7641</v>
      </c>
      <c r="G250" s="188" t="s">
        <v>7642</v>
      </c>
      <c r="H250" s="188" t="s">
        <v>146</v>
      </c>
    </row>
    <row r="251" spans="1:8">
      <c r="A251" s="188" t="s">
        <v>8453</v>
      </c>
      <c r="B251" s="188" t="s">
        <v>8454</v>
      </c>
      <c r="C251" s="188" t="s">
        <v>7730</v>
      </c>
      <c r="D251" s="188">
        <v>17961701.460000001</v>
      </c>
      <c r="E251" s="188">
        <v>0.08</v>
      </c>
      <c r="F251" s="188" t="s">
        <v>7602</v>
      </c>
      <c r="G251" s="188" t="s">
        <v>7625</v>
      </c>
      <c r="H251" s="188" t="s">
        <v>63</v>
      </c>
    </row>
    <row r="252" spans="1:8">
      <c r="A252" s="188" t="s">
        <v>8015</v>
      </c>
      <c r="B252" s="188" t="s">
        <v>8016</v>
      </c>
      <c r="C252" s="188" t="s">
        <v>7730</v>
      </c>
      <c r="D252" s="188">
        <v>17921221.920000002</v>
      </c>
      <c r="E252" s="188">
        <v>0.08</v>
      </c>
      <c r="F252" s="188" t="s">
        <v>7602</v>
      </c>
      <c r="G252" s="188" t="s">
        <v>7625</v>
      </c>
      <c r="H252" s="188" t="s">
        <v>63</v>
      </c>
    </row>
    <row r="253" spans="1:8">
      <c r="A253" s="188" t="s">
        <v>7940</v>
      </c>
      <c r="B253" s="188" t="s">
        <v>1011</v>
      </c>
      <c r="C253" s="188" t="s">
        <v>7730</v>
      </c>
      <c r="D253" s="188">
        <v>17849882.109999999</v>
      </c>
      <c r="E253" s="188">
        <v>0.08</v>
      </c>
      <c r="F253" s="188" t="s">
        <v>7688</v>
      </c>
      <c r="G253" s="188" t="s">
        <v>7689</v>
      </c>
      <c r="H253" s="188" t="s">
        <v>146</v>
      </c>
    </row>
    <row r="254" spans="1:8">
      <c r="A254" s="188" t="s">
        <v>8156</v>
      </c>
      <c r="B254" s="188" t="s">
        <v>8157</v>
      </c>
      <c r="C254" s="188" t="s">
        <v>7730</v>
      </c>
      <c r="D254" s="188">
        <v>17466446.399999999</v>
      </c>
      <c r="E254" s="188">
        <v>0.08</v>
      </c>
      <c r="F254" s="188" t="s">
        <v>7602</v>
      </c>
      <c r="G254" s="188" t="s">
        <v>7625</v>
      </c>
      <c r="H254" s="188" t="s">
        <v>63</v>
      </c>
    </row>
    <row r="255" spans="1:8">
      <c r="A255" s="188" t="s">
        <v>8014</v>
      </c>
      <c r="B255" s="188" t="s">
        <v>1002</v>
      </c>
      <c r="C255" s="188" t="s">
        <v>7730</v>
      </c>
      <c r="D255" s="188">
        <v>17329131.75</v>
      </c>
      <c r="E255" s="188">
        <v>0.08</v>
      </c>
      <c r="F255" s="188" t="s">
        <v>7602</v>
      </c>
      <c r="G255" s="188" t="s">
        <v>7625</v>
      </c>
      <c r="H255" s="188" t="s">
        <v>63</v>
      </c>
    </row>
    <row r="256" spans="1:8">
      <c r="A256" s="188" t="s">
        <v>8239</v>
      </c>
      <c r="B256" s="188" t="s">
        <v>8240</v>
      </c>
      <c r="C256" s="188" t="s">
        <v>7730</v>
      </c>
      <c r="D256" s="188">
        <v>17184034.710000001</v>
      </c>
      <c r="E256" s="188">
        <v>0.08</v>
      </c>
      <c r="F256" s="188" t="s">
        <v>7602</v>
      </c>
      <c r="G256" s="188" t="s">
        <v>7625</v>
      </c>
      <c r="H256" s="188" t="s">
        <v>63</v>
      </c>
    </row>
    <row r="257" spans="1:8">
      <c r="A257" s="188" t="s">
        <v>7988</v>
      </c>
      <c r="B257" s="188" t="s">
        <v>2458</v>
      </c>
      <c r="C257" s="188" t="s">
        <v>7601</v>
      </c>
      <c r="D257" s="188">
        <v>18523408.079999998</v>
      </c>
      <c r="E257" s="188">
        <v>0.08</v>
      </c>
      <c r="F257" s="188" t="s">
        <v>7602</v>
      </c>
      <c r="G257" s="188" t="s">
        <v>7603</v>
      </c>
      <c r="H257" s="188" t="s">
        <v>63</v>
      </c>
    </row>
    <row r="258" spans="1:8">
      <c r="A258" s="188">
        <v>2454</v>
      </c>
      <c r="B258" s="188" t="s">
        <v>2074</v>
      </c>
      <c r="C258" s="188" t="s">
        <v>7601</v>
      </c>
      <c r="D258" s="188">
        <v>18491636.510000002</v>
      </c>
      <c r="E258" s="188">
        <v>0.08</v>
      </c>
      <c r="F258" s="188" t="s">
        <v>7634</v>
      </c>
      <c r="G258" s="188" t="s">
        <v>7635</v>
      </c>
      <c r="H258" s="188" t="s">
        <v>169</v>
      </c>
    </row>
    <row r="259" spans="1:8">
      <c r="A259" s="188">
        <v>6861</v>
      </c>
      <c r="B259" s="188" t="s">
        <v>2019</v>
      </c>
      <c r="C259" s="188" t="s">
        <v>7601</v>
      </c>
      <c r="D259" s="188">
        <v>18096809.260000002</v>
      </c>
      <c r="E259" s="188">
        <v>0.08</v>
      </c>
      <c r="F259" s="188" t="s">
        <v>7711</v>
      </c>
      <c r="G259" s="188" t="s">
        <v>7712</v>
      </c>
      <c r="H259" s="188" t="s">
        <v>156</v>
      </c>
    </row>
    <row r="260" spans="1:8">
      <c r="A260" s="188" t="s">
        <v>8152</v>
      </c>
      <c r="B260" s="188" t="s">
        <v>8153</v>
      </c>
      <c r="C260" s="188" t="s">
        <v>7601</v>
      </c>
      <c r="D260" s="188">
        <v>17977699.690000001</v>
      </c>
      <c r="E260" s="188">
        <v>0.08</v>
      </c>
      <c r="F260" s="188" t="s">
        <v>7763</v>
      </c>
      <c r="G260" s="188" t="s">
        <v>7764</v>
      </c>
      <c r="H260" s="188" t="s">
        <v>161</v>
      </c>
    </row>
    <row r="261" spans="1:8">
      <c r="A261" s="188" t="s">
        <v>8019</v>
      </c>
      <c r="B261" s="188" t="s">
        <v>1266</v>
      </c>
      <c r="C261" s="188" t="s">
        <v>7708</v>
      </c>
      <c r="D261" s="188">
        <v>18462590.52</v>
      </c>
      <c r="E261" s="188">
        <v>0.08</v>
      </c>
      <c r="F261" s="188" t="s">
        <v>7602</v>
      </c>
      <c r="G261" s="188" t="s">
        <v>7625</v>
      </c>
      <c r="H261" s="188" t="s">
        <v>63</v>
      </c>
    </row>
    <row r="262" spans="1:8">
      <c r="A262" s="188" t="s">
        <v>7877</v>
      </c>
      <c r="B262" s="188" t="s">
        <v>296</v>
      </c>
      <c r="C262" s="188" t="s">
        <v>7708</v>
      </c>
      <c r="D262" s="188">
        <v>18236139.300000001</v>
      </c>
      <c r="E262" s="188">
        <v>0.08</v>
      </c>
      <c r="F262" s="188" t="s">
        <v>7692</v>
      </c>
      <c r="G262" s="188" t="s">
        <v>7613</v>
      </c>
      <c r="H262" s="188" t="s">
        <v>7693</v>
      </c>
    </row>
    <row r="263" spans="1:8">
      <c r="A263" s="188" t="s">
        <v>7823</v>
      </c>
      <c r="B263" s="188" t="s">
        <v>7824</v>
      </c>
      <c r="C263" s="188" t="s">
        <v>7628</v>
      </c>
      <c r="D263" s="188">
        <v>18966904.32</v>
      </c>
      <c r="E263" s="188">
        <v>0.08</v>
      </c>
      <c r="F263" s="188" t="s">
        <v>7602</v>
      </c>
      <c r="G263" s="188" t="s">
        <v>7625</v>
      </c>
      <c r="H263" s="188" t="s">
        <v>63</v>
      </c>
    </row>
    <row r="264" spans="1:8">
      <c r="A264" s="188" t="s">
        <v>7798</v>
      </c>
      <c r="B264" s="188" t="s">
        <v>7799</v>
      </c>
      <c r="C264" s="188" t="s">
        <v>7628</v>
      </c>
      <c r="D264" s="188">
        <v>18706743.879999999</v>
      </c>
      <c r="E264" s="188">
        <v>0.08</v>
      </c>
      <c r="F264" s="188" t="s">
        <v>7602</v>
      </c>
      <c r="G264" s="188" t="s">
        <v>7625</v>
      </c>
      <c r="H264" s="188" t="s">
        <v>63</v>
      </c>
    </row>
    <row r="265" spans="1:8">
      <c r="A265" s="188">
        <v>9433</v>
      </c>
      <c r="B265" s="188" t="s">
        <v>1230</v>
      </c>
      <c r="C265" s="188" t="s">
        <v>7616</v>
      </c>
      <c r="D265" s="188">
        <v>14894817.17</v>
      </c>
      <c r="E265" s="188">
        <v>7.0000000000000007E-2</v>
      </c>
      <c r="F265" s="188" t="s">
        <v>7711</v>
      </c>
      <c r="G265" s="188" t="s">
        <v>7712</v>
      </c>
      <c r="H265" s="188" t="s">
        <v>156</v>
      </c>
    </row>
    <row r="266" spans="1:8">
      <c r="A266" s="188" t="s">
        <v>8211</v>
      </c>
      <c r="B266" s="188" t="s">
        <v>773</v>
      </c>
      <c r="C266" s="188" t="s">
        <v>7607</v>
      </c>
      <c r="D266" s="188">
        <v>16578396.279999999</v>
      </c>
      <c r="E266" s="188">
        <v>7.0000000000000007E-2</v>
      </c>
      <c r="F266" s="188" t="s">
        <v>7742</v>
      </c>
      <c r="G266" s="188" t="s">
        <v>7743</v>
      </c>
      <c r="H266" s="188" t="s">
        <v>141</v>
      </c>
    </row>
    <row r="267" spans="1:8">
      <c r="A267" s="188" t="s">
        <v>8231</v>
      </c>
      <c r="B267" s="188" t="s">
        <v>9886</v>
      </c>
      <c r="C267" s="188" t="s">
        <v>7607</v>
      </c>
      <c r="D267" s="188">
        <v>15990666.699999999</v>
      </c>
      <c r="E267" s="188">
        <v>7.0000000000000007E-2</v>
      </c>
      <c r="F267" s="188" t="s">
        <v>8232</v>
      </c>
      <c r="G267" s="188" t="s">
        <v>8233</v>
      </c>
      <c r="H267" s="188" t="s">
        <v>8234</v>
      </c>
    </row>
    <row r="268" spans="1:8">
      <c r="A268" s="188">
        <v>3690</v>
      </c>
      <c r="B268" s="188" t="s">
        <v>7853</v>
      </c>
      <c r="C268" s="188" t="s">
        <v>7607</v>
      </c>
      <c r="D268" s="188">
        <v>15978778.470000001</v>
      </c>
      <c r="E268" s="188">
        <v>7.0000000000000007E-2</v>
      </c>
      <c r="F268" s="188" t="s">
        <v>7661</v>
      </c>
      <c r="G268" s="188" t="s">
        <v>7662</v>
      </c>
      <c r="H268" s="188" t="s">
        <v>175</v>
      </c>
    </row>
    <row r="269" spans="1:8">
      <c r="A269" s="188">
        <v>9983</v>
      </c>
      <c r="B269" s="188" t="s">
        <v>8175</v>
      </c>
      <c r="C269" s="188" t="s">
        <v>7607</v>
      </c>
      <c r="D269" s="188">
        <v>15931066.619999999</v>
      </c>
      <c r="E269" s="188">
        <v>7.0000000000000007E-2</v>
      </c>
      <c r="F269" s="188" t="s">
        <v>7711</v>
      </c>
      <c r="G269" s="188" t="s">
        <v>7712</v>
      </c>
      <c r="H269" s="188" t="s">
        <v>156</v>
      </c>
    </row>
    <row r="270" spans="1:8">
      <c r="A270" s="188" t="s">
        <v>8116</v>
      </c>
      <c r="B270" s="188" t="s">
        <v>8117</v>
      </c>
      <c r="C270" s="188" t="s">
        <v>7631</v>
      </c>
      <c r="D270" s="188">
        <v>15408295.92</v>
      </c>
      <c r="E270" s="188">
        <v>7.0000000000000007E-2</v>
      </c>
      <c r="F270" s="188" t="s">
        <v>7602</v>
      </c>
      <c r="G270" s="188" t="s">
        <v>7625</v>
      </c>
      <c r="H270" s="188" t="s">
        <v>63</v>
      </c>
    </row>
    <row r="271" spans="1:8">
      <c r="A271" s="188" t="s">
        <v>7969</v>
      </c>
      <c r="B271" s="188" t="s">
        <v>7970</v>
      </c>
      <c r="C271" s="188" t="s">
        <v>7631</v>
      </c>
      <c r="D271" s="188">
        <v>15105985.439999999</v>
      </c>
      <c r="E271" s="188">
        <v>7.0000000000000007E-2</v>
      </c>
      <c r="F271" s="188" t="s">
        <v>7602</v>
      </c>
      <c r="G271" s="188" t="s">
        <v>7625</v>
      </c>
      <c r="H271" s="188" t="s">
        <v>63</v>
      </c>
    </row>
    <row r="272" spans="1:8">
      <c r="A272" s="188" t="s">
        <v>7886</v>
      </c>
      <c r="B272" s="188" t="s">
        <v>1546</v>
      </c>
      <c r="C272" s="188" t="s">
        <v>7631</v>
      </c>
      <c r="D272" s="188">
        <v>14885073.9</v>
      </c>
      <c r="E272" s="188">
        <v>7.0000000000000007E-2</v>
      </c>
      <c r="F272" s="188" t="s">
        <v>7602</v>
      </c>
      <c r="G272" s="188" t="s">
        <v>7625</v>
      </c>
      <c r="H272" s="188" t="s">
        <v>63</v>
      </c>
    </row>
    <row r="273" spans="1:8">
      <c r="A273" s="188" t="s">
        <v>9292</v>
      </c>
      <c r="B273" s="188" t="s">
        <v>9293</v>
      </c>
      <c r="C273" s="188" t="s">
        <v>7611</v>
      </c>
      <c r="D273" s="188">
        <v>16207068.4</v>
      </c>
      <c r="E273" s="188">
        <v>7.0000000000000007E-2</v>
      </c>
      <c r="F273" s="188" t="s">
        <v>7602</v>
      </c>
      <c r="G273" s="188" t="s">
        <v>7603</v>
      </c>
      <c r="H273" s="188" t="s">
        <v>63</v>
      </c>
    </row>
    <row r="274" spans="1:8">
      <c r="A274" s="188">
        <v>388</v>
      </c>
      <c r="B274" s="188" t="s">
        <v>8129</v>
      </c>
      <c r="C274" s="188" t="s">
        <v>7611</v>
      </c>
      <c r="D274" s="188">
        <v>15984015.02</v>
      </c>
      <c r="E274" s="188">
        <v>7.0000000000000007E-2</v>
      </c>
      <c r="F274" s="188" t="s">
        <v>7800</v>
      </c>
      <c r="G274" s="188" t="s">
        <v>7662</v>
      </c>
      <c r="H274" s="188" t="s">
        <v>175</v>
      </c>
    </row>
    <row r="275" spans="1:8">
      <c r="A275" s="188" t="s">
        <v>8125</v>
      </c>
      <c r="B275" s="188" t="s">
        <v>8126</v>
      </c>
      <c r="C275" s="188" t="s">
        <v>7611</v>
      </c>
      <c r="D275" s="188">
        <v>15956364.380000001</v>
      </c>
      <c r="E275" s="188">
        <v>7.0000000000000007E-2</v>
      </c>
      <c r="F275" s="188" t="s">
        <v>7602</v>
      </c>
      <c r="G275" s="188" t="s">
        <v>7625</v>
      </c>
      <c r="H275" s="188" t="s">
        <v>63</v>
      </c>
    </row>
    <row r="276" spans="1:8">
      <c r="A276" s="188" t="s">
        <v>8043</v>
      </c>
      <c r="B276" s="188" t="s">
        <v>8044</v>
      </c>
      <c r="C276" s="188" t="s">
        <v>7611</v>
      </c>
      <c r="D276" s="188">
        <v>15895497.220000001</v>
      </c>
      <c r="E276" s="188">
        <v>7.0000000000000007E-2</v>
      </c>
      <c r="F276" s="188" t="s">
        <v>7742</v>
      </c>
      <c r="G276" s="188" t="s">
        <v>7743</v>
      </c>
      <c r="H276" s="188" t="s">
        <v>141</v>
      </c>
    </row>
    <row r="277" spans="1:8">
      <c r="A277" s="188" t="s">
        <v>8176</v>
      </c>
      <c r="B277" s="188" t="s">
        <v>8177</v>
      </c>
      <c r="C277" s="188" t="s">
        <v>7611</v>
      </c>
      <c r="D277" s="188">
        <v>15871794.4</v>
      </c>
      <c r="E277" s="188">
        <v>7.0000000000000007E-2</v>
      </c>
      <c r="F277" s="188" t="s">
        <v>7602</v>
      </c>
      <c r="G277" s="188" t="s">
        <v>7625</v>
      </c>
      <c r="H277" s="188" t="s">
        <v>63</v>
      </c>
    </row>
    <row r="278" spans="1:8">
      <c r="A278" s="188" t="s">
        <v>8290</v>
      </c>
      <c r="B278" s="188" t="s">
        <v>8291</v>
      </c>
      <c r="C278" s="188" t="s">
        <v>7611</v>
      </c>
      <c r="D278" s="188">
        <v>15588455.039999999</v>
      </c>
      <c r="E278" s="188">
        <v>7.0000000000000007E-2</v>
      </c>
      <c r="F278" s="188" t="s">
        <v>7602</v>
      </c>
      <c r="G278" s="188" t="s">
        <v>7625</v>
      </c>
      <c r="H278" s="188" t="s">
        <v>63</v>
      </c>
    </row>
    <row r="279" spans="1:8">
      <c r="A279" s="188" t="s">
        <v>8140</v>
      </c>
      <c r="B279" s="188" t="s">
        <v>8141</v>
      </c>
      <c r="C279" s="188" t="s">
        <v>7611</v>
      </c>
      <c r="D279" s="188">
        <v>15070639.279999999</v>
      </c>
      <c r="E279" s="188">
        <v>7.0000000000000007E-2</v>
      </c>
      <c r="F279" s="188" t="s">
        <v>7692</v>
      </c>
      <c r="G279" s="188" t="s">
        <v>7613</v>
      </c>
      <c r="H279" s="188" t="s">
        <v>7693</v>
      </c>
    </row>
    <row r="280" spans="1:8">
      <c r="A280" s="188" t="s">
        <v>8034</v>
      </c>
      <c r="B280" s="188" t="s">
        <v>1056</v>
      </c>
      <c r="C280" s="188" t="s">
        <v>7611</v>
      </c>
      <c r="D280" s="188">
        <v>14933717.42</v>
      </c>
      <c r="E280" s="188">
        <v>7.0000000000000007E-2</v>
      </c>
      <c r="F280" s="188" t="s">
        <v>7602</v>
      </c>
      <c r="G280" s="188" t="s">
        <v>7625</v>
      </c>
      <c r="H280" s="188" t="s">
        <v>63</v>
      </c>
    </row>
    <row r="281" spans="1:8">
      <c r="A281" s="188" t="s">
        <v>8024</v>
      </c>
      <c r="B281" s="188" t="s">
        <v>8025</v>
      </c>
      <c r="C281" s="188" t="s">
        <v>7645</v>
      </c>
      <c r="D281" s="188">
        <v>17050493.16</v>
      </c>
      <c r="E281" s="188">
        <v>7.0000000000000007E-2</v>
      </c>
      <c r="F281" s="188" t="s">
        <v>7602</v>
      </c>
      <c r="G281" s="188" t="s">
        <v>7625</v>
      </c>
      <c r="H281" s="188" t="s">
        <v>63</v>
      </c>
    </row>
    <row r="282" spans="1:8">
      <c r="A282" s="188" t="s">
        <v>7817</v>
      </c>
      <c r="B282" s="188" t="s">
        <v>404</v>
      </c>
      <c r="C282" s="188" t="s">
        <v>7645</v>
      </c>
      <c r="D282" s="188">
        <v>16663381.98</v>
      </c>
      <c r="E282" s="188">
        <v>7.0000000000000007E-2</v>
      </c>
      <c r="F282" s="188" t="s">
        <v>7692</v>
      </c>
      <c r="G282" s="188" t="s">
        <v>7613</v>
      </c>
      <c r="H282" s="188" t="s">
        <v>7693</v>
      </c>
    </row>
    <row r="283" spans="1:8">
      <c r="A283" s="188" t="s">
        <v>8198</v>
      </c>
      <c r="B283" s="188" t="s">
        <v>8199</v>
      </c>
      <c r="C283" s="188" t="s">
        <v>7787</v>
      </c>
      <c r="D283" s="188">
        <v>16218739.4</v>
      </c>
      <c r="E283" s="188">
        <v>7.0000000000000007E-2</v>
      </c>
      <c r="F283" s="188" t="s">
        <v>7602</v>
      </c>
      <c r="G283" s="188" t="s">
        <v>7625</v>
      </c>
      <c r="H283" s="188" t="s">
        <v>63</v>
      </c>
    </row>
    <row r="284" spans="1:8">
      <c r="A284" s="188" t="s">
        <v>8105</v>
      </c>
      <c r="B284" s="188" t="s">
        <v>673</v>
      </c>
      <c r="C284" s="188" t="s">
        <v>7749</v>
      </c>
      <c r="D284" s="188">
        <v>16880533.07</v>
      </c>
      <c r="E284" s="188">
        <v>7.0000000000000007E-2</v>
      </c>
      <c r="F284" s="188" t="s">
        <v>7692</v>
      </c>
      <c r="G284" s="188" t="s">
        <v>7613</v>
      </c>
      <c r="H284" s="188" t="s">
        <v>7693</v>
      </c>
    </row>
    <row r="285" spans="1:8">
      <c r="A285" s="188" t="s">
        <v>9123</v>
      </c>
      <c r="B285" s="188" t="s">
        <v>9124</v>
      </c>
      <c r="C285" s="188" t="s">
        <v>7749</v>
      </c>
      <c r="D285" s="188">
        <v>16346634.75</v>
      </c>
      <c r="E285" s="188">
        <v>7.0000000000000007E-2</v>
      </c>
      <c r="F285" s="188" t="s">
        <v>7602</v>
      </c>
      <c r="G285" s="188" t="s">
        <v>7625</v>
      </c>
      <c r="H285" s="188" t="s">
        <v>63</v>
      </c>
    </row>
    <row r="286" spans="1:8">
      <c r="A286" s="188" t="s">
        <v>7933</v>
      </c>
      <c r="B286" s="188" t="s">
        <v>1024</v>
      </c>
      <c r="C286" s="188" t="s">
        <v>7730</v>
      </c>
      <c r="D286" s="188">
        <v>16958110.469999999</v>
      </c>
      <c r="E286" s="188">
        <v>7.0000000000000007E-2</v>
      </c>
      <c r="F286" s="188" t="s">
        <v>7602</v>
      </c>
      <c r="G286" s="188" t="s">
        <v>7603</v>
      </c>
      <c r="H286" s="188" t="s">
        <v>63</v>
      </c>
    </row>
    <row r="287" spans="1:8">
      <c r="A287" s="188" t="s">
        <v>7779</v>
      </c>
      <c r="B287" s="188" t="s">
        <v>7780</v>
      </c>
      <c r="C287" s="188" t="s">
        <v>7730</v>
      </c>
      <c r="D287" s="188">
        <v>16128499.050000001</v>
      </c>
      <c r="E287" s="188">
        <v>7.0000000000000007E-2</v>
      </c>
      <c r="F287" s="188" t="s">
        <v>7602</v>
      </c>
      <c r="G287" s="188" t="s">
        <v>7625</v>
      </c>
      <c r="H287" s="188" t="s">
        <v>63</v>
      </c>
    </row>
    <row r="288" spans="1:8">
      <c r="A288" s="188">
        <v>8031</v>
      </c>
      <c r="B288" s="188" t="s">
        <v>7971</v>
      </c>
      <c r="C288" s="188" t="s">
        <v>7730</v>
      </c>
      <c r="D288" s="188">
        <v>16017822.199999999</v>
      </c>
      <c r="E288" s="188">
        <v>7.0000000000000007E-2</v>
      </c>
      <c r="F288" s="188" t="s">
        <v>7711</v>
      </c>
      <c r="G288" s="188" t="s">
        <v>7712</v>
      </c>
      <c r="H288" s="188" t="s">
        <v>156</v>
      </c>
    </row>
    <row r="289" spans="1:8">
      <c r="A289" s="188">
        <v>8035</v>
      </c>
      <c r="B289" s="188" t="s">
        <v>2249</v>
      </c>
      <c r="C289" s="188" t="s">
        <v>7601</v>
      </c>
      <c r="D289" s="188">
        <v>17137508.859999999</v>
      </c>
      <c r="E289" s="188">
        <v>7.0000000000000007E-2</v>
      </c>
      <c r="F289" s="188" t="s">
        <v>7711</v>
      </c>
      <c r="G289" s="188" t="s">
        <v>7712</v>
      </c>
      <c r="H289" s="188" t="s">
        <v>156</v>
      </c>
    </row>
    <row r="290" spans="1:8">
      <c r="A290" s="188" t="s">
        <v>8777</v>
      </c>
      <c r="B290" s="188" t="s">
        <v>8778</v>
      </c>
      <c r="C290" s="188" t="s">
        <v>7601</v>
      </c>
      <c r="D290" s="188">
        <v>16658147.4</v>
      </c>
      <c r="E290" s="188">
        <v>7.0000000000000007E-2</v>
      </c>
      <c r="F290" s="188" t="s">
        <v>7602</v>
      </c>
      <c r="G290" s="188" t="s">
        <v>7625</v>
      </c>
      <c r="H290" s="188" t="s">
        <v>63</v>
      </c>
    </row>
    <row r="291" spans="1:8">
      <c r="A291" s="188" t="s">
        <v>8050</v>
      </c>
      <c r="B291" s="188" t="s">
        <v>9887</v>
      </c>
      <c r="C291" s="188" t="s">
        <v>7601</v>
      </c>
      <c r="D291" s="188">
        <v>15704071.199999999</v>
      </c>
      <c r="E291" s="188">
        <v>7.0000000000000007E-2</v>
      </c>
      <c r="F291" s="188" t="s">
        <v>7602</v>
      </c>
      <c r="G291" s="188" t="s">
        <v>7625</v>
      </c>
      <c r="H291" s="188" t="s">
        <v>63</v>
      </c>
    </row>
    <row r="292" spans="1:8">
      <c r="A292" s="188" t="s">
        <v>7962</v>
      </c>
      <c r="B292" s="188" t="s">
        <v>7963</v>
      </c>
      <c r="C292" s="188" t="s">
        <v>7601</v>
      </c>
      <c r="D292" s="188">
        <v>15640335.84</v>
      </c>
      <c r="E292" s="188">
        <v>7.0000000000000007E-2</v>
      </c>
      <c r="F292" s="188" t="s">
        <v>7602</v>
      </c>
      <c r="G292" s="188" t="s">
        <v>7603</v>
      </c>
      <c r="H292" s="188" t="s">
        <v>63</v>
      </c>
    </row>
    <row r="293" spans="1:8">
      <c r="A293" s="188" t="s">
        <v>8337</v>
      </c>
      <c r="B293" s="188" t="s">
        <v>1136</v>
      </c>
      <c r="C293" s="188" t="s">
        <v>7601</v>
      </c>
      <c r="D293" s="188">
        <v>15375280.85</v>
      </c>
      <c r="E293" s="188">
        <v>7.0000000000000007E-2</v>
      </c>
      <c r="F293" s="188" t="s">
        <v>7602</v>
      </c>
      <c r="G293" s="188" t="s">
        <v>7625</v>
      </c>
      <c r="H293" s="188" t="s">
        <v>63</v>
      </c>
    </row>
    <row r="294" spans="1:8">
      <c r="A294" s="188" t="s">
        <v>7943</v>
      </c>
      <c r="B294" s="188" t="s">
        <v>7944</v>
      </c>
      <c r="C294" s="188" t="s">
        <v>7708</v>
      </c>
      <c r="D294" s="188">
        <v>16848844.16</v>
      </c>
      <c r="E294" s="188">
        <v>7.0000000000000007E-2</v>
      </c>
      <c r="F294" s="188" t="s">
        <v>7602</v>
      </c>
      <c r="G294" s="188" t="s">
        <v>7625</v>
      </c>
      <c r="H294" s="188" t="s">
        <v>63</v>
      </c>
    </row>
    <row r="295" spans="1:8">
      <c r="A295" s="188" t="s">
        <v>7953</v>
      </c>
      <c r="B295" s="188" t="s">
        <v>7954</v>
      </c>
      <c r="C295" s="188" t="s">
        <v>7708</v>
      </c>
      <c r="D295" s="188">
        <v>16717904.699999999</v>
      </c>
      <c r="E295" s="188">
        <v>7.0000000000000007E-2</v>
      </c>
      <c r="F295" s="188" t="s">
        <v>7602</v>
      </c>
      <c r="G295" s="188" t="s">
        <v>7625</v>
      </c>
      <c r="H295" s="188" t="s">
        <v>63</v>
      </c>
    </row>
    <row r="296" spans="1:8">
      <c r="A296" s="188" t="s">
        <v>7836</v>
      </c>
      <c r="B296" s="188" t="s">
        <v>1227</v>
      </c>
      <c r="C296" s="188" t="s">
        <v>7628</v>
      </c>
      <c r="D296" s="188">
        <v>17005599.649999999</v>
      </c>
      <c r="E296" s="188">
        <v>7.0000000000000007E-2</v>
      </c>
      <c r="F296" s="188" t="s">
        <v>7742</v>
      </c>
      <c r="G296" s="188" t="s">
        <v>7743</v>
      </c>
      <c r="H296" s="188" t="s">
        <v>141</v>
      </c>
    </row>
    <row r="297" spans="1:8">
      <c r="A297" s="188" t="s">
        <v>7796</v>
      </c>
      <c r="B297" s="188" t="s">
        <v>7797</v>
      </c>
      <c r="C297" s="188" t="s">
        <v>7628</v>
      </c>
      <c r="D297" s="188">
        <v>15934436.699999999</v>
      </c>
      <c r="E297" s="188">
        <v>7.0000000000000007E-2</v>
      </c>
      <c r="F297" s="188" t="s">
        <v>7602</v>
      </c>
      <c r="G297" s="188" t="s">
        <v>7603</v>
      </c>
      <c r="H297" s="188" t="s">
        <v>63</v>
      </c>
    </row>
    <row r="298" spans="1:8">
      <c r="A298" s="188" t="s">
        <v>8350</v>
      </c>
      <c r="B298" s="188" t="s">
        <v>8351</v>
      </c>
      <c r="C298" s="188" t="s">
        <v>7628</v>
      </c>
      <c r="D298" s="188">
        <v>15197553</v>
      </c>
      <c r="E298" s="188">
        <v>7.0000000000000007E-2</v>
      </c>
      <c r="F298" s="188" t="s">
        <v>7602</v>
      </c>
      <c r="G298" s="188" t="s">
        <v>7603</v>
      </c>
      <c r="H298" s="188" t="s">
        <v>63</v>
      </c>
    </row>
    <row r="299" spans="1:8">
      <c r="A299" s="188">
        <v>9999</v>
      </c>
      <c r="B299" s="188" t="s">
        <v>8046</v>
      </c>
      <c r="C299" s="188" t="s">
        <v>7616</v>
      </c>
      <c r="D299" s="188">
        <v>14012616.619999999</v>
      </c>
      <c r="E299" s="188">
        <v>0.06</v>
      </c>
      <c r="F299" s="188" t="s">
        <v>7661</v>
      </c>
      <c r="G299" s="188" t="s">
        <v>7662</v>
      </c>
      <c r="H299" s="188" t="s">
        <v>175</v>
      </c>
    </row>
    <row r="300" spans="1:8">
      <c r="A300" s="188">
        <v>9434</v>
      </c>
      <c r="B300" s="188" t="s">
        <v>915</v>
      </c>
      <c r="C300" s="188" t="s">
        <v>7616</v>
      </c>
      <c r="D300" s="188">
        <v>12866531.52</v>
      </c>
      <c r="E300" s="188">
        <v>0.06</v>
      </c>
      <c r="F300" s="188" t="s">
        <v>7711</v>
      </c>
      <c r="G300" s="188" t="s">
        <v>7712</v>
      </c>
      <c r="H300" s="188" t="s">
        <v>156</v>
      </c>
    </row>
    <row r="301" spans="1:8">
      <c r="A301" s="188" t="s">
        <v>8179</v>
      </c>
      <c r="B301" s="188" t="s">
        <v>8180</v>
      </c>
      <c r="C301" s="188" t="s">
        <v>7607</v>
      </c>
      <c r="D301" s="188">
        <v>14847308.77</v>
      </c>
      <c r="E301" s="188">
        <v>0.06</v>
      </c>
      <c r="F301" s="188" t="s">
        <v>7984</v>
      </c>
      <c r="G301" s="188" t="s">
        <v>7985</v>
      </c>
      <c r="H301" s="188" t="s">
        <v>146</v>
      </c>
    </row>
    <row r="302" spans="1:8">
      <c r="A302" s="188" t="s">
        <v>7965</v>
      </c>
      <c r="B302" s="188" t="s">
        <v>1825</v>
      </c>
      <c r="C302" s="188" t="s">
        <v>7607</v>
      </c>
      <c r="D302" s="188">
        <v>14839411.25</v>
      </c>
      <c r="E302" s="188">
        <v>0.06</v>
      </c>
      <c r="F302" s="188" t="s">
        <v>7602</v>
      </c>
      <c r="G302" s="188" t="s">
        <v>7625</v>
      </c>
      <c r="H302" s="188" t="s">
        <v>63</v>
      </c>
    </row>
    <row r="303" spans="1:8">
      <c r="A303" s="188" t="s">
        <v>7975</v>
      </c>
      <c r="B303" s="188" t="s">
        <v>1212</v>
      </c>
      <c r="C303" s="188" t="s">
        <v>7607</v>
      </c>
      <c r="D303" s="188">
        <v>14767621.220000001</v>
      </c>
      <c r="E303" s="188">
        <v>0.06</v>
      </c>
      <c r="F303" s="188" t="s">
        <v>7692</v>
      </c>
      <c r="G303" s="188" t="s">
        <v>7613</v>
      </c>
      <c r="H303" s="188" t="s">
        <v>7693</v>
      </c>
    </row>
    <row r="304" spans="1:8">
      <c r="A304" s="188" t="s">
        <v>7991</v>
      </c>
      <c r="B304" s="188" t="s">
        <v>7992</v>
      </c>
      <c r="C304" s="188" t="s">
        <v>7607</v>
      </c>
      <c r="D304" s="188">
        <v>14452246.890000001</v>
      </c>
      <c r="E304" s="188">
        <v>0.06</v>
      </c>
      <c r="F304" s="188" t="s">
        <v>7602</v>
      </c>
      <c r="G304" s="188" t="s">
        <v>7603</v>
      </c>
      <c r="H304" s="188" t="s">
        <v>63</v>
      </c>
    </row>
    <row r="305" spans="1:8">
      <c r="A305" s="188" t="s">
        <v>9888</v>
      </c>
      <c r="B305" s="188" t="s">
        <v>8072</v>
      </c>
      <c r="C305" s="188" t="s">
        <v>7607</v>
      </c>
      <c r="D305" s="188">
        <v>13800644</v>
      </c>
      <c r="E305" s="188">
        <v>0.06</v>
      </c>
      <c r="F305" s="188" t="s">
        <v>7602</v>
      </c>
      <c r="G305" s="188" t="s">
        <v>7625</v>
      </c>
      <c r="H305" s="188" t="s">
        <v>63</v>
      </c>
    </row>
    <row r="306" spans="1:8">
      <c r="A306" s="188" t="s">
        <v>8150</v>
      </c>
      <c r="B306" s="188" t="s">
        <v>8151</v>
      </c>
      <c r="C306" s="188" t="s">
        <v>7607</v>
      </c>
      <c r="D306" s="188">
        <v>13481976.92</v>
      </c>
      <c r="E306" s="188">
        <v>0.06</v>
      </c>
      <c r="F306" s="188" t="s">
        <v>7868</v>
      </c>
      <c r="G306" s="188" t="s">
        <v>7869</v>
      </c>
      <c r="H306" s="188" t="s">
        <v>146</v>
      </c>
    </row>
    <row r="307" spans="1:8">
      <c r="A307" s="188" t="s">
        <v>8096</v>
      </c>
      <c r="B307" s="188" t="s">
        <v>1792</v>
      </c>
      <c r="C307" s="188" t="s">
        <v>7607</v>
      </c>
      <c r="D307" s="188">
        <v>13362181.25</v>
      </c>
      <c r="E307" s="188">
        <v>0.06</v>
      </c>
      <c r="F307" s="188" t="s">
        <v>7602</v>
      </c>
      <c r="G307" s="188" t="s">
        <v>7603</v>
      </c>
      <c r="H307" s="188" t="s">
        <v>63</v>
      </c>
    </row>
    <row r="308" spans="1:8">
      <c r="A308" s="188">
        <v>1211</v>
      </c>
      <c r="B308" s="188" t="s">
        <v>8280</v>
      </c>
      <c r="C308" s="188" t="s">
        <v>7607</v>
      </c>
      <c r="D308" s="188">
        <v>13203744.16</v>
      </c>
      <c r="E308" s="188">
        <v>0.06</v>
      </c>
      <c r="F308" s="188" t="s">
        <v>7661</v>
      </c>
      <c r="G308" s="188" t="s">
        <v>7662</v>
      </c>
      <c r="H308" s="188" t="s">
        <v>175</v>
      </c>
    </row>
    <row r="309" spans="1:8">
      <c r="A309" s="188" t="s">
        <v>8272</v>
      </c>
      <c r="B309" s="188" t="s">
        <v>8273</v>
      </c>
      <c r="C309" s="188" t="s">
        <v>7631</v>
      </c>
      <c r="D309" s="188">
        <v>14493178.01</v>
      </c>
      <c r="E309" s="188">
        <v>0.06</v>
      </c>
      <c r="F309" s="188" t="s">
        <v>7763</v>
      </c>
      <c r="G309" s="188" t="s">
        <v>7764</v>
      </c>
      <c r="H309" s="188" t="s">
        <v>161</v>
      </c>
    </row>
    <row r="310" spans="1:8">
      <c r="A310" s="188" t="s">
        <v>7825</v>
      </c>
      <c r="B310" s="188" t="s">
        <v>434</v>
      </c>
      <c r="C310" s="188" t="s">
        <v>7631</v>
      </c>
      <c r="D310" s="188">
        <v>14009729.02</v>
      </c>
      <c r="E310" s="188">
        <v>0.06</v>
      </c>
      <c r="F310" s="188" t="s">
        <v>7763</v>
      </c>
      <c r="G310" s="188" t="s">
        <v>7764</v>
      </c>
      <c r="H310" s="188" t="s">
        <v>161</v>
      </c>
    </row>
    <row r="311" spans="1:8">
      <c r="A311" s="188" t="s">
        <v>8226</v>
      </c>
      <c r="B311" s="188" t="s">
        <v>4448</v>
      </c>
      <c r="C311" s="188" t="s">
        <v>7631</v>
      </c>
      <c r="D311" s="188">
        <v>13953680.720000001</v>
      </c>
      <c r="E311" s="188">
        <v>0.06</v>
      </c>
      <c r="F311" s="188" t="s">
        <v>7602</v>
      </c>
      <c r="G311" s="188" t="s">
        <v>7625</v>
      </c>
      <c r="H311" s="188" t="s">
        <v>63</v>
      </c>
    </row>
    <row r="312" spans="1:8">
      <c r="A312" s="188" t="s">
        <v>8026</v>
      </c>
      <c r="B312" s="188" t="s">
        <v>1617</v>
      </c>
      <c r="C312" s="188" t="s">
        <v>7631</v>
      </c>
      <c r="D312" s="188">
        <v>13634340.720000001</v>
      </c>
      <c r="E312" s="188">
        <v>0.06</v>
      </c>
      <c r="F312" s="188" t="s">
        <v>7602</v>
      </c>
      <c r="G312" s="188" t="s">
        <v>7625</v>
      </c>
      <c r="H312" s="188" t="s">
        <v>63</v>
      </c>
    </row>
    <row r="313" spans="1:8">
      <c r="A313" s="188" t="s">
        <v>7845</v>
      </c>
      <c r="B313" s="188" t="s">
        <v>7846</v>
      </c>
      <c r="C313" s="188" t="s">
        <v>7631</v>
      </c>
      <c r="D313" s="188">
        <v>12604777.199999999</v>
      </c>
      <c r="E313" s="188">
        <v>0.06</v>
      </c>
      <c r="F313" s="188" t="s">
        <v>7602</v>
      </c>
      <c r="G313" s="188" t="s">
        <v>7625</v>
      </c>
      <c r="H313" s="188" t="s">
        <v>63</v>
      </c>
    </row>
    <row r="314" spans="1:8">
      <c r="A314" s="188" t="s">
        <v>8305</v>
      </c>
      <c r="B314" s="188" t="s">
        <v>1726</v>
      </c>
      <c r="C314" s="188" t="s">
        <v>7611</v>
      </c>
      <c r="D314" s="188">
        <v>14781662.869999999</v>
      </c>
      <c r="E314" s="188">
        <v>0.06</v>
      </c>
      <c r="F314" s="188" t="s">
        <v>7641</v>
      </c>
      <c r="G314" s="188" t="s">
        <v>7642</v>
      </c>
      <c r="H314" s="188" t="s">
        <v>146</v>
      </c>
    </row>
    <row r="315" spans="1:8">
      <c r="A315" s="188" t="s">
        <v>8123</v>
      </c>
      <c r="B315" s="188" t="s">
        <v>8124</v>
      </c>
      <c r="C315" s="188" t="s">
        <v>7611</v>
      </c>
      <c r="D315" s="188">
        <v>14183575.560000001</v>
      </c>
      <c r="E315" s="188">
        <v>0.06</v>
      </c>
      <c r="F315" s="188" t="s">
        <v>7602</v>
      </c>
      <c r="G315" s="188" t="s">
        <v>7625</v>
      </c>
      <c r="H315" s="188" t="s">
        <v>63</v>
      </c>
    </row>
    <row r="316" spans="1:8">
      <c r="A316" s="188" t="s">
        <v>8283</v>
      </c>
      <c r="B316" s="188" t="s">
        <v>1043</v>
      </c>
      <c r="C316" s="188" t="s">
        <v>7611</v>
      </c>
      <c r="D316" s="188">
        <v>14165106.640000001</v>
      </c>
      <c r="E316" s="188">
        <v>0.06</v>
      </c>
      <c r="F316" s="188" t="s">
        <v>7763</v>
      </c>
      <c r="G316" s="188" t="s">
        <v>7764</v>
      </c>
      <c r="H316" s="188" t="s">
        <v>161</v>
      </c>
    </row>
    <row r="317" spans="1:8">
      <c r="A317" s="188" t="s">
        <v>8207</v>
      </c>
      <c r="B317" s="188" t="s">
        <v>8208</v>
      </c>
      <c r="C317" s="188" t="s">
        <v>7611</v>
      </c>
      <c r="D317" s="188">
        <v>13962794.289999999</v>
      </c>
      <c r="E317" s="188">
        <v>0.06</v>
      </c>
      <c r="F317" s="188" t="s">
        <v>8133</v>
      </c>
      <c r="G317" s="188" t="s">
        <v>8134</v>
      </c>
      <c r="H317" s="188" t="s">
        <v>197</v>
      </c>
    </row>
    <row r="318" spans="1:8">
      <c r="A318" s="188" t="s">
        <v>8423</v>
      </c>
      <c r="B318" s="188" t="s">
        <v>1133</v>
      </c>
      <c r="C318" s="188" t="s">
        <v>7611</v>
      </c>
      <c r="D318" s="188">
        <v>13530149.74</v>
      </c>
      <c r="E318" s="188">
        <v>0.06</v>
      </c>
      <c r="F318" s="188" t="s">
        <v>7653</v>
      </c>
      <c r="G318" s="188" t="s">
        <v>7654</v>
      </c>
      <c r="H318" s="188" t="s">
        <v>90</v>
      </c>
    </row>
    <row r="319" spans="1:8">
      <c r="A319" s="188">
        <v>3988</v>
      </c>
      <c r="B319" s="188" t="s">
        <v>8260</v>
      </c>
      <c r="C319" s="188" t="s">
        <v>7611</v>
      </c>
      <c r="D319" s="188">
        <v>13296675.49</v>
      </c>
      <c r="E319" s="188">
        <v>0.06</v>
      </c>
      <c r="F319" s="188" t="s">
        <v>7661</v>
      </c>
      <c r="G319" s="188" t="s">
        <v>7662</v>
      </c>
      <c r="H319" s="188" t="s">
        <v>175</v>
      </c>
    </row>
    <row r="320" spans="1:8">
      <c r="A320" s="188" t="s">
        <v>8406</v>
      </c>
      <c r="B320" s="188" t="s">
        <v>1386</v>
      </c>
      <c r="C320" s="188" t="s">
        <v>7611</v>
      </c>
      <c r="D320" s="188">
        <v>13044871.02</v>
      </c>
      <c r="E320" s="188">
        <v>0.06</v>
      </c>
      <c r="F320" s="188" t="s">
        <v>7602</v>
      </c>
      <c r="G320" s="188" t="s">
        <v>7625</v>
      </c>
      <c r="H320" s="188" t="s">
        <v>63</v>
      </c>
    </row>
    <row r="321" spans="1:8">
      <c r="A321" s="188" t="s">
        <v>8127</v>
      </c>
      <c r="B321" s="188" t="s">
        <v>8128</v>
      </c>
      <c r="C321" s="188" t="s">
        <v>7611</v>
      </c>
      <c r="D321" s="188">
        <v>13010929.09</v>
      </c>
      <c r="E321" s="188">
        <v>0.06</v>
      </c>
      <c r="F321" s="188" t="s">
        <v>7742</v>
      </c>
      <c r="G321" s="188" t="s">
        <v>7743</v>
      </c>
      <c r="H321" s="188" t="s">
        <v>141</v>
      </c>
    </row>
    <row r="322" spans="1:8">
      <c r="A322" s="188">
        <v>2318</v>
      </c>
      <c r="B322" s="188" t="s">
        <v>8114</v>
      </c>
      <c r="C322" s="188" t="s">
        <v>7611</v>
      </c>
      <c r="D322" s="188">
        <v>12983829.119999999</v>
      </c>
      <c r="E322" s="188">
        <v>0.06</v>
      </c>
      <c r="F322" s="188" t="s">
        <v>7661</v>
      </c>
      <c r="G322" s="188" t="s">
        <v>7662</v>
      </c>
      <c r="H322" s="188" t="s">
        <v>175</v>
      </c>
    </row>
    <row r="323" spans="1:8">
      <c r="A323" s="188" t="s">
        <v>8080</v>
      </c>
      <c r="B323" s="188" t="s">
        <v>8081</v>
      </c>
      <c r="C323" s="188" t="s">
        <v>7611</v>
      </c>
      <c r="D323" s="188">
        <v>12598087.800000001</v>
      </c>
      <c r="E323" s="188">
        <v>0.06</v>
      </c>
      <c r="F323" s="188" t="s">
        <v>7602</v>
      </c>
      <c r="G323" s="188" t="s">
        <v>7625</v>
      </c>
      <c r="H323" s="188" t="s">
        <v>63</v>
      </c>
    </row>
    <row r="324" spans="1:8">
      <c r="A324" s="188" t="s">
        <v>8007</v>
      </c>
      <c r="B324" s="188" t="s">
        <v>8008</v>
      </c>
      <c r="C324" s="188" t="s">
        <v>7645</v>
      </c>
      <c r="D324" s="188">
        <v>14183880.24</v>
      </c>
      <c r="E324" s="188">
        <v>0.06</v>
      </c>
      <c r="F324" s="188" t="s">
        <v>8009</v>
      </c>
      <c r="G324" s="188" t="s">
        <v>8010</v>
      </c>
      <c r="H324" s="188" t="s">
        <v>146</v>
      </c>
    </row>
    <row r="325" spans="1:8">
      <c r="A325" s="188" t="s">
        <v>8078</v>
      </c>
      <c r="B325" s="188" t="s">
        <v>8161</v>
      </c>
      <c r="C325" s="188" t="s">
        <v>7645</v>
      </c>
      <c r="D325" s="188">
        <v>14073235.550000001</v>
      </c>
      <c r="E325" s="188">
        <v>0.06</v>
      </c>
      <c r="F325" s="188" t="s">
        <v>7688</v>
      </c>
      <c r="G325" s="188" t="s">
        <v>7689</v>
      </c>
      <c r="H325" s="188" t="s">
        <v>146</v>
      </c>
    </row>
    <row r="326" spans="1:8">
      <c r="A326" s="188" t="s">
        <v>7974</v>
      </c>
      <c r="B326" s="188" t="s">
        <v>712</v>
      </c>
      <c r="C326" s="188" t="s">
        <v>7645</v>
      </c>
      <c r="D326" s="188">
        <v>13317030.960000001</v>
      </c>
      <c r="E326" s="188">
        <v>0.06</v>
      </c>
      <c r="F326" s="188" t="s">
        <v>7692</v>
      </c>
      <c r="G326" s="188" t="s">
        <v>7613</v>
      </c>
      <c r="H326" s="188" t="s">
        <v>7693</v>
      </c>
    </row>
    <row r="327" spans="1:8">
      <c r="A327" s="188" t="s">
        <v>8209</v>
      </c>
      <c r="B327" s="188" t="s">
        <v>8210</v>
      </c>
      <c r="C327" s="188" t="s">
        <v>7787</v>
      </c>
      <c r="D327" s="188">
        <v>14004805.52</v>
      </c>
      <c r="E327" s="188">
        <v>0.06</v>
      </c>
      <c r="F327" s="188" t="s">
        <v>7602</v>
      </c>
      <c r="G327" s="188" t="s">
        <v>7625</v>
      </c>
      <c r="H327" s="188" t="s">
        <v>63</v>
      </c>
    </row>
    <row r="328" spans="1:8">
      <c r="A328" s="188" t="s">
        <v>8235</v>
      </c>
      <c r="B328" s="188" t="s">
        <v>8236</v>
      </c>
      <c r="C328" s="188" t="s">
        <v>7787</v>
      </c>
      <c r="D328" s="188">
        <v>13953044.220000001</v>
      </c>
      <c r="E328" s="188">
        <v>0.06</v>
      </c>
      <c r="F328" s="188" t="s">
        <v>7602</v>
      </c>
      <c r="G328" s="188" t="s">
        <v>7625</v>
      </c>
      <c r="H328" s="188" t="s">
        <v>63</v>
      </c>
    </row>
    <row r="329" spans="1:8">
      <c r="A329" s="188" t="s">
        <v>8320</v>
      </c>
      <c r="B329" s="188" t="s">
        <v>8321</v>
      </c>
      <c r="C329" s="188" t="s">
        <v>7787</v>
      </c>
      <c r="D329" s="188">
        <v>13690088.439999999</v>
      </c>
      <c r="E329" s="188">
        <v>0.06</v>
      </c>
      <c r="F329" s="188" t="s">
        <v>7602</v>
      </c>
      <c r="G329" s="188" t="s">
        <v>7625</v>
      </c>
      <c r="H329" s="188" t="s">
        <v>63</v>
      </c>
    </row>
    <row r="330" spans="1:8">
      <c r="A330" s="188" t="s">
        <v>8121</v>
      </c>
      <c r="B330" s="188" t="s">
        <v>8122</v>
      </c>
      <c r="C330" s="188" t="s">
        <v>7749</v>
      </c>
      <c r="D330" s="188">
        <v>14461862.76</v>
      </c>
      <c r="E330" s="188">
        <v>0.06</v>
      </c>
      <c r="F330" s="188" t="s">
        <v>7602</v>
      </c>
      <c r="G330" s="188" t="s">
        <v>7603</v>
      </c>
      <c r="H330" s="188" t="s">
        <v>63</v>
      </c>
    </row>
    <row r="331" spans="1:8">
      <c r="A331" s="188" t="s">
        <v>8218</v>
      </c>
      <c r="B331" s="188" t="s">
        <v>8219</v>
      </c>
      <c r="C331" s="188" t="s">
        <v>7730</v>
      </c>
      <c r="D331" s="188">
        <v>14705563.550000001</v>
      </c>
      <c r="E331" s="188">
        <v>0.06</v>
      </c>
      <c r="F331" s="188" t="s">
        <v>7688</v>
      </c>
      <c r="G331" s="188" t="s">
        <v>7689</v>
      </c>
      <c r="H331" s="188" t="s">
        <v>146</v>
      </c>
    </row>
    <row r="332" spans="1:8">
      <c r="A332" s="188" t="s">
        <v>7920</v>
      </c>
      <c r="B332" s="188" t="s">
        <v>894</v>
      </c>
      <c r="C332" s="188" t="s">
        <v>7730</v>
      </c>
      <c r="D332" s="188">
        <v>14268384.460000001</v>
      </c>
      <c r="E332" s="188">
        <v>0.06</v>
      </c>
      <c r="F332" s="188" t="s">
        <v>7602</v>
      </c>
      <c r="G332" s="188" t="s">
        <v>7625</v>
      </c>
      <c r="H332" s="188" t="s">
        <v>63</v>
      </c>
    </row>
    <row r="333" spans="1:8">
      <c r="A333" s="188" t="s">
        <v>8882</v>
      </c>
      <c r="B333" s="188" t="s">
        <v>8883</v>
      </c>
      <c r="C333" s="188" t="s">
        <v>7730</v>
      </c>
      <c r="D333" s="188">
        <v>14171338.220000001</v>
      </c>
      <c r="E333" s="188">
        <v>0.06</v>
      </c>
      <c r="F333" s="188" t="s">
        <v>7602</v>
      </c>
      <c r="G333" s="188" t="s">
        <v>7603</v>
      </c>
      <c r="H333" s="188" t="s">
        <v>63</v>
      </c>
    </row>
    <row r="334" spans="1:8">
      <c r="A334" s="188" t="s">
        <v>8252</v>
      </c>
      <c r="B334" s="188" t="s">
        <v>1049</v>
      </c>
      <c r="C334" s="188" t="s">
        <v>7730</v>
      </c>
      <c r="D334" s="188">
        <v>14039755.289999999</v>
      </c>
      <c r="E334" s="188">
        <v>0.06</v>
      </c>
      <c r="F334" s="188" t="s">
        <v>7602</v>
      </c>
      <c r="G334" s="188" t="s">
        <v>7625</v>
      </c>
      <c r="H334" s="188" t="s">
        <v>63</v>
      </c>
    </row>
    <row r="335" spans="1:8">
      <c r="A335" s="188" t="s">
        <v>8541</v>
      </c>
      <c r="B335" s="188" t="s">
        <v>4163</v>
      </c>
      <c r="C335" s="188" t="s">
        <v>7730</v>
      </c>
      <c r="D335" s="188">
        <v>14021274.960000001</v>
      </c>
      <c r="E335" s="188">
        <v>0.06</v>
      </c>
      <c r="F335" s="188" t="s">
        <v>7602</v>
      </c>
      <c r="G335" s="188" t="s">
        <v>7625</v>
      </c>
      <c r="H335" s="188" t="s">
        <v>63</v>
      </c>
    </row>
    <row r="336" spans="1:8">
      <c r="A336" s="188" t="s">
        <v>8286</v>
      </c>
      <c r="B336" s="188" t="s">
        <v>8287</v>
      </c>
      <c r="C336" s="188" t="s">
        <v>7730</v>
      </c>
      <c r="D336" s="188">
        <v>13781070.4</v>
      </c>
      <c r="E336" s="188">
        <v>0.06</v>
      </c>
      <c r="F336" s="188" t="s">
        <v>7602</v>
      </c>
      <c r="G336" s="188" t="s">
        <v>7603</v>
      </c>
      <c r="H336" s="188" t="s">
        <v>63</v>
      </c>
    </row>
    <row r="337" spans="1:8">
      <c r="A337" s="188" t="s">
        <v>7931</v>
      </c>
      <c r="B337" s="188" t="s">
        <v>7932</v>
      </c>
      <c r="C337" s="188" t="s">
        <v>7730</v>
      </c>
      <c r="D337" s="188">
        <v>13697896.869999999</v>
      </c>
      <c r="E337" s="188">
        <v>0.06</v>
      </c>
      <c r="F337" s="188" t="s">
        <v>7763</v>
      </c>
      <c r="G337" s="188" t="s">
        <v>7764</v>
      </c>
      <c r="H337" s="188" t="s">
        <v>161</v>
      </c>
    </row>
    <row r="338" spans="1:8">
      <c r="A338" s="188" t="s">
        <v>8017</v>
      </c>
      <c r="B338" s="188" t="s">
        <v>8018</v>
      </c>
      <c r="C338" s="188" t="s">
        <v>7730</v>
      </c>
      <c r="D338" s="188">
        <v>13655103.5</v>
      </c>
      <c r="E338" s="188">
        <v>0.06</v>
      </c>
      <c r="F338" s="188" t="s">
        <v>7602</v>
      </c>
      <c r="G338" s="188" t="s">
        <v>7625</v>
      </c>
      <c r="H338" s="188" t="s">
        <v>63</v>
      </c>
    </row>
    <row r="339" spans="1:8">
      <c r="A339" s="188" t="s">
        <v>8178</v>
      </c>
      <c r="B339" s="188" t="s">
        <v>1512</v>
      </c>
      <c r="C339" s="188" t="s">
        <v>7730</v>
      </c>
      <c r="D339" s="188">
        <v>13375524.039999999</v>
      </c>
      <c r="E339" s="188">
        <v>0.06</v>
      </c>
      <c r="F339" s="188" t="s">
        <v>7692</v>
      </c>
      <c r="G339" s="188" t="s">
        <v>7613</v>
      </c>
      <c r="H339" s="188" t="s">
        <v>7693</v>
      </c>
    </row>
    <row r="340" spans="1:8">
      <c r="A340" s="188" t="s">
        <v>8256</v>
      </c>
      <c r="B340" s="188" t="s">
        <v>8257</v>
      </c>
      <c r="C340" s="188" t="s">
        <v>7730</v>
      </c>
      <c r="D340" s="188">
        <v>13331489.84</v>
      </c>
      <c r="E340" s="188">
        <v>0.06</v>
      </c>
      <c r="F340" s="188" t="s">
        <v>7602</v>
      </c>
      <c r="G340" s="188" t="s">
        <v>7625</v>
      </c>
      <c r="H340" s="188" t="s">
        <v>63</v>
      </c>
    </row>
    <row r="341" spans="1:8">
      <c r="A341" s="188" t="s">
        <v>8535</v>
      </c>
      <c r="B341" s="188" t="s">
        <v>2404</v>
      </c>
      <c r="C341" s="188" t="s">
        <v>7730</v>
      </c>
      <c r="D341" s="188">
        <v>13282711.359999999</v>
      </c>
      <c r="E341" s="188">
        <v>0.06</v>
      </c>
      <c r="F341" s="188" t="s">
        <v>7602</v>
      </c>
      <c r="G341" s="188" t="s">
        <v>7625</v>
      </c>
      <c r="H341" s="188" t="s">
        <v>63</v>
      </c>
    </row>
    <row r="342" spans="1:8">
      <c r="A342" s="188" t="s">
        <v>8082</v>
      </c>
      <c r="B342" s="188" t="s">
        <v>1519</v>
      </c>
      <c r="C342" s="188" t="s">
        <v>7730</v>
      </c>
      <c r="D342" s="188">
        <v>13066326.199999999</v>
      </c>
      <c r="E342" s="188">
        <v>0.06</v>
      </c>
      <c r="F342" s="188" t="s">
        <v>7602</v>
      </c>
      <c r="G342" s="188" t="s">
        <v>7603</v>
      </c>
      <c r="H342" s="188" t="s">
        <v>63</v>
      </c>
    </row>
    <row r="343" spans="1:8">
      <c r="A343" s="188" t="s">
        <v>8203</v>
      </c>
      <c r="B343" s="188" t="s">
        <v>8204</v>
      </c>
      <c r="C343" s="188" t="s">
        <v>7730</v>
      </c>
      <c r="D343" s="188">
        <v>12620672.699999999</v>
      </c>
      <c r="E343" s="188">
        <v>0.06</v>
      </c>
      <c r="F343" s="188" t="s">
        <v>7602</v>
      </c>
      <c r="G343" s="188" t="s">
        <v>7625</v>
      </c>
      <c r="H343" s="188" t="s">
        <v>63</v>
      </c>
    </row>
    <row r="344" spans="1:8">
      <c r="A344" s="188">
        <v>6857</v>
      </c>
      <c r="B344" s="188" t="s">
        <v>5804</v>
      </c>
      <c r="C344" s="188" t="s">
        <v>7601</v>
      </c>
      <c r="D344" s="188">
        <v>14655957.73</v>
      </c>
      <c r="E344" s="188">
        <v>0.06</v>
      </c>
      <c r="F344" s="188" t="s">
        <v>7711</v>
      </c>
      <c r="G344" s="188" t="s">
        <v>7712</v>
      </c>
      <c r="H344" s="188" t="s">
        <v>156</v>
      </c>
    </row>
    <row r="345" spans="1:8">
      <c r="A345" s="188" t="s">
        <v>8037</v>
      </c>
      <c r="B345" s="188" t="s">
        <v>8038</v>
      </c>
      <c r="C345" s="188" t="s">
        <v>7601</v>
      </c>
      <c r="D345" s="188">
        <v>14446885.6</v>
      </c>
      <c r="E345" s="188">
        <v>0.06</v>
      </c>
      <c r="F345" s="188" t="s">
        <v>7602</v>
      </c>
      <c r="G345" s="188" t="s">
        <v>7603</v>
      </c>
      <c r="H345" s="188" t="s">
        <v>63</v>
      </c>
    </row>
    <row r="346" spans="1:8">
      <c r="A346" s="188" t="s">
        <v>8002</v>
      </c>
      <c r="B346" s="188" t="s">
        <v>8003</v>
      </c>
      <c r="C346" s="188" t="s">
        <v>7601</v>
      </c>
      <c r="D346" s="188">
        <v>13698222.060000001</v>
      </c>
      <c r="E346" s="188">
        <v>0.06</v>
      </c>
      <c r="F346" s="188" t="s">
        <v>7602</v>
      </c>
      <c r="G346" s="188" t="s">
        <v>7603</v>
      </c>
      <c r="H346" s="188" t="s">
        <v>63</v>
      </c>
    </row>
    <row r="347" spans="1:8">
      <c r="A347" s="188" t="s">
        <v>8070</v>
      </c>
      <c r="B347" s="188" t="s">
        <v>8071</v>
      </c>
      <c r="C347" s="188" t="s">
        <v>7601</v>
      </c>
      <c r="D347" s="188">
        <v>13618494.300000001</v>
      </c>
      <c r="E347" s="188">
        <v>0.06</v>
      </c>
      <c r="F347" s="188" t="s">
        <v>7602</v>
      </c>
      <c r="G347" s="188" t="s">
        <v>7603</v>
      </c>
      <c r="H347" s="188" t="s">
        <v>63</v>
      </c>
    </row>
    <row r="348" spans="1:8">
      <c r="A348" s="188" t="s">
        <v>7892</v>
      </c>
      <c r="B348" s="188" t="s">
        <v>7893</v>
      </c>
      <c r="C348" s="188" t="s">
        <v>7601</v>
      </c>
      <c r="D348" s="188">
        <v>13446371.939999999</v>
      </c>
      <c r="E348" s="188">
        <v>0.06</v>
      </c>
      <c r="F348" s="188" t="s">
        <v>7602</v>
      </c>
      <c r="G348" s="188" t="s">
        <v>7603</v>
      </c>
      <c r="H348" s="188" t="s">
        <v>63</v>
      </c>
    </row>
    <row r="349" spans="1:8">
      <c r="A349" s="188" t="s">
        <v>8049</v>
      </c>
      <c r="B349" s="188" t="s">
        <v>1998</v>
      </c>
      <c r="C349" s="188" t="s">
        <v>7601</v>
      </c>
      <c r="D349" s="188">
        <v>12838694.76</v>
      </c>
      <c r="E349" s="188">
        <v>0.06</v>
      </c>
      <c r="F349" s="188" t="s">
        <v>7641</v>
      </c>
      <c r="G349" s="188" t="s">
        <v>7642</v>
      </c>
      <c r="H349" s="188" t="s">
        <v>146</v>
      </c>
    </row>
    <row r="350" spans="1:8">
      <c r="A350" s="188" t="s">
        <v>8494</v>
      </c>
      <c r="B350" s="188" t="s">
        <v>8495</v>
      </c>
      <c r="C350" s="188" t="s">
        <v>7708</v>
      </c>
      <c r="D350" s="188">
        <v>13668090.949999999</v>
      </c>
      <c r="E350" s="188">
        <v>0.06</v>
      </c>
      <c r="F350" s="188" t="s">
        <v>7763</v>
      </c>
      <c r="G350" s="188" t="s">
        <v>7764</v>
      </c>
      <c r="H350" s="188" t="s">
        <v>161</v>
      </c>
    </row>
    <row r="351" spans="1:8">
      <c r="A351" s="188">
        <v>4063</v>
      </c>
      <c r="B351" s="188" t="s">
        <v>7891</v>
      </c>
      <c r="C351" s="188" t="s">
        <v>7708</v>
      </c>
      <c r="D351" s="188">
        <v>13015354.689999999</v>
      </c>
      <c r="E351" s="188">
        <v>0.06</v>
      </c>
      <c r="F351" s="188" t="s">
        <v>7711</v>
      </c>
      <c r="G351" s="188" t="s">
        <v>7712</v>
      </c>
      <c r="H351" s="188" t="s">
        <v>156</v>
      </c>
    </row>
    <row r="352" spans="1:8">
      <c r="A352" s="188" t="s">
        <v>8030</v>
      </c>
      <c r="B352" s="188" t="s">
        <v>8031</v>
      </c>
      <c r="C352" s="188" t="s">
        <v>7708</v>
      </c>
      <c r="D352" s="188">
        <v>12814879.51</v>
      </c>
      <c r="E352" s="188">
        <v>0.06</v>
      </c>
      <c r="F352" s="188" t="s">
        <v>7641</v>
      </c>
      <c r="G352" s="188" t="s">
        <v>7642</v>
      </c>
      <c r="H352" s="188" t="s">
        <v>146</v>
      </c>
    </row>
    <row r="353" spans="1:8">
      <c r="A353" s="188" t="s">
        <v>8074</v>
      </c>
      <c r="B353" s="188" t="s">
        <v>8075</v>
      </c>
      <c r="C353" s="188" t="s">
        <v>7628</v>
      </c>
      <c r="D353" s="188">
        <v>14074202.07</v>
      </c>
      <c r="E353" s="188">
        <v>0.06</v>
      </c>
      <c r="F353" s="188" t="s">
        <v>7653</v>
      </c>
      <c r="G353" s="188" t="s">
        <v>7654</v>
      </c>
      <c r="H353" s="188" t="s">
        <v>90</v>
      </c>
    </row>
    <row r="354" spans="1:8">
      <c r="A354" s="188" t="s">
        <v>8243</v>
      </c>
      <c r="B354" s="188" t="s">
        <v>8244</v>
      </c>
      <c r="C354" s="188" t="s">
        <v>7628</v>
      </c>
      <c r="D354" s="188">
        <v>14016579.300000001</v>
      </c>
      <c r="E354" s="188">
        <v>0.06</v>
      </c>
      <c r="F354" s="188" t="s">
        <v>7602</v>
      </c>
      <c r="G354" s="188" t="s">
        <v>7625</v>
      </c>
      <c r="H354" s="188" t="s">
        <v>63</v>
      </c>
    </row>
    <row r="355" spans="1:8">
      <c r="A355" s="188" t="s">
        <v>8102</v>
      </c>
      <c r="B355" s="188" t="s">
        <v>8103</v>
      </c>
      <c r="C355" s="188" t="s">
        <v>7628</v>
      </c>
      <c r="D355" s="188">
        <v>13874786.1</v>
      </c>
      <c r="E355" s="188">
        <v>0.06</v>
      </c>
      <c r="F355" s="188" t="s">
        <v>7602</v>
      </c>
      <c r="G355" s="188" t="s">
        <v>7603</v>
      </c>
      <c r="H355" s="188" t="s">
        <v>63</v>
      </c>
    </row>
    <row r="356" spans="1:8">
      <c r="A356" s="188" t="s">
        <v>7861</v>
      </c>
      <c r="B356" s="188" t="s">
        <v>7862</v>
      </c>
      <c r="C356" s="188" t="s">
        <v>7628</v>
      </c>
      <c r="D356" s="188">
        <v>13540967.35</v>
      </c>
      <c r="E356" s="188">
        <v>0.06</v>
      </c>
      <c r="F356" s="188" t="s">
        <v>7602</v>
      </c>
      <c r="G356" s="188" t="s">
        <v>7625</v>
      </c>
      <c r="H356" s="188" t="s">
        <v>63</v>
      </c>
    </row>
    <row r="357" spans="1:8">
      <c r="A357" s="188" t="s">
        <v>8012</v>
      </c>
      <c r="B357" s="188" t="s">
        <v>2533</v>
      </c>
      <c r="C357" s="188" t="s">
        <v>7628</v>
      </c>
      <c r="D357" s="188">
        <v>13319678.84</v>
      </c>
      <c r="E357" s="188">
        <v>0.06</v>
      </c>
      <c r="F357" s="188" t="s">
        <v>7602</v>
      </c>
      <c r="G357" s="188" t="s">
        <v>7625</v>
      </c>
      <c r="H357" s="188" t="s">
        <v>63</v>
      </c>
    </row>
    <row r="358" spans="1:8">
      <c r="A358" s="188" t="s">
        <v>8269</v>
      </c>
      <c r="B358" s="188" t="s">
        <v>3612</v>
      </c>
      <c r="C358" s="188" t="s">
        <v>7616</v>
      </c>
      <c r="D358" s="188">
        <v>11417541.300000001</v>
      </c>
      <c r="E358" s="188">
        <v>0.05</v>
      </c>
      <c r="F358" s="188" t="s">
        <v>7602</v>
      </c>
      <c r="G358" s="188" t="s">
        <v>7603</v>
      </c>
      <c r="H358" s="188" t="s">
        <v>63</v>
      </c>
    </row>
    <row r="359" spans="1:8">
      <c r="A359" s="188" t="s">
        <v>8418</v>
      </c>
      <c r="B359" s="188" t="s">
        <v>8419</v>
      </c>
      <c r="C359" s="188" t="s">
        <v>7616</v>
      </c>
      <c r="D359" s="188">
        <v>10607341.85</v>
      </c>
      <c r="E359" s="188">
        <v>0.05</v>
      </c>
      <c r="F359" s="188" t="s">
        <v>7602</v>
      </c>
      <c r="G359" s="188" t="s">
        <v>7603</v>
      </c>
      <c r="H359" s="188" t="s">
        <v>63</v>
      </c>
    </row>
    <row r="360" spans="1:8">
      <c r="A360" s="188">
        <v>9961</v>
      </c>
      <c r="B360" s="188" t="s">
        <v>8518</v>
      </c>
      <c r="C360" s="188" t="s">
        <v>7607</v>
      </c>
      <c r="D360" s="188">
        <v>12331364.529999999</v>
      </c>
      <c r="E360" s="188">
        <v>0.05</v>
      </c>
      <c r="F360" s="188" t="s">
        <v>7661</v>
      </c>
      <c r="G360" s="188" t="s">
        <v>7662</v>
      </c>
      <c r="H360" s="188" t="s">
        <v>175</v>
      </c>
    </row>
    <row r="361" spans="1:8">
      <c r="A361" s="188" t="s">
        <v>8144</v>
      </c>
      <c r="B361" s="188" t="s">
        <v>8145</v>
      </c>
      <c r="C361" s="188" t="s">
        <v>7607</v>
      </c>
      <c r="D361" s="188">
        <v>12309116.960000001</v>
      </c>
      <c r="E361" s="188">
        <v>0.05</v>
      </c>
      <c r="F361" s="188" t="s">
        <v>7602</v>
      </c>
      <c r="G361" s="188" t="s">
        <v>7625</v>
      </c>
      <c r="H361" s="188" t="s">
        <v>63</v>
      </c>
    </row>
    <row r="362" spans="1:8">
      <c r="A362" s="188" t="s">
        <v>8094</v>
      </c>
      <c r="B362" s="188" t="s">
        <v>8095</v>
      </c>
      <c r="C362" s="188" t="s">
        <v>7607</v>
      </c>
      <c r="D362" s="188">
        <v>12171196.439999999</v>
      </c>
      <c r="E362" s="188">
        <v>0.05</v>
      </c>
      <c r="F362" s="188" t="s">
        <v>7602</v>
      </c>
      <c r="G362" s="188" t="s">
        <v>7625</v>
      </c>
      <c r="H362" s="188" t="s">
        <v>63</v>
      </c>
    </row>
    <row r="363" spans="1:8">
      <c r="A363" s="188" t="s">
        <v>9889</v>
      </c>
      <c r="B363" s="188" t="s">
        <v>9890</v>
      </c>
      <c r="C363" s="188" t="s">
        <v>7607</v>
      </c>
      <c r="D363" s="188">
        <v>12106991.16</v>
      </c>
      <c r="E363" s="188">
        <v>0.05</v>
      </c>
      <c r="F363" s="188" t="s">
        <v>7602</v>
      </c>
      <c r="G363" s="188" t="s">
        <v>7625</v>
      </c>
      <c r="H363" s="188" t="s">
        <v>63</v>
      </c>
    </row>
    <row r="364" spans="1:8">
      <c r="A364" s="188">
        <v>7267</v>
      </c>
      <c r="B364" s="188" t="s">
        <v>7960</v>
      </c>
      <c r="C364" s="188" t="s">
        <v>7607</v>
      </c>
      <c r="D364" s="188">
        <v>11682275.720000001</v>
      </c>
      <c r="E364" s="188">
        <v>0.05</v>
      </c>
      <c r="F364" s="188" t="s">
        <v>7711</v>
      </c>
      <c r="G364" s="188" t="s">
        <v>7712</v>
      </c>
      <c r="H364" s="188" t="s">
        <v>156</v>
      </c>
    </row>
    <row r="365" spans="1:8">
      <c r="A365" s="188" t="s">
        <v>8057</v>
      </c>
      <c r="B365" s="188" t="s">
        <v>553</v>
      </c>
      <c r="C365" s="188" t="s">
        <v>7607</v>
      </c>
      <c r="D365" s="188">
        <v>11343577.039999999</v>
      </c>
      <c r="E365" s="188">
        <v>0.05</v>
      </c>
      <c r="F365" s="188" t="s">
        <v>7602</v>
      </c>
      <c r="G365" s="188" t="s">
        <v>7625</v>
      </c>
      <c r="H365" s="188" t="s">
        <v>63</v>
      </c>
    </row>
    <row r="366" spans="1:8">
      <c r="A366" s="188" t="s">
        <v>8455</v>
      </c>
      <c r="B366" s="188" t="s">
        <v>577</v>
      </c>
      <c r="C366" s="188" t="s">
        <v>7607</v>
      </c>
      <c r="D366" s="188">
        <v>11078403.16</v>
      </c>
      <c r="E366" s="188">
        <v>0.05</v>
      </c>
      <c r="F366" s="188" t="s">
        <v>7602</v>
      </c>
      <c r="G366" s="188" t="s">
        <v>7603</v>
      </c>
      <c r="H366" s="188" t="s">
        <v>63</v>
      </c>
    </row>
    <row r="367" spans="1:8">
      <c r="A367" s="188" t="s">
        <v>7945</v>
      </c>
      <c r="B367" s="188" t="s">
        <v>7946</v>
      </c>
      <c r="C367" s="188" t="s">
        <v>7607</v>
      </c>
      <c r="D367" s="188">
        <v>10767221.470000001</v>
      </c>
      <c r="E367" s="188">
        <v>0.05</v>
      </c>
      <c r="F367" s="188" t="s">
        <v>7641</v>
      </c>
      <c r="G367" s="188" t="s">
        <v>7642</v>
      </c>
      <c r="H367" s="188" t="s">
        <v>146</v>
      </c>
    </row>
    <row r="368" spans="1:8">
      <c r="A368" s="188" t="s">
        <v>8625</v>
      </c>
      <c r="B368" s="188" t="s">
        <v>8626</v>
      </c>
      <c r="C368" s="188" t="s">
        <v>7607</v>
      </c>
      <c r="D368" s="188">
        <v>10511966.880000001</v>
      </c>
      <c r="E368" s="188">
        <v>0.05</v>
      </c>
      <c r="F368" s="188" t="s">
        <v>7602</v>
      </c>
      <c r="G368" s="188" t="s">
        <v>7625</v>
      </c>
      <c r="H368" s="188" t="s">
        <v>63</v>
      </c>
    </row>
    <row r="369" spans="1:8">
      <c r="A369" s="188" t="s">
        <v>8315</v>
      </c>
      <c r="B369" s="188" t="s">
        <v>2590</v>
      </c>
      <c r="C369" s="188" t="s">
        <v>7631</v>
      </c>
      <c r="D369" s="188">
        <v>12133062.76</v>
      </c>
      <c r="E369" s="188">
        <v>0.05</v>
      </c>
      <c r="F369" s="188" t="s">
        <v>7602</v>
      </c>
      <c r="G369" s="188" t="s">
        <v>7625</v>
      </c>
      <c r="H369" s="188" t="s">
        <v>63</v>
      </c>
    </row>
    <row r="370" spans="1:8">
      <c r="A370" s="188" t="s">
        <v>8318</v>
      </c>
      <c r="B370" s="188" t="s">
        <v>8319</v>
      </c>
      <c r="C370" s="188" t="s">
        <v>7631</v>
      </c>
      <c r="D370" s="188">
        <v>11404229.76</v>
      </c>
      <c r="E370" s="188">
        <v>0.05</v>
      </c>
      <c r="F370" s="188" t="s">
        <v>7602</v>
      </c>
      <c r="G370" s="188" t="s">
        <v>7603</v>
      </c>
      <c r="H370" s="188" t="s">
        <v>63</v>
      </c>
    </row>
    <row r="371" spans="1:8">
      <c r="A371" s="188" t="s">
        <v>8378</v>
      </c>
      <c r="B371" s="188" t="s">
        <v>8379</v>
      </c>
      <c r="C371" s="188" t="s">
        <v>7631</v>
      </c>
      <c r="D371" s="188">
        <v>10807790.720000001</v>
      </c>
      <c r="E371" s="188">
        <v>0.05</v>
      </c>
      <c r="F371" s="188" t="s">
        <v>7602</v>
      </c>
      <c r="G371" s="188" t="s">
        <v>7625</v>
      </c>
      <c r="H371" s="188" t="s">
        <v>63</v>
      </c>
    </row>
    <row r="372" spans="1:8">
      <c r="A372" s="188" t="s">
        <v>8146</v>
      </c>
      <c r="B372" s="188" t="s">
        <v>8146</v>
      </c>
      <c r="C372" s="188" t="s">
        <v>7631</v>
      </c>
      <c r="D372" s="188">
        <v>10728720.25</v>
      </c>
      <c r="E372" s="188">
        <v>0.05</v>
      </c>
      <c r="F372" s="188" t="s">
        <v>7984</v>
      </c>
      <c r="G372" s="188" t="s">
        <v>7985</v>
      </c>
      <c r="H372" s="188" t="s">
        <v>146</v>
      </c>
    </row>
    <row r="373" spans="1:8">
      <c r="A373" s="188" t="s">
        <v>8160</v>
      </c>
      <c r="B373" s="188" t="s">
        <v>598</v>
      </c>
      <c r="C373" s="188" t="s">
        <v>7611</v>
      </c>
      <c r="D373" s="188">
        <v>12290394.720000001</v>
      </c>
      <c r="E373" s="188">
        <v>0.05</v>
      </c>
      <c r="F373" s="188" t="s">
        <v>7602</v>
      </c>
      <c r="G373" s="188" t="s">
        <v>7625</v>
      </c>
      <c r="H373" s="188" t="s">
        <v>63</v>
      </c>
    </row>
    <row r="374" spans="1:8">
      <c r="A374" s="188" t="s">
        <v>8545</v>
      </c>
      <c r="B374" s="188" t="s">
        <v>1759</v>
      </c>
      <c r="C374" s="188" t="s">
        <v>7611</v>
      </c>
      <c r="D374" s="188">
        <v>12119467.27</v>
      </c>
      <c r="E374" s="188">
        <v>0.05</v>
      </c>
      <c r="F374" s="188" t="s">
        <v>7763</v>
      </c>
      <c r="G374" s="188" t="s">
        <v>7764</v>
      </c>
      <c r="H374" s="188" t="s">
        <v>161</v>
      </c>
    </row>
    <row r="375" spans="1:8">
      <c r="A375" s="188">
        <v>1398</v>
      </c>
      <c r="B375" s="188" t="s">
        <v>8268</v>
      </c>
      <c r="C375" s="188" t="s">
        <v>7611</v>
      </c>
      <c r="D375" s="188">
        <v>12108152.710000001</v>
      </c>
      <c r="E375" s="188">
        <v>0.05</v>
      </c>
      <c r="F375" s="188" t="s">
        <v>7661</v>
      </c>
      <c r="G375" s="188" t="s">
        <v>7662</v>
      </c>
      <c r="H375" s="188" t="s">
        <v>175</v>
      </c>
    </row>
    <row r="376" spans="1:8">
      <c r="A376" s="188" t="s">
        <v>8032</v>
      </c>
      <c r="B376" s="188" t="s">
        <v>8033</v>
      </c>
      <c r="C376" s="188" t="s">
        <v>7611</v>
      </c>
      <c r="D376" s="188">
        <v>11976642.02</v>
      </c>
      <c r="E376" s="188">
        <v>0.05</v>
      </c>
      <c r="F376" s="188" t="s">
        <v>7602</v>
      </c>
      <c r="G376" s="188" t="s">
        <v>7625</v>
      </c>
      <c r="H376" s="188" t="s">
        <v>63</v>
      </c>
    </row>
    <row r="377" spans="1:8">
      <c r="A377" s="188" t="s">
        <v>8529</v>
      </c>
      <c r="B377" s="188" t="s">
        <v>8530</v>
      </c>
      <c r="C377" s="188" t="s">
        <v>7611</v>
      </c>
      <c r="D377" s="188">
        <v>11960018.710000001</v>
      </c>
      <c r="E377" s="188">
        <v>0.05</v>
      </c>
      <c r="F377" s="188" t="s">
        <v>7688</v>
      </c>
      <c r="G377" s="188" t="s">
        <v>7689</v>
      </c>
      <c r="H377" s="188" t="s">
        <v>146</v>
      </c>
    </row>
    <row r="378" spans="1:8">
      <c r="A378" s="188" t="s">
        <v>8363</v>
      </c>
      <c r="B378" s="188" t="s">
        <v>8364</v>
      </c>
      <c r="C378" s="188" t="s">
        <v>7611</v>
      </c>
      <c r="D378" s="188">
        <v>11763544.74</v>
      </c>
      <c r="E378" s="188">
        <v>0.05</v>
      </c>
      <c r="F378" s="188" t="s">
        <v>7602</v>
      </c>
      <c r="G378" s="188" t="s">
        <v>7625</v>
      </c>
      <c r="H378" s="188" t="s">
        <v>63</v>
      </c>
    </row>
    <row r="379" spans="1:8">
      <c r="A379" s="188" t="s">
        <v>9891</v>
      </c>
      <c r="B379" s="188" t="s">
        <v>8248</v>
      </c>
      <c r="C379" s="188" t="s">
        <v>7611</v>
      </c>
      <c r="D379" s="188">
        <v>11695493.5</v>
      </c>
      <c r="E379" s="188">
        <v>0.05</v>
      </c>
      <c r="F379" s="188" t="s">
        <v>8440</v>
      </c>
      <c r="G379" s="188" t="s">
        <v>8441</v>
      </c>
      <c r="H379" s="188" t="s">
        <v>146</v>
      </c>
    </row>
    <row r="380" spans="1:8">
      <c r="A380" s="188" t="s">
        <v>8508</v>
      </c>
      <c r="B380" s="188" t="s">
        <v>5138</v>
      </c>
      <c r="C380" s="188" t="s">
        <v>7611</v>
      </c>
      <c r="D380" s="188">
        <v>11642216.779999999</v>
      </c>
      <c r="E380" s="188">
        <v>0.05</v>
      </c>
      <c r="F380" s="188" t="s">
        <v>7692</v>
      </c>
      <c r="G380" s="188" t="s">
        <v>7613</v>
      </c>
      <c r="H380" s="188" t="s">
        <v>7693</v>
      </c>
    </row>
    <row r="381" spans="1:8">
      <c r="A381" s="188" t="s">
        <v>8621</v>
      </c>
      <c r="B381" s="188" t="s">
        <v>8622</v>
      </c>
      <c r="C381" s="188" t="s">
        <v>7611</v>
      </c>
      <c r="D381" s="188">
        <v>11535184.82</v>
      </c>
      <c r="E381" s="188">
        <v>0.05</v>
      </c>
      <c r="F381" s="188" t="s">
        <v>7692</v>
      </c>
      <c r="G381" s="188" t="s">
        <v>7613</v>
      </c>
      <c r="H381" s="188" t="s">
        <v>7693</v>
      </c>
    </row>
    <row r="382" spans="1:8">
      <c r="A382" s="188" t="s">
        <v>8737</v>
      </c>
      <c r="B382" s="188" t="s">
        <v>8738</v>
      </c>
      <c r="C382" s="188" t="s">
        <v>7611</v>
      </c>
      <c r="D382" s="188">
        <v>11128068.17</v>
      </c>
      <c r="E382" s="188">
        <v>0.05</v>
      </c>
      <c r="F382" s="188" t="s">
        <v>7868</v>
      </c>
      <c r="G382" s="188" t="s">
        <v>7869</v>
      </c>
      <c r="H382" s="188" t="s">
        <v>146</v>
      </c>
    </row>
    <row r="383" spans="1:8">
      <c r="A383" s="188" t="s">
        <v>8663</v>
      </c>
      <c r="B383" s="188" t="s">
        <v>8664</v>
      </c>
      <c r="C383" s="188" t="s">
        <v>7611</v>
      </c>
      <c r="D383" s="188">
        <v>10832563.84</v>
      </c>
      <c r="E383" s="188">
        <v>0.05</v>
      </c>
      <c r="F383" s="188" t="s">
        <v>7670</v>
      </c>
      <c r="G383" s="188" t="s">
        <v>7671</v>
      </c>
      <c r="H383" s="188" t="s">
        <v>146</v>
      </c>
    </row>
    <row r="384" spans="1:8">
      <c r="A384" s="188" t="s">
        <v>8352</v>
      </c>
      <c r="B384" s="188" t="s">
        <v>380</v>
      </c>
      <c r="C384" s="188" t="s">
        <v>7611</v>
      </c>
      <c r="D384" s="188">
        <v>10722106.52</v>
      </c>
      <c r="E384" s="188">
        <v>0.05</v>
      </c>
      <c r="F384" s="188" t="s">
        <v>7692</v>
      </c>
      <c r="G384" s="188" t="s">
        <v>7613</v>
      </c>
      <c r="H384" s="188" t="s">
        <v>7693</v>
      </c>
    </row>
    <row r="385" spans="1:8">
      <c r="A385" s="188" t="s">
        <v>8487</v>
      </c>
      <c r="B385" s="188" t="s">
        <v>8488</v>
      </c>
      <c r="C385" s="188" t="s">
        <v>7611</v>
      </c>
      <c r="D385" s="188">
        <v>10621622.689999999</v>
      </c>
      <c r="E385" s="188">
        <v>0.05</v>
      </c>
      <c r="F385" s="188" t="s">
        <v>7602</v>
      </c>
      <c r="G385" s="188" t="s">
        <v>7603</v>
      </c>
      <c r="H385" s="188" t="s">
        <v>63</v>
      </c>
    </row>
    <row r="386" spans="1:8">
      <c r="A386" s="188" t="s">
        <v>8184</v>
      </c>
      <c r="B386" s="188" t="s">
        <v>827</v>
      </c>
      <c r="C386" s="188" t="s">
        <v>7611</v>
      </c>
      <c r="D386" s="188">
        <v>10621882.310000001</v>
      </c>
      <c r="E386" s="188">
        <v>0.05</v>
      </c>
      <c r="F386" s="188" t="s">
        <v>7602</v>
      </c>
      <c r="G386" s="188" t="s">
        <v>7625</v>
      </c>
      <c r="H386" s="188" t="s">
        <v>63</v>
      </c>
    </row>
    <row r="387" spans="1:8">
      <c r="A387" s="188" t="s">
        <v>8383</v>
      </c>
      <c r="B387" s="188" t="s">
        <v>9892</v>
      </c>
      <c r="C387" s="188" t="s">
        <v>7611</v>
      </c>
      <c r="D387" s="188">
        <v>10390946.43</v>
      </c>
      <c r="E387" s="188">
        <v>0.05</v>
      </c>
      <c r="F387" s="188" t="s">
        <v>7602</v>
      </c>
      <c r="G387" s="188" t="s">
        <v>7625</v>
      </c>
      <c r="H387" s="188" t="s">
        <v>63</v>
      </c>
    </row>
    <row r="388" spans="1:8">
      <c r="A388" s="188" t="s">
        <v>9893</v>
      </c>
      <c r="B388" s="188" t="s">
        <v>8376</v>
      </c>
      <c r="C388" s="188" t="s">
        <v>7611</v>
      </c>
      <c r="D388" s="188">
        <v>10383821.91</v>
      </c>
      <c r="E388" s="188">
        <v>0.05</v>
      </c>
      <c r="F388" s="188" t="s">
        <v>7602</v>
      </c>
      <c r="G388" s="188" t="s">
        <v>7625</v>
      </c>
      <c r="H388" s="188" t="s">
        <v>63</v>
      </c>
    </row>
    <row r="389" spans="1:8">
      <c r="A389" s="188" t="s">
        <v>8296</v>
      </c>
      <c r="B389" s="188" t="s">
        <v>8297</v>
      </c>
      <c r="C389" s="188" t="s">
        <v>7611</v>
      </c>
      <c r="D389" s="188">
        <v>10382118.310000001</v>
      </c>
      <c r="E389" s="188">
        <v>0.05</v>
      </c>
      <c r="F389" s="188" t="s">
        <v>8064</v>
      </c>
      <c r="G389" s="188" t="s">
        <v>8065</v>
      </c>
      <c r="H389" s="188" t="s">
        <v>218</v>
      </c>
    </row>
    <row r="390" spans="1:8">
      <c r="A390" s="188" t="s">
        <v>8220</v>
      </c>
      <c r="B390" s="188" t="s">
        <v>8221</v>
      </c>
      <c r="C390" s="188" t="s">
        <v>7645</v>
      </c>
      <c r="D390" s="188">
        <v>12005822.4</v>
      </c>
      <c r="E390" s="188">
        <v>0.05</v>
      </c>
      <c r="F390" s="188" t="s">
        <v>7602</v>
      </c>
      <c r="G390" s="188" t="s">
        <v>7625</v>
      </c>
      <c r="H390" s="188" t="s">
        <v>63</v>
      </c>
    </row>
    <row r="391" spans="1:8">
      <c r="A391" s="188" t="s">
        <v>8001</v>
      </c>
      <c r="B391" s="188" t="s">
        <v>2479</v>
      </c>
      <c r="C391" s="188" t="s">
        <v>7645</v>
      </c>
      <c r="D391" s="188">
        <v>11986953.57</v>
      </c>
      <c r="E391" s="188">
        <v>0.05</v>
      </c>
      <c r="F391" s="188" t="s">
        <v>7602</v>
      </c>
      <c r="G391" s="188" t="s">
        <v>7603</v>
      </c>
      <c r="H391" s="188" t="s">
        <v>63</v>
      </c>
    </row>
    <row r="392" spans="1:8">
      <c r="A392" s="188" t="s">
        <v>7934</v>
      </c>
      <c r="B392" s="188" t="s">
        <v>677</v>
      </c>
      <c r="C392" s="188" t="s">
        <v>7645</v>
      </c>
      <c r="D392" s="188">
        <v>11508872.439999999</v>
      </c>
      <c r="E392" s="188">
        <v>0.05</v>
      </c>
      <c r="F392" s="188" t="s">
        <v>7602</v>
      </c>
      <c r="G392" s="188" t="s">
        <v>7625</v>
      </c>
      <c r="H392" s="188" t="s">
        <v>63</v>
      </c>
    </row>
    <row r="393" spans="1:8">
      <c r="A393" s="188" t="s">
        <v>8067</v>
      </c>
      <c r="B393" s="188" t="s">
        <v>8068</v>
      </c>
      <c r="C393" s="188" t="s">
        <v>7645</v>
      </c>
      <c r="D393" s="188">
        <v>11392805.84</v>
      </c>
      <c r="E393" s="188">
        <v>0.05</v>
      </c>
      <c r="F393" s="188" t="s">
        <v>7602</v>
      </c>
      <c r="G393" s="188" t="s">
        <v>7603</v>
      </c>
      <c r="H393" s="188" t="s">
        <v>63</v>
      </c>
    </row>
    <row r="394" spans="1:8">
      <c r="A394" s="188" t="s">
        <v>8195</v>
      </c>
      <c r="B394" s="188" t="s">
        <v>1302</v>
      </c>
      <c r="C394" s="188" t="s">
        <v>7645</v>
      </c>
      <c r="D394" s="188">
        <v>10706786.550000001</v>
      </c>
      <c r="E394" s="188">
        <v>0.05</v>
      </c>
      <c r="F394" s="188" t="s">
        <v>7602</v>
      </c>
      <c r="G394" s="188" t="s">
        <v>7625</v>
      </c>
      <c r="H394" s="188" t="s">
        <v>63</v>
      </c>
    </row>
    <row r="395" spans="1:8">
      <c r="A395" s="188">
        <v>2914</v>
      </c>
      <c r="B395" s="188" t="s">
        <v>999</v>
      </c>
      <c r="C395" s="188" t="s">
        <v>7645</v>
      </c>
      <c r="D395" s="188">
        <v>10683894.380000001</v>
      </c>
      <c r="E395" s="188">
        <v>0.05</v>
      </c>
      <c r="F395" s="188" t="s">
        <v>7711</v>
      </c>
      <c r="G395" s="188" t="s">
        <v>7712</v>
      </c>
      <c r="H395" s="188" t="s">
        <v>156</v>
      </c>
    </row>
    <row r="396" spans="1:8">
      <c r="A396" s="188" t="s">
        <v>8450</v>
      </c>
      <c r="B396" s="188" t="s">
        <v>601</v>
      </c>
      <c r="C396" s="188" t="s">
        <v>7645</v>
      </c>
      <c r="D396" s="188">
        <v>10556452.35</v>
      </c>
      <c r="E396" s="188">
        <v>0.05</v>
      </c>
      <c r="F396" s="188" t="s">
        <v>7692</v>
      </c>
      <c r="G396" s="188" t="s">
        <v>7613</v>
      </c>
      <c r="H396" s="188" t="s">
        <v>7693</v>
      </c>
    </row>
    <row r="397" spans="1:8">
      <c r="A397" s="188" t="s">
        <v>8112</v>
      </c>
      <c r="B397" s="188" t="s">
        <v>8113</v>
      </c>
      <c r="C397" s="188" t="s">
        <v>7787</v>
      </c>
      <c r="D397" s="188">
        <v>10872455.039999999</v>
      </c>
      <c r="E397" s="188">
        <v>0.05</v>
      </c>
      <c r="F397" s="188" t="s">
        <v>7602</v>
      </c>
      <c r="G397" s="188" t="s">
        <v>7625</v>
      </c>
      <c r="H397" s="188" t="s">
        <v>63</v>
      </c>
    </row>
    <row r="398" spans="1:8">
      <c r="A398" s="188" t="s">
        <v>8090</v>
      </c>
      <c r="B398" s="188" t="s">
        <v>8091</v>
      </c>
      <c r="C398" s="188" t="s">
        <v>7787</v>
      </c>
      <c r="D398" s="188">
        <v>10592347.5</v>
      </c>
      <c r="E398" s="188">
        <v>0.05</v>
      </c>
      <c r="F398" s="188" t="s">
        <v>7602</v>
      </c>
      <c r="G398" s="188" t="s">
        <v>7625</v>
      </c>
      <c r="H398" s="188" t="s">
        <v>63</v>
      </c>
    </row>
    <row r="399" spans="1:8">
      <c r="A399" s="188" t="s">
        <v>8400</v>
      </c>
      <c r="B399" s="188" t="s">
        <v>8401</v>
      </c>
      <c r="C399" s="188" t="s">
        <v>7787</v>
      </c>
      <c r="D399" s="188">
        <v>10491103.65</v>
      </c>
      <c r="E399" s="188">
        <v>0.05</v>
      </c>
      <c r="F399" s="188" t="s">
        <v>7742</v>
      </c>
      <c r="G399" s="188" t="s">
        <v>7743</v>
      </c>
      <c r="H399" s="188" t="s">
        <v>141</v>
      </c>
    </row>
    <row r="400" spans="1:8">
      <c r="A400" s="188" t="s">
        <v>8110</v>
      </c>
      <c r="B400" s="188" t="s">
        <v>8111</v>
      </c>
      <c r="C400" s="188" t="s">
        <v>7749</v>
      </c>
      <c r="D400" s="188">
        <v>12269709.359999999</v>
      </c>
      <c r="E400" s="188">
        <v>0.05</v>
      </c>
      <c r="F400" s="188" t="s">
        <v>7602</v>
      </c>
      <c r="G400" s="188" t="s">
        <v>7625</v>
      </c>
      <c r="H400" s="188" t="s">
        <v>63</v>
      </c>
    </row>
    <row r="401" spans="1:8">
      <c r="A401" s="188" t="s">
        <v>8187</v>
      </c>
      <c r="B401" s="188" t="s">
        <v>8188</v>
      </c>
      <c r="C401" s="188" t="s">
        <v>7749</v>
      </c>
      <c r="D401" s="188">
        <v>11953435.939999999</v>
      </c>
      <c r="E401" s="188">
        <v>0.05</v>
      </c>
      <c r="F401" s="188" t="s">
        <v>7602</v>
      </c>
      <c r="G401" s="188" t="s">
        <v>7625</v>
      </c>
      <c r="H401" s="188" t="s">
        <v>63</v>
      </c>
    </row>
    <row r="402" spans="1:8">
      <c r="A402" s="188" t="s">
        <v>8097</v>
      </c>
      <c r="B402" s="188" t="s">
        <v>933</v>
      </c>
      <c r="C402" s="188" t="s">
        <v>7749</v>
      </c>
      <c r="D402" s="188">
        <v>11327203.119999999</v>
      </c>
      <c r="E402" s="188">
        <v>0.05</v>
      </c>
      <c r="F402" s="188" t="s">
        <v>7602</v>
      </c>
      <c r="G402" s="188" t="s">
        <v>7603</v>
      </c>
      <c r="H402" s="188" t="s">
        <v>63</v>
      </c>
    </row>
    <row r="403" spans="1:8">
      <c r="A403" s="188" t="s">
        <v>8246</v>
      </c>
      <c r="B403" s="188" t="s">
        <v>1741</v>
      </c>
      <c r="C403" s="188" t="s">
        <v>7749</v>
      </c>
      <c r="D403" s="188">
        <v>10870920.880000001</v>
      </c>
      <c r="E403" s="188">
        <v>0.05</v>
      </c>
      <c r="F403" s="188" t="s">
        <v>7602</v>
      </c>
      <c r="G403" s="188" t="s">
        <v>7603</v>
      </c>
      <c r="H403" s="188" t="s">
        <v>63</v>
      </c>
    </row>
    <row r="404" spans="1:8">
      <c r="A404" s="188" t="s">
        <v>8217</v>
      </c>
      <c r="B404" s="188" t="s">
        <v>1810</v>
      </c>
      <c r="C404" s="188" t="s">
        <v>7730</v>
      </c>
      <c r="D404" s="188">
        <v>12401624.560000001</v>
      </c>
      <c r="E404" s="188">
        <v>0.05</v>
      </c>
      <c r="F404" s="188" t="s">
        <v>7602</v>
      </c>
      <c r="G404" s="188" t="s">
        <v>7625</v>
      </c>
      <c r="H404" s="188" t="s">
        <v>63</v>
      </c>
    </row>
    <row r="405" spans="1:8">
      <c r="A405" s="188" t="s">
        <v>8413</v>
      </c>
      <c r="B405" s="188" t="s">
        <v>8414</v>
      </c>
      <c r="C405" s="188" t="s">
        <v>7730</v>
      </c>
      <c r="D405" s="188">
        <v>12335902.4</v>
      </c>
      <c r="E405" s="188">
        <v>0.05</v>
      </c>
      <c r="F405" s="188" t="s">
        <v>8133</v>
      </c>
      <c r="G405" s="188" t="s">
        <v>8134</v>
      </c>
      <c r="H405" s="188" t="s">
        <v>197</v>
      </c>
    </row>
    <row r="406" spans="1:8">
      <c r="A406" s="188" t="s">
        <v>8174</v>
      </c>
      <c r="B406" s="188" t="s">
        <v>9894</v>
      </c>
      <c r="C406" s="188" t="s">
        <v>7730</v>
      </c>
      <c r="D406" s="188">
        <v>12251894.289999999</v>
      </c>
      <c r="E406" s="188">
        <v>0.05</v>
      </c>
      <c r="F406" s="188" t="s">
        <v>7602</v>
      </c>
      <c r="G406" s="188" t="s">
        <v>7625</v>
      </c>
      <c r="H406" s="188" t="s">
        <v>63</v>
      </c>
    </row>
    <row r="407" spans="1:8">
      <c r="A407" s="188" t="s">
        <v>8076</v>
      </c>
      <c r="B407" s="188" t="s">
        <v>8077</v>
      </c>
      <c r="C407" s="188" t="s">
        <v>7730</v>
      </c>
      <c r="D407" s="188">
        <v>12091976.800000001</v>
      </c>
      <c r="E407" s="188">
        <v>0.05</v>
      </c>
      <c r="F407" s="188" t="s">
        <v>7641</v>
      </c>
      <c r="G407" s="188" t="s">
        <v>7642</v>
      </c>
      <c r="H407" s="188" t="s">
        <v>146</v>
      </c>
    </row>
    <row r="408" spans="1:8">
      <c r="A408" s="188">
        <v>6503</v>
      </c>
      <c r="B408" s="188" t="s">
        <v>1305</v>
      </c>
      <c r="C408" s="188" t="s">
        <v>7730</v>
      </c>
      <c r="D408" s="188">
        <v>12087371.439999999</v>
      </c>
      <c r="E408" s="188">
        <v>0.05</v>
      </c>
      <c r="F408" s="188" t="s">
        <v>7711</v>
      </c>
      <c r="G408" s="188" t="s">
        <v>7712</v>
      </c>
      <c r="H408" s="188" t="s">
        <v>156</v>
      </c>
    </row>
    <row r="409" spans="1:8">
      <c r="A409" s="188" t="s">
        <v>8107</v>
      </c>
      <c r="B409" s="188" t="s">
        <v>2153</v>
      </c>
      <c r="C409" s="188" t="s">
        <v>7730</v>
      </c>
      <c r="D409" s="188">
        <v>11817779.16</v>
      </c>
      <c r="E409" s="188">
        <v>0.05</v>
      </c>
      <c r="F409" s="188" t="s">
        <v>7602</v>
      </c>
      <c r="G409" s="188" t="s">
        <v>7603</v>
      </c>
      <c r="H409" s="188" t="s">
        <v>63</v>
      </c>
    </row>
    <row r="410" spans="1:8">
      <c r="A410" s="188" t="s">
        <v>8131</v>
      </c>
      <c r="B410" s="188" t="s">
        <v>8132</v>
      </c>
      <c r="C410" s="188" t="s">
        <v>7730</v>
      </c>
      <c r="D410" s="188">
        <v>11610500.310000001</v>
      </c>
      <c r="E410" s="188">
        <v>0.05</v>
      </c>
      <c r="F410" s="188" t="s">
        <v>8133</v>
      </c>
      <c r="G410" s="188" t="s">
        <v>8134</v>
      </c>
      <c r="H410" s="188" t="s">
        <v>197</v>
      </c>
    </row>
    <row r="411" spans="1:8">
      <c r="A411" s="188" t="s">
        <v>8293</v>
      </c>
      <c r="B411" s="188" t="s">
        <v>2575</v>
      </c>
      <c r="C411" s="188" t="s">
        <v>7730</v>
      </c>
      <c r="D411" s="188">
        <v>11309670.58</v>
      </c>
      <c r="E411" s="188">
        <v>0.05</v>
      </c>
      <c r="F411" s="188" t="s">
        <v>7688</v>
      </c>
      <c r="G411" s="188" t="s">
        <v>7689</v>
      </c>
      <c r="H411" s="188" t="s">
        <v>146</v>
      </c>
    </row>
    <row r="412" spans="1:8">
      <c r="A412" s="188" t="s">
        <v>8278</v>
      </c>
      <c r="B412" s="188" t="s">
        <v>8278</v>
      </c>
      <c r="C412" s="188" t="s">
        <v>7730</v>
      </c>
      <c r="D412" s="188">
        <v>11292551.359999999</v>
      </c>
      <c r="E412" s="188">
        <v>0.05</v>
      </c>
      <c r="F412" s="188" t="s">
        <v>7656</v>
      </c>
      <c r="G412" s="188" t="s">
        <v>7657</v>
      </c>
      <c r="H412" s="188" t="s">
        <v>179</v>
      </c>
    </row>
    <row r="413" spans="1:8">
      <c r="A413" s="188" t="s">
        <v>8118</v>
      </c>
      <c r="B413" s="188" t="s">
        <v>8119</v>
      </c>
      <c r="C413" s="188" t="s">
        <v>7730</v>
      </c>
      <c r="D413" s="188">
        <v>11251286.880000001</v>
      </c>
      <c r="E413" s="188">
        <v>0.05</v>
      </c>
      <c r="F413" s="188" t="s">
        <v>7602</v>
      </c>
      <c r="G413" s="188" t="s">
        <v>7603</v>
      </c>
      <c r="H413" s="188" t="s">
        <v>63</v>
      </c>
    </row>
    <row r="414" spans="1:8">
      <c r="A414" s="188" t="s">
        <v>9895</v>
      </c>
      <c r="B414" s="188" t="s">
        <v>9896</v>
      </c>
      <c r="C414" s="188" t="s">
        <v>7730</v>
      </c>
      <c r="D414" s="188">
        <v>11108691.789999999</v>
      </c>
      <c r="E414" s="188">
        <v>0.05</v>
      </c>
      <c r="F414" s="188" t="s">
        <v>7602</v>
      </c>
      <c r="G414" s="188" t="s">
        <v>7625</v>
      </c>
      <c r="H414" s="188" t="s">
        <v>63</v>
      </c>
    </row>
    <row r="415" spans="1:8">
      <c r="A415" s="188" t="s">
        <v>8139</v>
      </c>
      <c r="B415" s="188" t="s">
        <v>1949</v>
      </c>
      <c r="C415" s="188" t="s">
        <v>7730</v>
      </c>
      <c r="D415" s="188">
        <v>10829461.199999999</v>
      </c>
      <c r="E415" s="188">
        <v>0.05</v>
      </c>
      <c r="F415" s="188" t="s">
        <v>7602</v>
      </c>
      <c r="G415" s="188" t="s">
        <v>7625</v>
      </c>
      <c r="H415" s="188" t="s">
        <v>63</v>
      </c>
    </row>
    <row r="416" spans="1:8">
      <c r="A416" s="188">
        <v>6701</v>
      </c>
      <c r="B416" s="188" t="s">
        <v>3745</v>
      </c>
      <c r="C416" s="188" t="s">
        <v>7601</v>
      </c>
      <c r="D416" s="188">
        <v>11379950.699999999</v>
      </c>
      <c r="E416" s="188">
        <v>0.05</v>
      </c>
      <c r="F416" s="188" t="s">
        <v>7711</v>
      </c>
      <c r="G416" s="188" t="s">
        <v>7712</v>
      </c>
      <c r="H416" s="188" t="s">
        <v>156</v>
      </c>
    </row>
    <row r="417" spans="1:8">
      <c r="A417" s="188">
        <v>2308</v>
      </c>
      <c r="B417" s="188" t="s">
        <v>3808</v>
      </c>
      <c r="C417" s="188" t="s">
        <v>7601</v>
      </c>
      <c r="D417" s="188">
        <v>11011281.75</v>
      </c>
      <c r="E417" s="188">
        <v>0.05</v>
      </c>
      <c r="F417" s="188" t="s">
        <v>7634</v>
      </c>
      <c r="G417" s="188" t="s">
        <v>7635</v>
      </c>
      <c r="H417" s="188" t="s">
        <v>169</v>
      </c>
    </row>
    <row r="418" spans="1:8">
      <c r="A418" s="188">
        <v>6702</v>
      </c>
      <c r="B418" s="188" t="s">
        <v>2159</v>
      </c>
      <c r="C418" s="188" t="s">
        <v>7601</v>
      </c>
      <c r="D418" s="188">
        <v>10848969.17</v>
      </c>
      <c r="E418" s="188">
        <v>0.05</v>
      </c>
      <c r="F418" s="188" t="s">
        <v>7711</v>
      </c>
      <c r="G418" s="188" t="s">
        <v>7712</v>
      </c>
      <c r="H418" s="188" t="s">
        <v>156</v>
      </c>
    </row>
    <row r="419" spans="1:8">
      <c r="A419" s="188" t="s">
        <v>8253</v>
      </c>
      <c r="B419" s="188" t="s">
        <v>8254</v>
      </c>
      <c r="C419" s="188" t="s">
        <v>7601</v>
      </c>
      <c r="D419" s="188">
        <v>10835939.4</v>
      </c>
      <c r="E419" s="188">
        <v>0.05</v>
      </c>
      <c r="F419" s="188" t="s">
        <v>7602</v>
      </c>
      <c r="G419" s="188" t="s">
        <v>7603</v>
      </c>
      <c r="H419" s="188" t="s">
        <v>63</v>
      </c>
    </row>
    <row r="420" spans="1:8">
      <c r="A420" s="188" t="s">
        <v>9897</v>
      </c>
      <c r="B420" s="188" t="s">
        <v>8069</v>
      </c>
      <c r="C420" s="188" t="s">
        <v>7601</v>
      </c>
      <c r="D420" s="188">
        <v>10497081.74</v>
      </c>
      <c r="E420" s="188">
        <v>0.05</v>
      </c>
      <c r="F420" s="188" t="s">
        <v>7675</v>
      </c>
      <c r="G420" s="188" t="s">
        <v>7676</v>
      </c>
      <c r="H420" s="188" t="s">
        <v>151</v>
      </c>
    </row>
    <row r="421" spans="1:8">
      <c r="A421" s="188" t="s">
        <v>8306</v>
      </c>
      <c r="B421" s="188" t="s">
        <v>8307</v>
      </c>
      <c r="C421" s="188" t="s">
        <v>7708</v>
      </c>
      <c r="D421" s="188">
        <v>12414346.560000001</v>
      </c>
      <c r="E421" s="188">
        <v>0.05</v>
      </c>
      <c r="F421" s="188" t="s">
        <v>7602</v>
      </c>
      <c r="G421" s="188" t="s">
        <v>7625</v>
      </c>
      <c r="H421" s="188" t="s">
        <v>63</v>
      </c>
    </row>
    <row r="422" spans="1:8">
      <c r="A422" s="188" t="s">
        <v>8500</v>
      </c>
      <c r="B422" s="188" t="s">
        <v>8501</v>
      </c>
      <c r="C422" s="188" t="s">
        <v>7708</v>
      </c>
      <c r="D422" s="188">
        <v>11125022.869999999</v>
      </c>
      <c r="E422" s="188">
        <v>0.05</v>
      </c>
      <c r="F422" s="188" t="s">
        <v>7653</v>
      </c>
      <c r="G422" s="188" t="s">
        <v>7654</v>
      </c>
      <c r="H422" s="188" t="s">
        <v>90</v>
      </c>
    </row>
    <row r="423" spans="1:8">
      <c r="A423" s="188" t="s">
        <v>8407</v>
      </c>
      <c r="B423" s="188" t="s">
        <v>9898</v>
      </c>
      <c r="C423" s="188" t="s">
        <v>7708</v>
      </c>
      <c r="D423" s="188">
        <v>10729952.050000001</v>
      </c>
      <c r="E423" s="188">
        <v>0.05</v>
      </c>
      <c r="F423" s="188" t="s">
        <v>7763</v>
      </c>
      <c r="G423" s="188" t="s">
        <v>7764</v>
      </c>
      <c r="H423" s="188" t="s">
        <v>161</v>
      </c>
    </row>
    <row r="424" spans="1:8">
      <c r="A424" s="188" t="s">
        <v>7958</v>
      </c>
      <c r="B424" s="188" t="s">
        <v>7959</v>
      </c>
      <c r="C424" s="188" t="s">
        <v>7708</v>
      </c>
      <c r="D424" s="188">
        <v>10588796.23</v>
      </c>
      <c r="E424" s="188">
        <v>0.05</v>
      </c>
      <c r="F424" s="188" t="s">
        <v>7692</v>
      </c>
      <c r="G424" s="188" t="s">
        <v>7613</v>
      </c>
      <c r="H424" s="188" t="s">
        <v>7693</v>
      </c>
    </row>
    <row r="425" spans="1:8">
      <c r="A425" s="188" t="s">
        <v>8288</v>
      </c>
      <c r="B425" s="188" t="s">
        <v>8289</v>
      </c>
      <c r="C425" s="188" t="s">
        <v>7708</v>
      </c>
      <c r="D425" s="188">
        <v>10369355.48</v>
      </c>
      <c r="E425" s="188">
        <v>0.05</v>
      </c>
      <c r="F425" s="188" t="s">
        <v>7602</v>
      </c>
      <c r="G425" s="188" t="s">
        <v>7625</v>
      </c>
      <c r="H425" s="188" t="s">
        <v>63</v>
      </c>
    </row>
    <row r="426" spans="1:8">
      <c r="A426" s="188" t="s">
        <v>8326</v>
      </c>
      <c r="B426" s="188" t="s">
        <v>8327</v>
      </c>
      <c r="C426" s="188" t="s">
        <v>7628</v>
      </c>
      <c r="D426" s="188">
        <v>12192623.83</v>
      </c>
      <c r="E426" s="188">
        <v>0.05</v>
      </c>
      <c r="F426" s="188" t="s">
        <v>8009</v>
      </c>
      <c r="G426" s="188" t="s">
        <v>8010</v>
      </c>
      <c r="H426" s="188" t="s">
        <v>146</v>
      </c>
    </row>
    <row r="427" spans="1:8">
      <c r="A427" s="188">
        <v>4502</v>
      </c>
      <c r="B427" s="188" t="s">
        <v>8085</v>
      </c>
      <c r="C427" s="188" t="s">
        <v>7628</v>
      </c>
      <c r="D427" s="188">
        <v>11167326.640000001</v>
      </c>
      <c r="E427" s="188">
        <v>0.05</v>
      </c>
      <c r="F427" s="188" t="s">
        <v>7711</v>
      </c>
      <c r="G427" s="188" t="s">
        <v>7712</v>
      </c>
      <c r="H427" s="188" t="s">
        <v>156</v>
      </c>
    </row>
    <row r="428" spans="1:8">
      <c r="A428" s="188">
        <v>7741</v>
      </c>
      <c r="B428" s="188" t="s">
        <v>2162</v>
      </c>
      <c r="C428" s="188" t="s">
        <v>7628</v>
      </c>
      <c r="D428" s="188">
        <v>11002262.210000001</v>
      </c>
      <c r="E428" s="188">
        <v>0.05</v>
      </c>
      <c r="F428" s="188" t="s">
        <v>7711</v>
      </c>
      <c r="G428" s="188" t="s">
        <v>7712</v>
      </c>
      <c r="H428" s="188" t="s">
        <v>156</v>
      </c>
    </row>
    <row r="429" spans="1:8">
      <c r="A429" s="188" t="s">
        <v>8442</v>
      </c>
      <c r="B429" s="188" t="s">
        <v>8443</v>
      </c>
      <c r="C429" s="188" t="s">
        <v>7628</v>
      </c>
      <c r="D429" s="188">
        <v>10959919.560000001</v>
      </c>
      <c r="E429" s="188">
        <v>0.05</v>
      </c>
      <c r="F429" s="188" t="s">
        <v>7602</v>
      </c>
      <c r="G429" s="188" t="s">
        <v>7625</v>
      </c>
      <c r="H429" s="188" t="s">
        <v>63</v>
      </c>
    </row>
    <row r="430" spans="1:8">
      <c r="A430" s="188" t="s">
        <v>8604</v>
      </c>
      <c r="B430" s="188" t="s">
        <v>8605</v>
      </c>
      <c r="C430" s="188" t="s">
        <v>7628</v>
      </c>
      <c r="D430" s="188">
        <v>10844063.5</v>
      </c>
      <c r="E430" s="188">
        <v>0.05</v>
      </c>
      <c r="F430" s="188" t="s">
        <v>7692</v>
      </c>
      <c r="G430" s="188" t="s">
        <v>7613</v>
      </c>
      <c r="H430" s="188" t="s">
        <v>7693</v>
      </c>
    </row>
    <row r="431" spans="1:8">
      <c r="A431" s="188" t="s">
        <v>7930</v>
      </c>
      <c r="B431" s="188" t="s">
        <v>1578</v>
      </c>
      <c r="C431" s="188" t="s">
        <v>7628</v>
      </c>
      <c r="D431" s="188">
        <v>10392901.140000001</v>
      </c>
      <c r="E431" s="188">
        <v>0.05</v>
      </c>
      <c r="F431" s="188" t="s">
        <v>7602</v>
      </c>
      <c r="G431" s="188" t="s">
        <v>7625</v>
      </c>
      <c r="H431" s="188" t="s">
        <v>63</v>
      </c>
    </row>
    <row r="432" spans="1:8">
      <c r="A432" s="188" t="s">
        <v>8300</v>
      </c>
      <c r="B432" s="188" t="s">
        <v>1587</v>
      </c>
      <c r="C432" s="188" t="s">
        <v>7628</v>
      </c>
      <c r="D432" s="188">
        <v>10344672.6</v>
      </c>
      <c r="E432" s="188">
        <v>0.05</v>
      </c>
      <c r="F432" s="188" t="s">
        <v>7602</v>
      </c>
      <c r="G432" s="188" t="s">
        <v>7625</v>
      </c>
      <c r="H432" s="188" t="s">
        <v>63</v>
      </c>
    </row>
    <row r="433" spans="1:8">
      <c r="A433" s="188">
        <v>9432</v>
      </c>
      <c r="B433" s="188" t="s">
        <v>9899</v>
      </c>
      <c r="C433" s="188" t="s">
        <v>7616</v>
      </c>
      <c r="D433" s="188">
        <v>10120432.859999999</v>
      </c>
      <c r="E433" s="188">
        <v>0.04</v>
      </c>
      <c r="F433" s="188" t="s">
        <v>7711</v>
      </c>
      <c r="G433" s="188" t="s">
        <v>7712</v>
      </c>
      <c r="H433" s="188" t="s">
        <v>156</v>
      </c>
    </row>
    <row r="434" spans="1:8">
      <c r="A434" s="188" t="s">
        <v>8474</v>
      </c>
      <c r="B434" s="188" t="s">
        <v>8475</v>
      </c>
      <c r="C434" s="188" t="s">
        <v>7616</v>
      </c>
      <c r="D434" s="188">
        <v>8506092.9000000004</v>
      </c>
      <c r="E434" s="188">
        <v>0.04</v>
      </c>
      <c r="F434" s="188" t="s">
        <v>7670</v>
      </c>
      <c r="G434" s="188" t="s">
        <v>7671</v>
      </c>
      <c r="H434" s="188" t="s">
        <v>146</v>
      </c>
    </row>
    <row r="435" spans="1:8">
      <c r="A435" s="188" t="s">
        <v>8614</v>
      </c>
      <c r="B435" s="188" t="s">
        <v>8615</v>
      </c>
      <c r="C435" s="188" t="s">
        <v>7607</v>
      </c>
      <c r="D435" s="188">
        <v>10135894.560000001</v>
      </c>
      <c r="E435" s="188">
        <v>0.04</v>
      </c>
      <c r="F435" s="188" t="s">
        <v>7763</v>
      </c>
      <c r="G435" s="188" t="s">
        <v>7764</v>
      </c>
      <c r="H435" s="188" t="s">
        <v>161</v>
      </c>
    </row>
    <row r="436" spans="1:8">
      <c r="A436" s="188" t="s">
        <v>8657</v>
      </c>
      <c r="B436" s="188" t="s">
        <v>3543</v>
      </c>
      <c r="C436" s="188" t="s">
        <v>7607</v>
      </c>
      <c r="D436" s="188">
        <v>9861500.3900000006</v>
      </c>
      <c r="E436" s="188">
        <v>0.04</v>
      </c>
      <c r="F436" s="188" t="s">
        <v>7602</v>
      </c>
      <c r="G436" s="188" t="s">
        <v>7625</v>
      </c>
      <c r="H436" s="188" t="s">
        <v>63</v>
      </c>
    </row>
    <row r="437" spans="1:8">
      <c r="A437" s="188">
        <v>9618</v>
      </c>
      <c r="B437" s="188" t="s">
        <v>8147</v>
      </c>
      <c r="C437" s="188" t="s">
        <v>7607</v>
      </c>
      <c r="D437" s="188">
        <v>9046315.5600000005</v>
      </c>
      <c r="E437" s="188">
        <v>0.04</v>
      </c>
      <c r="F437" s="188" t="s">
        <v>7661</v>
      </c>
      <c r="G437" s="188" t="s">
        <v>7662</v>
      </c>
      <c r="H437" s="188" t="s">
        <v>175</v>
      </c>
    </row>
    <row r="438" spans="1:8">
      <c r="A438" s="188" t="s">
        <v>8308</v>
      </c>
      <c r="B438" s="188" t="s">
        <v>8309</v>
      </c>
      <c r="C438" s="188" t="s">
        <v>7607</v>
      </c>
      <c r="D438" s="188">
        <v>8642517.4299999997</v>
      </c>
      <c r="E438" s="188">
        <v>0.04</v>
      </c>
      <c r="F438" s="188" t="s">
        <v>7868</v>
      </c>
      <c r="G438" s="188" t="s">
        <v>7869</v>
      </c>
      <c r="H438" s="188" t="s">
        <v>146</v>
      </c>
    </row>
    <row r="439" spans="1:8">
      <c r="A439" s="188" t="s">
        <v>8450</v>
      </c>
      <c r="B439" s="188" t="s">
        <v>8570</v>
      </c>
      <c r="C439" s="188" t="s">
        <v>7607</v>
      </c>
      <c r="D439" s="188">
        <v>8588068.9600000009</v>
      </c>
      <c r="E439" s="188">
        <v>0.04</v>
      </c>
      <c r="F439" s="188" t="s">
        <v>7602</v>
      </c>
      <c r="G439" s="188" t="s">
        <v>7603</v>
      </c>
      <c r="H439" s="188" t="s">
        <v>63</v>
      </c>
    </row>
    <row r="440" spans="1:8">
      <c r="A440" s="188" t="s">
        <v>9900</v>
      </c>
      <c r="B440" s="188" t="s">
        <v>8314</v>
      </c>
      <c r="C440" s="188" t="s">
        <v>7607</v>
      </c>
      <c r="D440" s="188">
        <v>8161984.1799999997</v>
      </c>
      <c r="E440" s="188">
        <v>0.04</v>
      </c>
      <c r="F440" s="188" t="s">
        <v>7675</v>
      </c>
      <c r="G440" s="188" t="s">
        <v>7676</v>
      </c>
      <c r="H440" s="188" t="s">
        <v>151</v>
      </c>
    </row>
    <row r="441" spans="1:8">
      <c r="A441" s="188" t="s">
        <v>8261</v>
      </c>
      <c r="B441" s="188" t="s">
        <v>8262</v>
      </c>
      <c r="C441" s="188" t="s">
        <v>7607</v>
      </c>
      <c r="D441" s="188">
        <v>8056746.2800000003</v>
      </c>
      <c r="E441" s="188">
        <v>0.04</v>
      </c>
      <c r="F441" s="188" t="s">
        <v>7641</v>
      </c>
      <c r="G441" s="188" t="s">
        <v>7642</v>
      </c>
      <c r="H441" s="188" t="s">
        <v>146</v>
      </c>
    </row>
    <row r="442" spans="1:8">
      <c r="A442" s="188" t="s">
        <v>8825</v>
      </c>
      <c r="B442" s="188" t="s">
        <v>8826</v>
      </c>
      <c r="C442" s="188" t="s">
        <v>7607</v>
      </c>
      <c r="D442" s="188">
        <v>8013681.4800000004</v>
      </c>
      <c r="E442" s="188">
        <v>0.04</v>
      </c>
      <c r="F442" s="188" t="s">
        <v>7602</v>
      </c>
      <c r="G442" s="188" t="s">
        <v>7603</v>
      </c>
      <c r="H442" s="188" t="s">
        <v>63</v>
      </c>
    </row>
    <row r="443" spans="1:8">
      <c r="A443" s="188" t="s">
        <v>8028</v>
      </c>
      <c r="B443" s="188" t="s">
        <v>268</v>
      </c>
      <c r="C443" s="188" t="s">
        <v>7631</v>
      </c>
      <c r="D443" s="188">
        <v>8987416.1500000004</v>
      </c>
      <c r="E443" s="188">
        <v>0.04</v>
      </c>
      <c r="F443" s="188" t="s">
        <v>7602</v>
      </c>
      <c r="G443" s="188" t="s">
        <v>7625</v>
      </c>
      <c r="H443" s="188" t="s">
        <v>63</v>
      </c>
    </row>
    <row r="444" spans="1:8">
      <c r="A444" s="188" t="s">
        <v>7994</v>
      </c>
      <c r="B444" s="188" t="s">
        <v>7995</v>
      </c>
      <c r="C444" s="188" t="s">
        <v>7631</v>
      </c>
      <c r="D444" s="188">
        <v>8889915.7899999991</v>
      </c>
      <c r="E444" s="188">
        <v>0.04</v>
      </c>
      <c r="F444" s="188" t="s">
        <v>7742</v>
      </c>
      <c r="G444" s="188" t="s">
        <v>7743</v>
      </c>
      <c r="H444" s="188" t="s">
        <v>141</v>
      </c>
    </row>
    <row r="445" spans="1:8">
      <c r="A445" s="188" t="s">
        <v>8985</v>
      </c>
      <c r="B445" s="188" t="s">
        <v>2231</v>
      </c>
      <c r="C445" s="188" t="s">
        <v>7631</v>
      </c>
      <c r="D445" s="188">
        <v>8461437.3100000005</v>
      </c>
      <c r="E445" s="188">
        <v>0.04</v>
      </c>
      <c r="F445" s="188" t="s">
        <v>7763</v>
      </c>
      <c r="G445" s="188" t="s">
        <v>7764</v>
      </c>
      <c r="H445" s="188" t="s">
        <v>161</v>
      </c>
    </row>
    <row r="446" spans="1:8">
      <c r="A446" s="188" t="s">
        <v>8534</v>
      </c>
      <c r="B446" s="188" t="s">
        <v>1215</v>
      </c>
      <c r="C446" s="188" t="s">
        <v>7611</v>
      </c>
      <c r="D446" s="188">
        <v>9948577.3499999996</v>
      </c>
      <c r="E446" s="188">
        <v>0.04</v>
      </c>
      <c r="F446" s="188" t="s">
        <v>7984</v>
      </c>
      <c r="G446" s="188" t="s">
        <v>7985</v>
      </c>
      <c r="H446" s="188" t="s">
        <v>146</v>
      </c>
    </row>
    <row r="447" spans="1:8">
      <c r="A447" s="188" t="s">
        <v>9121</v>
      </c>
      <c r="B447" s="188" t="s">
        <v>9122</v>
      </c>
      <c r="C447" s="188" t="s">
        <v>7611</v>
      </c>
      <c r="D447" s="188">
        <v>9816788.5800000001</v>
      </c>
      <c r="E447" s="188">
        <v>0.04</v>
      </c>
      <c r="F447" s="188" t="s">
        <v>7763</v>
      </c>
      <c r="G447" s="188" t="s">
        <v>7764</v>
      </c>
      <c r="H447" s="188" t="s">
        <v>161</v>
      </c>
    </row>
    <row r="448" spans="1:8">
      <c r="A448" s="188" t="s">
        <v>8222</v>
      </c>
      <c r="B448" s="188" t="s">
        <v>8223</v>
      </c>
      <c r="C448" s="188" t="s">
        <v>7611</v>
      </c>
      <c r="D448" s="188">
        <v>9612173.3399999999</v>
      </c>
      <c r="E448" s="188">
        <v>0.04</v>
      </c>
      <c r="F448" s="188" t="s">
        <v>7602</v>
      </c>
      <c r="G448" s="188" t="s">
        <v>7625</v>
      </c>
      <c r="H448" s="188" t="s">
        <v>63</v>
      </c>
    </row>
    <row r="449" spans="1:8">
      <c r="A449" s="188" t="s">
        <v>8481</v>
      </c>
      <c r="B449" s="188" t="s">
        <v>8482</v>
      </c>
      <c r="C449" s="188" t="s">
        <v>7611</v>
      </c>
      <c r="D449" s="188">
        <v>9526407.0399999991</v>
      </c>
      <c r="E449" s="188">
        <v>0.04</v>
      </c>
      <c r="F449" s="188" t="s">
        <v>7602</v>
      </c>
      <c r="G449" s="188" t="s">
        <v>7625</v>
      </c>
      <c r="H449" s="188" t="s">
        <v>63</v>
      </c>
    </row>
    <row r="450" spans="1:8">
      <c r="A450" s="188" t="s">
        <v>8039</v>
      </c>
      <c r="B450" s="188" t="s">
        <v>8040</v>
      </c>
      <c r="C450" s="188" t="s">
        <v>7611</v>
      </c>
      <c r="D450" s="188">
        <v>9392585.3699999992</v>
      </c>
      <c r="E450" s="188">
        <v>0.04</v>
      </c>
      <c r="F450" s="188" t="s">
        <v>8041</v>
      </c>
      <c r="G450" s="188" t="s">
        <v>8042</v>
      </c>
      <c r="H450" s="188" t="s">
        <v>222</v>
      </c>
    </row>
    <row r="451" spans="1:8">
      <c r="A451" s="188" t="s">
        <v>9901</v>
      </c>
      <c r="B451" s="188" t="s">
        <v>1254</v>
      </c>
      <c r="C451" s="188" t="s">
        <v>7611</v>
      </c>
      <c r="D451" s="188">
        <v>9310588.4199999999</v>
      </c>
      <c r="E451" s="188">
        <v>0.04</v>
      </c>
      <c r="F451" s="188" t="s">
        <v>8064</v>
      </c>
      <c r="G451" s="188" t="s">
        <v>8065</v>
      </c>
      <c r="H451" s="188" t="s">
        <v>218</v>
      </c>
    </row>
    <row r="452" spans="1:8">
      <c r="A452" s="188" t="s">
        <v>8567</v>
      </c>
      <c r="B452" s="188" t="s">
        <v>1780</v>
      </c>
      <c r="C452" s="188" t="s">
        <v>7611</v>
      </c>
      <c r="D452" s="188">
        <v>9197028.5399999991</v>
      </c>
      <c r="E452" s="188">
        <v>0.04</v>
      </c>
      <c r="F452" s="188" t="s">
        <v>7602</v>
      </c>
      <c r="G452" s="188" t="s">
        <v>7603</v>
      </c>
      <c r="H452" s="188" t="s">
        <v>63</v>
      </c>
    </row>
    <row r="453" spans="1:8">
      <c r="A453" s="188" t="s">
        <v>8184</v>
      </c>
      <c r="B453" s="188" t="s">
        <v>845</v>
      </c>
      <c r="C453" s="188" t="s">
        <v>7611</v>
      </c>
      <c r="D453" s="188">
        <v>9118677.7899999991</v>
      </c>
      <c r="E453" s="188">
        <v>0.04</v>
      </c>
      <c r="F453" s="188" t="s">
        <v>7692</v>
      </c>
      <c r="G453" s="188" t="s">
        <v>7613</v>
      </c>
      <c r="H453" s="188" t="s">
        <v>7693</v>
      </c>
    </row>
    <row r="454" spans="1:8">
      <c r="A454" s="188" t="s">
        <v>8916</v>
      </c>
      <c r="B454" s="188" t="s">
        <v>2641</v>
      </c>
      <c r="C454" s="188" t="s">
        <v>7611</v>
      </c>
      <c r="D454" s="188">
        <v>9084682.0399999991</v>
      </c>
      <c r="E454" s="188">
        <v>0.04</v>
      </c>
      <c r="F454" s="188" t="s">
        <v>7763</v>
      </c>
      <c r="G454" s="188" t="s">
        <v>7764</v>
      </c>
      <c r="H454" s="188" t="s">
        <v>161</v>
      </c>
    </row>
    <row r="455" spans="1:8">
      <c r="A455" s="188">
        <v>8725</v>
      </c>
      <c r="B455" s="188" t="s">
        <v>8775</v>
      </c>
      <c r="C455" s="188" t="s">
        <v>7611</v>
      </c>
      <c r="D455" s="188">
        <v>8793800.1799999997</v>
      </c>
      <c r="E455" s="188">
        <v>0.04</v>
      </c>
      <c r="F455" s="188" t="s">
        <v>7711</v>
      </c>
      <c r="G455" s="188" t="s">
        <v>7712</v>
      </c>
      <c r="H455" s="188" t="s">
        <v>156</v>
      </c>
    </row>
    <row r="456" spans="1:8">
      <c r="A456" s="188">
        <v>105560</v>
      </c>
      <c r="B456" s="188" t="s">
        <v>1677</v>
      </c>
      <c r="C456" s="188" t="s">
        <v>7611</v>
      </c>
      <c r="D456" s="188">
        <v>8246742.7699999996</v>
      </c>
      <c r="E456" s="188">
        <v>0.04</v>
      </c>
      <c r="F456" s="188" t="s">
        <v>7675</v>
      </c>
      <c r="G456" s="188" t="s">
        <v>7676</v>
      </c>
      <c r="H456" s="188" t="s">
        <v>151</v>
      </c>
    </row>
    <row r="457" spans="1:8">
      <c r="A457" s="188" t="s">
        <v>8672</v>
      </c>
      <c r="B457" s="188" t="s">
        <v>8673</v>
      </c>
      <c r="C457" s="188" t="s">
        <v>7611</v>
      </c>
      <c r="D457" s="188">
        <v>8227777.9400000004</v>
      </c>
      <c r="E457" s="188">
        <v>0.04</v>
      </c>
      <c r="F457" s="188" t="s">
        <v>7656</v>
      </c>
      <c r="G457" s="188" t="s">
        <v>7657</v>
      </c>
      <c r="H457" s="188" t="s">
        <v>179</v>
      </c>
    </row>
    <row r="458" spans="1:8">
      <c r="A458" s="188" t="s">
        <v>8339</v>
      </c>
      <c r="B458" s="188" t="s">
        <v>1747</v>
      </c>
      <c r="C458" s="188" t="s">
        <v>7611</v>
      </c>
      <c r="D458" s="188">
        <v>8208058.7000000002</v>
      </c>
      <c r="E458" s="188">
        <v>0.04</v>
      </c>
      <c r="F458" s="188" t="s">
        <v>7763</v>
      </c>
      <c r="G458" s="188" t="s">
        <v>7764</v>
      </c>
      <c r="H458" s="188" t="s">
        <v>161</v>
      </c>
    </row>
    <row r="459" spans="1:8">
      <c r="A459" s="188" t="s">
        <v>8711</v>
      </c>
      <c r="B459" s="188" t="s">
        <v>8712</v>
      </c>
      <c r="C459" s="188" t="s">
        <v>7611</v>
      </c>
      <c r="D459" s="188">
        <v>8049674.0700000003</v>
      </c>
      <c r="E459" s="188">
        <v>0.04</v>
      </c>
      <c r="F459" s="188" t="s">
        <v>8009</v>
      </c>
      <c r="G459" s="188" t="s">
        <v>8010</v>
      </c>
      <c r="H459" s="188" t="s">
        <v>146</v>
      </c>
    </row>
    <row r="460" spans="1:8">
      <c r="A460" s="188" t="s">
        <v>8384</v>
      </c>
      <c r="B460" s="188" t="s">
        <v>8385</v>
      </c>
      <c r="C460" s="188" t="s">
        <v>7611</v>
      </c>
      <c r="D460" s="188">
        <v>8038836.7599999998</v>
      </c>
      <c r="E460" s="188">
        <v>0.04</v>
      </c>
      <c r="F460" s="188" t="s">
        <v>8386</v>
      </c>
      <c r="G460" s="188" t="s">
        <v>8387</v>
      </c>
      <c r="H460" s="188" t="s">
        <v>8388</v>
      </c>
    </row>
    <row r="461" spans="1:8">
      <c r="A461" s="188" t="s">
        <v>8154</v>
      </c>
      <c r="B461" s="188" t="s">
        <v>8155</v>
      </c>
      <c r="C461" s="188" t="s">
        <v>7645</v>
      </c>
      <c r="D461" s="188">
        <v>10256022.85</v>
      </c>
      <c r="E461" s="188">
        <v>0.04</v>
      </c>
      <c r="F461" s="188" t="s">
        <v>7763</v>
      </c>
      <c r="G461" s="188" t="s">
        <v>7764</v>
      </c>
      <c r="H461" s="188" t="s">
        <v>161</v>
      </c>
    </row>
    <row r="462" spans="1:8">
      <c r="A462" s="188" t="s">
        <v>8456</v>
      </c>
      <c r="B462" s="188" t="s">
        <v>8457</v>
      </c>
      <c r="C462" s="188" t="s">
        <v>7645</v>
      </c>
      <c r="D462" s="188">
        <v>9496482.7300000004</v>
      </c>
      <c r="E462" s="188">
        <v>0.04</v>
      </c>
      <c r="F462" s="188" t="s">
        <v>7670</v>
      </c>
      <c r="G462" s="188" t="s">
        <v>7671</v>
      </c>
      <c r="H462" s="188" t="s">
        <v>146</v>
      </c>
    </row>
    <row r="463" spans="1:8">
      <c r="A463" s="188" t="s">
        <v>8395</v>
      </c>
      <c r="B463" s="188" t="s">
        <v>8396</v>
      </c>
      <c r="C463" s="188" t="s">
        <v>7645</v>
      </c>
      <c r="D463" s="188">
        <v>9400539.5199999996</v>
      </c>
      <c r="E463" s="188">
        <v>0.04</v>
      </c>
      <c r="F463" s="188" t="s">
        <v>7602</v>
      </c>
      <c r="G463" s="188" t="s">
        <v>7625</v>
      </c>
      <c r="H463" s="188" t="s">
        <v>63</v>
      </c>
    </row>
    <row r="464" spans="1:8">
      <c r="A464" s="188" t="s">
        <v>8466</v>
      </c>
      <c r="B464" s="188" t="s">
        <v>8467</v>
      </c>
      <c r="C464" s="188" t="s">
        <v>7645</v>
      </c>
      <c r="D464" s="188">
        <v>8945364.8900000006</v>
      </c>
      <c r="E464" s="188">
        <v>0.04</v>
      </c>
      <c r="F464" s="188" t="s">
        <v>7692</v>
      </c>
      <c r="G464" s="188" t="s">
        <v>7613</v>
      </c>
      <c r="H464" s="188" t="s">
        <v>7693</v>
      </c>
    </row>
    <row r="465" spans="1:8">
      <c r="A465" s="188" t="s">
        <v>8700</v>
      </c>
      <c r="B465" s="188" t="s">
        <v>8701</v>
      </c>
      <c r="C465" s="188" t="s">
        <v>7645</v>
      </c>
      <c r="D465" s="188">
        <v>8708125.6500000004</v>
      </c>
      <c r="E465" s="188">
        <v>0.04</v>
      </c>
      <c r="F465" s="188" t="s">
        <v>7602</v>
      </c>
      <c r="G465" s="188" t="s">
        <v>7603</v>
      </c>
      <c r="H465" s="188" t="s">
        <v>63</v>
      </c>
    </row>
    <row r="466" spans="1:8">
      <c r="A466" s="188" t="s">
        <v>8086</v>
      </c>
      <c r="B466" s="188" t="s">
        <v>8087</v>
      </c>
      <c r="C466" s="188" t="s">
        <v>7645</v>
      </c>
      <c r="D466" s="188">
        <v>8687930.75</v>
      </c>
      <c r="E466" s="188">
        <v>0.04</v>
      </c>
      <c r="F466" s="188" t="s">
        <v>7602</v>
      </c>
      <c r="G466" s="188" t="s">
        <v>7625</v>
      </c>
      <c r="H466" s="188" t="s">
        <v>63</v>
      </c>
    </row>
    <row r="467" spans="1:8">
      <c r="A467" s="188" t="s">
        <v>8270</v>
      </c>
      <c r="B467" s="188" t="s">
        <v>8271</v>
      </c>
      <c r="C467" s="188" t="s">
        <v>7787</v>
      </c>
      <c r="D467" s="188">
        <v>9615830.6400000006</v>
      </c>
      <c r="E467" s="188">
        <v>0.04</v>
      </c>
      <c r="F467" s="188" t="s">
        <v>7602</v>
      </c>
      <c r="G467" s="188" t="s">
        <v>7603</v>
      </c>
      <c r="H467" s="188" t="s">
        <v>63</v>
      </c>
    </row>
    <row r="468" spans="1:8">
      <c r="A468" s="188" t="s">
        <v>8322</v>
      </c>
      <c r="B468" s="188" t="s">
        <v>8323</v>
      </c>
      <c r="C468" s="188" t="s">
        <v>7749</v>
      </c>
      <c r="D468" s="188">
        <v>9917989.9199999999</v>
      </c>
      <c r="E468" s="188">
        <v>0.04</v>
      </c>
      <c r="F468" s="188" t="s">
        <v>7602</v>
      </c>
      <c r="G468" s="188" t="s">
        <v>7625</v>
      </c>
      <c r="H468" s="188" t="s">
        <v>63</v>
      </c>
    </row>
    <row r="469" spans="1:8">
      <c r="A469" s="188" t="s">
        <v>8360</v>
      </c>
      <c r="B469" s="188" t="s">
        <v>8361</v>
      </c>
      <c r="C469" s="188" t="s">
        <v>7749</v>
      </c>
      <c r="D469" s="188">
        <v>9442040.7100000009</v>
      </c>
      <c r="E469" s="188">
        <v>0.04</v>
      </c>
      <c r="F469" s="188" t="s">
        <v>7641</v>
      </c>
      <c r="G469" s="188" t="s">
        <v>7642</v>
      </c>
      <c r="H469" s="188" t="s">
        <v>146</v>
      </c>
    </row>
    <row r="470" spans="1:8">
      <c r="A470" s="188" t="s">
        <v>8340</v>
      </c>
      <c r="B470" s="188" t="s">
        <v>8341</v>
      </c>
      <c r="C470" s="188" t="s">
        <v>7749</v>
      </c>
      <c r="D470" s="188">
        <v>8833778.4800000004</v>
      </c>
      <c r="E470" s="188">
        <v>0.04</v>
      </c>
      <c r="F470" s="188" t="s">
        <v>7688</v>
      </c>
      <c r="G470" s="188" t="s">
        <v>7689</v>
      </c>
      <c r="H470" s="188" t="s">
        <v>146</v>
      </c>
    </row>
    <row r="471" spans="1:8">
      <c r="A471" s="188" t="s">
        <v>8665</v>
      </c>
      <c r="B471" s="188" t="s">
        <v>1883</v>
      </c>
      <c r="C471" s="188" t="s">
        <v>7749</v>
      </c>
      <c r="D471" s="188">
        <v>8743971.9399999995</v>
      </c>
      <c r="E471" s="188">
        <v>0.04</v>
      </c>
      <c r="F471" s="188" t="s">
        <v>7602</v>
      </c>
      <c r="G471" s="188" t="s">
        <v>7625</v>
      </c>
      <c r="H471" s="188" t="s">
        <v>63</v>
      </c>
    </row>
    <row r="472" spans="1:8">
      <c r="A472" s="188" t="s">
        <v>8514</v>
      </c>
      <c r="B472" s="188" t="s">
        <v>1320</v>
      </c>
      <c r="C472" s="188" t="s">
        <v>7749</v>
      </c>
      <c r="D472" s="188">
        <v>8722825.1999999993</v>
      </c>
      <c r="E472" s="188">
        <v>0.04</v>
      </c>
      <c r="F472" s="188" t="s">
        <v>7602</v>
      </c>
      <c r="G472" s="188" t="s">
        <v>7625</v>
      </c>
      <c r="H472" s="188" t="s">
        <v>63</v>
      </c>
    </row>
    <row r="473" spans="1:8">
      <c r="A473" s="188" t="s">
        <v>8374</v>
      </c>
      <c r="B473" s="188" t="s">
        <v>8375</v>
      </c>
      <c r="C473" s="188" t="s">
        <v>7749</v>
      </c>
      <c r="D473" s="188">
        <v>8155448.7999999998</v>
      </c>
      <c r="E473" s="188">
        <v>0.04</v>
      </c>
      <c r="F473" s="188" t="s">
        <v>7602</v>
      </c>
      <c r="G473" s="188" t="s">
        <v>7625</v>
      </c>
      <c r="H473" s="188" t="s">
        <v>63</v>
      </c>
    </row>
    <row r="474" spans="1:8">
      <c r="A474" s="188" t="s">
        <v>8504</v>
      </c>
      <c r="B474" s="188" t="s">
        <v>8505</v>
      </c>
      <c r="C474" s="188" t="s">
        <v>7730</v>
      </c>
      <c r="D474" s="188">
        <v>10149725.66</v>
      </c>
      <c r="E474" s="188">
        <v>0.04</v>
      </c>
      <c r="F474" s="188" t="s">
        <v>7602</v>
      </c>
      <c r="G474" s="188" t="s">
        <v>7625</v>
      </c>
      <c r="H474" s="188" t="s">
        <v>63</v>
      </c>
    </row>
    <row r="475" spans="1:8">
      <c r="A475" s="188" t="s">
        <v>8265</v>
      </c>
      <c r="B475" s="188" t="s">
        <v>2732</v>
      </c>
      <c r="C475" s="188" t="s">
        <v>7730</v>
      </c>
      <c r="D475" s="188">
        <v>9564471.9299999997</v>
      </c>
      <c r="E475" s="188">
        <v>0.04</v>
      </c>
      <c r="F475" s="188" t="s">
        <v>7602</v>
      </c>
      <c r="G475" s="188" t="s">
        <v>7625</v>
      </c>
      <c r="H475" s="188" t="s">
        <v>63</v>
      </c>
    </row>
    <row r="476" spans="1:8">
      <c r="A476" s="188" t="s">
        <v>8205</v>
      </c>
      <c r="B476" s="188" t="s">
        <v>8206</v>
      </c>
      <c r="C476" s="188" t="s">
        <v>7730</v>
      </c>
      <c r="D476" s="188">
        <v>9345070.3499999996</v>
      </c>
      <c r="E476" s="188">
        <v>0.04</v>
      </c>
      <c r="F476" s="188" t="s">
        <v>7602</v>
      </c>
      <c r="G476" s="188" t="s">
        <v>7625</v>
      </c>
      <c r="H476" s="188" t="s">
        <v>63</v>
      </c>
    </row>
    <row r="477" spans="1:8">
      <c r="A477" s="188" t="s">
        <v>8227</v>
      </c>
      <c r="B477" s="188" t="s">
        <v>8228</v>
      </c>
      <c r="C477" s="188" t="s">
        <v>7730</v>
      </c>
      <c r="D477" s="188">
        <v>9233925</v>
      </c>
      <c r="E477" s="188">
        <v>0.04</v>
      </c>
      <c r="F477" s="188" t="s">
        <v>7602</v>
      </c>
      <c r="G477" s="188" t="s">
        <v>7603</v>
      </c>
      <c r="H477" s="188" t="s">
        <v>63</v>
      </c>
    </row>
    <row r="478" spans="1:8">
      <c r="A478" s="188">
        <v>8002</v>
      </c>
      <c r="B478" s="188" t="s">
        <v>1871</v>
      </c>
      <c r="C478" s="188" t="s">
        <v>7730</v>
      </c>
      <c r="D478" s="188">
        <v>8560782.6600000001</v>
      </c>
      <c r="E478" s="188">
        <v>0.04</v>
      </c>
      <c r="F478" s="188" t="s">
        <v>7711</v>
      </c>
      <c r="G478" s="188" t="s">
        <v>7712</v>
      </c>
      <c r="H478" s="188" t="s">
        <v>156</v>
      </c>
    </row>
    <row r="479" spans="1:8">
      <c r="A479" s="188" t="s">
        <v>8281</v>
      </c>
      <c r="B479" s="188" t="s">
        <v>8282</v>
      </c>
      <c r="C479" s="188" t="s">
        <v>7730</v>
      </c>
      <c r="D479" s="188">
        <v>8469975.1799999997</v>
      </c>
      <c r="E479" s="188">
        <v>0.04</v>
      </c>
      <c r="F479" s="188" t="s">
        <v>7692</v>
      </c>
      <c r="G479" s="188" t="s">
        <v>7613</v>
      </c>
      <c r="H479" s="188" t="s">
        <v>7693</v>
      </c>
    </row>
    <row r="480" spans="1:8">
      <c r="A480" s="188" t="s">
        <v>8616</v>
      </c>
      <c r="B480" s="188" t="s">
        <v>4049</v>
      </c>
      <c r="C480" s="188" t="s">
        <v>7730</v>
      </c>
      <c r="D480" s="188">
        <v>8430263.0999999996</v>
      </c>
      <c r="E480" s="188">
        <v>0.04</v>
      </c>
      <c r="F480" s="188" t="s">
        <v>7602</v>
      </c>
      <c r="G480" s="188" t="s">
        <v>7625</v>
      </c>
      <c r="H480" s="188" t="s">
        <v>63</v>
      </c>
    </row>
    <row r="481" spans="1:8">
      <c r="A481" s="188" t="s">
        <v>8444</v>
      </c>
      <c r="B481" s="188" t="s">
        <v>8445</v>
      </c>
      <c r="C481" s="188" t="s">
        <v>7730</v>
      </c>
      <c r="D481" s="188">
        <v>8170810.8399999999</v>
      </c>
      <c r="E481" s="188">
        <v>0.04</v>
      </c>
      <c r="F481" s="188" t="s">
        <v>7602</v>
      </c>
      <c r="G481" s="188" t="s">
        <v>7625</v>
      </c>
      <c r="H481" s="188" t="s">
        <v>63</v>
      </c>
    </row>
    <row r="482" spans="1:8">
      <c r="A482" s="188" t="s">
        <v>8596</v>
      </c>
      <c r="B482" s="188" t="s">
        <v>8597</v>
      </c>
      <c r="C482" s="188" t="s">
        <v>7601</v>
      </c>
      <c r="D482" s="188">
        <v>9949322.8800000008</v>
      </c>
      <c r="E482" s="188">
        <v>0.04</v>
      </c>
      <c r="F482" s="188" t="s">
        <v>7602</v>
      </c>
      <c r="G482" s="188" t="s">
        <v>7625</v>
      </c>
      <c r="H482" s="188" t="s">
        <v>63</v>
      </c>
    </row>
    <row r="483" spans="1:8">
      <c r="A483" s="188" t="s">
        <v>8516</v>
      </c>
      <c r="B483" s="188" t="s">
        <v>8517</v>
      </c>
      <c r="C483" s="188" t="s">
        <v>7601</v>
      </c>
      <c r="D483" s="188">
        <v>9682864.0999999996</v>
      </c>
      <c r="E483" s="188">
        <v>0.04</v>
      </c>
      <c r="F483" s="188" t="s">
        <v>7602</v>
      </c>
      <c r="G483" s="188" t="s">
        <v>7603</v>
      </c>
      <c r="H483" s="188" t="s">
        <v>63</v>
      </c>
    </row>
    <row r="484" spans="1:8">
      <c r="A484" s="188" t="s">
        <v>8933</v>
      </c>
      <c r="B484" s="188" t="s">
        <v>8934</v>
      </c>
      <c r="C484" s="188" t="s">
        <v>7601</v>
      </c>
      <c r="D484" s="188">
        <v>9455589</v>
      </c>
      <c r="E484" s="188">
        <v>0.04</v>
      </c>
      <c r="F484" s="188" t="s">
        <v>7602</v>
      </c>
      <c r="G484" s="188" t="s">
        <v>7603</v>
      </c>
      <c r="H484" s="188" t="s">
        <v>63</v>
      </c>
    </row>
    <row r="485" spans="1:8">
      <c r="A485" s="188" t="s">
        <v>8568</v>
      </c>
      <c r="B485" s="188" t="s">
        <v>8569</v>
      </c>
      <c r="C485" s="188" t="s">
        <v>7601</v>
      </c>
      <c r="D485" s="188">
        <v>9440112.2400000002</v>
      </c>
      <c r="E485" s="188">
        <v>0.04</v>
      </c>
      <c r="F485" s="188" t="s">
        <v>7602</v>
      </c>
      <c r="G485" s="188" t="s">
        <v>7625</v>
      </c>
      <c r="H485" s="188" t="s">
        <v>63</v>
      </c>
    </row>
    <row r="486" spans="1:8">
      <c r="A486" s="188" t="s">
        <v>8189</v>
      </c>
      <c r="B486" s="188" t="s">
        <v>8190</v>
      </c>
      <c r="C486" s="188" t="s">
        <v>7601</v>
      </c>
      <c r="D486" s="188">
        <v>9356235.8800000008</v>
      </c>
      <c r="E486" s="188">
        <v>0.04</v>
      </c>
      <c r="F486" s="188" t="s">
        <v>7602</v>
      </c>
      <c r="G486" s="188" t="s">
        <v>7603</v>
      </c>
      <c r="H486" s="188" t="s">
        <v>63</v>
      </c>
    </row>
    <row r="487" spans="1:8">
      <c r="A487" s="188" t="s">
        <v>8215</v>
      </c>
      <c r="B487" s="188" t="s">
        <v>8216</v>
      </c>
      <c r="C487" s="188" t="s">
        <v>7601</v>
      </c>
      <c r="D487" s="188">
        <v>8701071.4600000009</v>
      </c>
      <c r="E487" s="188">
        <v>0.04</v>
      </c>
      <c r="F487" s="188" t="s">
        <v>7602</v>
      </c>
      <c r="G487" s="188" t="s">
        <v>7625</v>
      </c>
      <c r="H487" s="188" t="s">
        <v>63</v>
      </c>
    </row>
    <row r="488" spans="1:8">
      <c r="A488" s="188" t="s">
        <v>8106</v>
      </c>
      <c r="B488" s="188" t="s">
        <v>2987</v>
      </c>
      <c r="C488" s="188" t="s">
        <v>7601</v>
      </c>
      <c r="D488" s="188">
        <v>8438511.5999999996</v>
      </c>
      <c r="E488" s="188">
        <v>0.04</v>
      </c>
      <c r="F488" s="188" t="s">
        <v>7602</v>
      </c>
      <c r="G488" s="188" t="s">
        <v>7603</v>
      </c>
      <c r="H488" s="188" t="s">
        <v>63</v>
      </c>
    </row>
    <row r="489" spans="1:8">
      <c r="A489" s="188" t="s">
        <v>8745</v>
      </c>
      <c r="B489" s="188" t="s">
        <v>2349</v>
      </c>
      <c r="C489" s="188" t="s">
        <v>7601</v>
      </c>
      <c r="D489" s="188">
        <v>8192802.0199999996</v>
      </c>
      <c r="E489" s="188">
        <v>0.04</v>
      </c>
      <c r="F489" s="188" t="s">
        <v>7602</v>
      </c>
      <c r="G489" s="188" t="s">
        <v>7603</v>
      </c>
      <c r="H489" s="188" t="s">
        <v>63</v>
      </c>
    </row>
    <row r="490" spans="1:8">
      <c r="A490" s="188" t="s">
        <v>8301</v>
      </c>
      <c r="B490" s="188" t="s">
        <v>8302</v>
      </c>
      <c r="C490" s="188" t="s">
        <v>7708</v>
      </c>
      <c r="D490" s="188">
        <v>10115412.18</v>
      </c>
      <c r="E490" s="188">
        <v>0.04</v>
      </c>
      <c r="F490" s="188" t="s">
        <v>7602</v>
      </c>
      <c r="G490" s="188" t="s">
        <v>7625</v>
      </c>
      <c r="H490" s="188" t="s">
        <v>63</v>
      </c>
    </row>
    <row r="491" spans="1:8">
      <c r="A491" s="188" t="s">
        <v>9112</v>
      </c>
      <c r="B491" s="188" t="s">
        <v>9902</v>
      </c>
      <c r="C491" s="188" t="s">
        <v>7708</v>
      </c>
      <c r="D491" s="188">
        <v>10009444.33</v>
      </c>
      <c r="E491" s="188">
        <v>0.04</v>
      </c>
      <c r="F491" s="188" t="s">
        <v>8232</v>
      </c>
      <c r="G491" s="188" t="s">
        <v>8233</v>
      </c>
      <c r="H491" s="188" t="s">
        <v>8234</v>
      </c>
    </row>
    <row r="492" spans="1:8">
      <c r="A492" s="188" t="s">
        <v>8335</v>
      </c>
      <c r="B492" s="188" t="s">
        <v>8336</v>
      </c>
      <c r="C492" s="188" t="s">
        <v>7708</v>
      </c>
      <c r="D492" s="188">
        <v>9377603.7699999996</v>
      </c>
      <c r="E492" s="188">
        <v>0.04</v>
      </c>
      <c r="F492" s="188" t="s">
        <v>7763</v>
      </c>
      <c r="G492" s="188" t="s">
        <v>7764</v>
      </c>
      <c r="H492" s="188" t="s">
        <v>161</v>
      </c>
    </row>
    <row r="493" spans="1:8">
      <c r="A493" s="188" t="s">
        <v>8599</v>
      </c>
      <c r="B493" s="188" t="s">
        <v>1765</v>
      </c>
      <c r="C493" s="188" t="s">
        <v>7708</v>
      </c>
      <c r="D493" s="188">
        <v>9290182.5399999991</v>
      </c>
      <c r="E493" s="188">
        <v>0.04</v>
      </c>
      <c r="F493" s="188" t="s">
        <v>7763</v>
      </c>
      <c r="G493" s="188" t="s">
        <v>7764</v>
      </c>
      <c r="H493" s="188" t="s">
        <v>161</v>
      </c>
    </row>
    <row r="494" spans="1:8">
      <c r="A494" s="188" t="s">
        <v>8298</v>
      </c>
      <c r="B494" s="188" t="s">
        <v>8299</v>
      </c>
      <c r="C494" s="188" t="s">
        <v>7708</v>
      </c>
      <c r="D494" s="188">
        <v>9097174.5399999991</v>
      </c>
      <c r="E494" s="188">
        <v>0.04</v>
      </c>
      <c r="F494" s="188" t="s">
        <v>7653</v>
      </c>
      <c r="G494" s="188" t="s">
        <v>7654</v>
      </c>
      <c r="H494" s="188" t="s">
        <v>90</v>
      </c>
    </row>
    <row r="495" spans="1:8">
      <c r="A495" s="188" t="s">
        <v>8098</v>
      </c>
      <c r="B495" s="188" t="s">
        <v>8099</v>
      </c>
      <c r="C495" s="188" t="s">
        <v>7708</v>
      </c>
      <c r="D495" s="188">
        <v>8570607.9499999993</v>
      </c>
      <c r="E495" s="188">
        <v>0.04</v>
      </c>
      <c r="F495" s="188" t="s">
        <v>7653</v>
      </c>
      <c r="G495" s="188" t="s">
        <v>7654</v>
      </c>
      <c r="H495" s="188" t="s">
        <v>90</v>
      </c>
    </row>
    <row r="496" spans="1:8">
      <c r="A496" s="188" t="s">
        <v>8251</v>
      </c>
      <c r="B496" s="188" t="s">
        <v>457</v>
      </c>
      <c r="C496" s="188" t="s">
        <v>7708</v>
      </c>
      <c r="D496" s="188">
        <v>8448960.2799999993</v>
      </c>
      <c r="E496" s="188">
        <v>0.04</v>
      </c>
      <c r="F496" s="188" t="s">
        <v>7692</v>
      </c>
      <c r="G496" s="188" t="s">
        <v>7613</v>
      </c>
      <c r="H496" s="188" t="s">
        <v>7693</v>
      </c>
    </row>
    <row r="497" spans="1:8">
      <c r="A497" s="188" t="s">
        <v>8013</v>
      </c>
      <c r="B497" s="188" t="s">
        <v>1641</v>
      </c>
      <c r="C497" s="188" t="s">
        <v>7708</v>
      </c>
      <c r="D497" s="188">
        <v>8366760</v>
      </c>
      <c r="E497" s="188">
        <v>0.04</v>
      </c>
      <c r="F497" s="188" t="s">
        <v>7602</v>
      </c>
      <c r="G497" s="188" t="s">
        <v>7625</v>
      </c>
      <c r="H497" s="188" t="s">
        <v>63</v>
      </c>
    </row>
    <row r="498" spans="1:8">
      <c r="A498" s="188" t="s">
        <v>9274</v>
      </c>
      <c r="B498" s="188" t="s">
        <v>9903</v>
      </c>
      <c r="C498" s="188" t="s">
        <v>7708</v>
      </c>
      <c r="D498" s="188">
        <v>8121379.0099999998</v>
      </c>
      <c r="E498" s="188">
        <v>0.04</v>
      </c>
      <c r="F498" s="188" t="s">
        <v>7641</v>
      </c>
      <c r="G498" s="188" t="s">
        <v>7642</v>
      </c>
      <c r="H498" s="188" t="s">
        <v>146</v>
      </c>
    </row>
    <row r="499" spans="1:8">
      <c r="A499" s="188" t="s">
        <v>8100</v>
      </c>
      <c r="B499" s="188" t="s">
        <v>8101</v>
      </c>
      <c r="C499" s="188" t="s">
        <v>7708</v>
      </c>
      <c r="D499" s="188">
        <v>8018809.3700000001</v>
      </c>
      <c r="E499" s="188">
        <v>0.04</v>
      </c>
      <c r="F499" s="188" t="s">
        <v>7602</v>
      </c>
      <c r="G499" s="188" t="s">
        <v>7625</v>
      </c>
      <c r="H499" s="188" t="s">
        <v>63</v>
      </c>
    </row>
    <row r="500" spans="1:8">
      <c r="A500" s="188">
        <v>4568</v>
      </c>
      <c r="B500" s="188" t="s">
        <v>7998</v>
      </c>
      <c r="C500" s="188" t="s">
        <v>7628</v>
      </c>
      <c r="D500" s="188">
        <v>10179714.35</v>
      </c>
      <c r="E500" s="188">
        <v>0.04</v>
      </c>
      <c r="F500" s="188" t="s">
        <v>7711</v>
      </c>
      <c r="G500" s="188" t="s">
        <v>7712</v>
      </c>
      <c r="H500" s="188" t="s">
        <v>156</v>
      </c>
    </row>
    <row r="501" spans="1:8">
      <c r="A501" s="188" t="s">
        <v>8249</v>
      </c>
      <c r="B501" s="188" t="s">
        <v>8250</v>
      </c>
      <c r="C501" s="188" t="s">
        <v>7628</v>
      </c>
      <c r="D501" s="188">
        <v>10139098.9</v>
      </c>
      <c r="E501" s="188">
        <v>0.04</v>
      </c>
      <c r="F501" s="188" t="s">
        <v>7602</v>
      </c>
      <c r="G501" s="188" t="s">
        <v>7625</v>
      </c>
      <c r="H501" s="188" t="s">
        <v>63</v>
      </c>
    </row>
    <row r="502" spans="1:8">
      <c r="A502" s="188" t="s">
        <v>8137</v>
      </c>
      <c r="B502" s="188" t="s">
        <v>8138</v>
      </c>
      <c r="C502" s="188" t="s">
        <v>7628</v>
      </c>
      <c r="D502" s="188">
        <v>9595511.4000000004</v>
      </c>
      <c r="E502" s="188">
        <v>0.04</v>
      </c>
      <c r="F502" s="188" t="s">
        <v>7653</v>
      </c>
      <c r="G502" s="188" t="s">
        <v>7654</v>
      </c>
      <c r="H502" s="188" t="s">
        <v>90</v>
      </c>
    </row>
    <row r="503" spans="1:8">
      <c r="A503" s="188" t="s">
        <v>8130</v>
      </c>
      <c r="B503" s="188" t="s">
        <v>1506</v>
      </c>
      <c r="C503" s="188" t="s">
        <v>7628</v>
      </c>
      <c r="D503" s="188">
        <v>9276558.4800000004</v>
      </c>
      <c r="E503" s="188">
        <v>0.04</v>
      </c>
      <c r="F503" s="188" t="s">
        <v>7602</v>
      </c>
      <c r="G503" s="188" t="s">
        <v>7625</v>
      </c>
      <c r="H503" s="188" t="s">
        <v>63</v>
      </c>
    </row>
    <row r="504" spans="1:8">
      <c r="A504" s="188" t="s">
        <v>7996</v>
      </c>
      <c r="B504" s="188" t="s">
        <v>7997</v>
      </c>
      <c r="C504" s="188" t="s">
        <v>7628</v>
      </c>
      <c r="D504" s="188">
        <v>8522934.2400000002</v>
      </c>
      <c r="E504" s="188">
        <v>0.04</v>
      </c>
      <c r="F504" s="188" t="s">
        <v>7641</v>
      </c>
      <c r="G504" s="188" t="s">
        <v>7642</v>
      </c>
      <c r="H504" s="188" t="s">
        <v>146</v>
      </c>
    </row>
    <row r="505" spans="1:8">
      <c r="A505" s="188" t="s">
        <v>8135</v>
      </c>
      <c r="B505" s="188" t="s">
        <v>8136</v>
      </c>
      <c r="C505" s="188" t="s">
        <v>7628</v>
      </c>
      <c r="D505" s="188">
        <v>8297698.4000000004</v>
      </c>
      <c r="E505" s="188">
        <v>0.04</v>
      </c>
      <c r="F505" s="188" t="s">
        <v>7602</v>
      </c>
      <c r="G505" s="188" t="s">
        <v>7625</v>
      </c>
      <c r="H505" s="188" t="s">
        <v>63</v>
      </c>
    </row>
    <row r="506" spans="1:8">
      <c r="A506" s="188" t="s">
        <v>9629</v>
      </c>
      <c r="B506" s="188" t="s">
        <v>9630</v>
      </c>
      <c r="C506" s="188" t="s">
        <v>7616</v>
      </c>
      <c r="D506" s="188">
        <v>7617783.0700000003</v>
      </c>
      <c r="E506" s="188">
        <v>0.03</v>
      </c>
      <c r="F506" s="188" t="s">
        <v>7688</v>
      </c>
      <c r="G506" s="188" t="s">
        <v>7689</v>
      </c>
      <c r="H506" s="188" t="s">
        <v>146</v>
      </c>
    </row>
    <row r="507" spans="1:8">
      <c r="A507" s="188">
        <v>9888</v>
      </c>
      <c r="B507" s="188" t="s">
        <v>8066</v>
      </c>
      <c r="C507" s="188" t="s">
        <v>7616</v>
      </c>
      <c r="D507" s="188">
        <v>7274799.0700000003</v>
      </c>
      <c r="E507" s="188">
        <v>0.03</v>
      </c>
      <c r="F507" s="188" t="s">
        <v>7661</v>
      </c>
      <c r="G507" s="188" t="s">
        <v>7662</v>
      </c>
      <c r="H507" s="188" t="s">
        <v>175</v>
      </c>
    </row>
    <row r="508" spans="1:8">
      <c r="A508" s="188" t="s">
        <v>9388</v>
      </c>
      <c r="B508" s="188" t="s">
        <v>9389</v>
      </c>
      <c r="C508" s="188" t="s">
        <v>7616</v>
      </c>
      <c r="D508" s="188">
        <v>6679374.6799999997</v>
      </c>
      <c r="E508" s="188">
        <v>0.03</v>
      </c>
      <c r="F508" s="188" t="s">
        <v>8064</v>
      </c>
      <c r="G508" s="188" t="s">
        <v>8065</v>
      </c>
      <c r="H508" s="188" t="s">
        <v>218</v>
      </c>
    </row>
    <row r="509" spans="1:8">
      <c r="A509" s="188" t="s">
        <v>8193</v>
      </c>
      <c r="B509" s="188" t="s">
        <v>8194</v>
      </c>
      <c r="C509" s="188" t="s">
        <v>7616</v>
      </c>
      <c r="D509" s="188">
        <v>6667228.2599999998</v>
      </c>
      <c r="E509" s="188">
        <v>0.03</v>
      </c>
      <c r="F509" s="188" t="s">
        <v>7602</v>
      </c>
      <c r="G509" s="188" t="s">
        <v>7603</v>
      </c>
      <c r="H509" s="188" t="s">
        <v>63</v>
      </c>
    </row>
    <row r="510" spans="1:8">
      <c r="A510" s="188" t="s">
        <v>8650</v>
      </c>
      <c r="B510" s="188" t="s">
        <v>8651</v>
      </c>
      <c r="C510" s="188" t="s">
        <v>7616</v>
      </c>
      <c r="D510" s="188">
        <v>6634023.2400000002</v>
      </c>
      <c r="E510" s="188">
        <v>0.03</v>
      </c>
      <c r="F510" s="188" t="s">
        <v>7602</v>
      </c>
      <c r="G510" s="188" t="s">
        <v>7625</v>
      </c>
      <c r="H510" s="188" t="s">
        <v>63</v>
      </c>
    </row>
    <row r="511" spans="1:8">
      <c r="A511" s="188" t="s">
        <v>8051</v>
      </c>
      <c r="B511" s="188" t="s">
        <v>8052</v>
      </c>
      <c r="C511" s="188" t="s">
        <v>7616</v>
      </c>
      <c r="D511" s="188">
        <v>6500501.2800000003</v>
      </c>
      <c r="E511" s="188">
        <v>0.03</v>
      </c>
      <c r="F511" s="188" t="s">
        <v>7602</v>
      </c>
      <c r="G511" s="188" t="s">
        <v>7603</v>
      </c>
      <c r="H511" s="188" t="s">
        <v>63</v>
      </c>
    </row>
    <row r="512" spans="1:8">
      <c r="A512" s="188">
        <v>2412</v>
      </c>
      <c r="B512" s="188" t="s">
        <v>8788</v>
      </c>
      <c r="C512" s="188" t="s">
        <v>7616</v>
      </c>
      <c r="D512" s="188">
        <v>6400273.8899999997</v>
      </c>
      <c r="E512" s="188">
        <v>0.03</v>
      </c>
      <c r="F512" s="188" t="s">
        <v>7634</v>
      </c>
      <c r="G512" s="188" t="s">
        <v>7635</v>
      </c>
      <c r="H512" s="188" t="s">
        <v>169</v>
      </c>
    </row>
    <row r="513" spans="1:8">
      <c r="A513" s="188" t="s">
        <v>9904</v>
      </c>
      <c r="B513" s="188" t="s">
        <v>9905</v>
      </c>
      <c r="C513" s="188" t="s">
        <v>7616</v>
      </c>
      <c r="D513" s="188">
        <v>6220876.1399999997</v>
      </c>
      <c r="E513" s="188">
        <v>0.03</v>
      </c>
      <c r="F513" s="188" t="s">
        <v>7602</v>
      </c>
      <c r="G513" s="188" t="s">
        <v>7625</v>
      </c>
      <c r="H513" s="188" t="s">
        <v>63</v>
      </c>
    </row>
    <row r="514" spans="1:8">
      <c r="A514" s="188" t="s">
        <v>8496</v>
      </c>
      <c r="B514" s="188" t="s">
        <v>8497</v>
      </c>
      <c r="C514" s="188" t="s">
        <v>7616</v>
      </c>
      <c r="D514" s="188">
        <v>6180004.04</v>
      </c>
      <c r="E514" s="188">
        <v>0.03</v>
      </c>
      <c r="F514" s="188" t="s">
        <v>7602</v>
      </c>
      <c r="G514" s="188" t="s">
        <v>7603</v>
      </c>
      <c r="H514" s="188" t="s">
        <v>63</v>
      </c>
    </row>
    <row r="515" spans="1:8">
      <c r="A515" s="188" t="s">
        <v>8491</v>
      </c>
      <c r="B515" s="188" t="s">
        <v>159</v>
      </c>
      <c r="C515" s="188" t="s">
        <v>7616</v>
      </c>
      <c r="D515" s="188">
        <v>6162556.6200000001</v>
      </c>
      <c r="E515" s="188">
        <v>0.03</v>
      </c>
      <c r="F515" s="188" t="s">
        <v>7692</v>
      </c>
      <c r="G515" s="188" t="s">
        <v>7613</v>
      </c>
      <c r="H515" s="188" t="s">
        <v>7693</v>
      </c>
    </row>
    <row r="516" spans="1:8">
      <c r="A516" s="188" t="s">
        <v>8769</v>
      </c>
      <c r="B516" s="188" t="s">
        <v>8770</v>
      </c>
      <c r="C516" s="188" t="s">
        <v>7616</v>
      </c>
      <c r="D516" s="188">
        <v>5983330.7599999998</v>
      </c>
      <c r="E516" s="188">
        <v>0.03</v>
      </c>
      <c r="F516" s="188" t="s">
        <v>8592</v>
      </c>
      <c r="G516" s="188" t="s">
        <v>8593</v>
      </c>
      <c r="H516" s="188" t="s">
        <v>237</v>
      </c>
    </row>
    <row r="517" spans="1:8">
      <c r="A517" s="188" t="s">
        <v>8857</v>
      </c>
      <c r="B517" s="188" t="s">
        <v>9906</v>
      </c>
      <c r="C517" s="188" t="s">
        <v>7616</v>
      </c>
      <c r="D517" s="188">
        <v>5970305.9699999997</v>
      </c>
      <c r="E517" s="188">
        <v>0.03</v>
      </c>
      <c r="F517" s="188" t="s">
        <v>7602</v>
      </c>
      <c r="G517" s="188" t="s">
        <v>7603</v>
      </c>
      <c r="H517" s="188" t="s">
        <v>63</v>
      </c>
    </row>
    <row r="518" spans="1:8">
      <c r="A518" s="188" t="s">
        <v>9907</v>
      </c>
      <c r="B518" s="188" t="s">
        <v>8449</v>
      </c>
      <c r="C518" s="188" t="s">
        <v>7616</v>
      </c>
      <c r="D518" s="188">
        <v>5884130.1200000001</v>
      </c>
      <c r="E518" s="188">
        <v>0.03</v>
      </c>
      <c r="F518" s="188" t="s">
        <v>7675</v>
      </c>
      <c r="G518" s="188" t="s">
        <v>7676</v>
      </c>
      <c r="H518" s="188" t="s">
        <v>151</v>
      </c>
    </row>
    <row r="519" spans="1:8">
      <c r="A519" s="188" t="s">
        <v>8741</v>
      </c>
      <c r="B519" s="188" t="s">
        <v>8742</v>
      </c>
      <c r="C519" s="188" t="s">
        <v>7616</v>
      </c>
      <c r="D519" s="188">
        <v>5750008.04</v>
      </c>
      <c r="E519" s="188">
        <v>0.03</v>
      </c>
      <c r="F519" s="188" t="s">
        <v>7602</v>
      </c>
      <c r="G519" s="188" t="s">
        <v>7625</v>
      </c>
      <c r="H519" s="188" t="s">
        <v>63</v>
      </c>
    </row>
    <row r="520" spans="1:8">
      <c r="A520" s="188" t="s">
        <v>8653</v>
      </c>
      <c r="B520" s="188" t="s">
        <v>8654</v>
      </c>
      <c r="C520" s="188" t="s">
        <v>7607</v>
      </c>
      <c r="D520" s="188">
        <v>7810217.5199999996</v>
      </c>
      <c r="E520" s="188">
        <v>0.03</v>
      </c>
      <c r="F520" s="188" t="s">
        <v>7602</v>
      </c>
      <c r="G520" s="188" t="s">
        <v>7625</v>
      </c>
      <c r="H520" s="188" t="s">
        <v>63</v>
      </c>
    </row>
    <row r="521" spans="1:8">
      <c r="A521" s="188" t="s">
        <v>8237</v>
      </c>
      <c r="B521" s="188" t="s">
        <v>8238</v>
      </c>
      <c r="C521" s="188" t="s">
        <v>7607</v>
      </c>
      <c r="D521" s="188">
        <v>7767940.3099999996</v>
      </c>
      <c r="E521" s="188">
        <v>0.03</v>
      </c>
      <c r="F521" s="188" t="s">
        <v>7641</v>
      </c>
      <c r="G521" s="188" t="s">
        <v>7642</v>
      </c>
      <c r="H521" s="188" t="s">
        <v>146</v>
      </c>
    </row>
    <row r="522" spans="1:8">
      <c r="A522" s="188" t="s">
        <v>9159</v>
      </c>
      <c r="B522" s="188" t="s">
        <v>1635</v>
      </c>
      <c r="C522" s="188" t="s">
        <v>7607</v>
      </c>
      <c r="D522" s="188">
        <v>7635913.7999999998</v>
      </c>
      <c r="E522" s="188">
        <v>0.03</v>
      </c>
      <c r="F522" s="188" t="s">
        <v>7602</v>
      </c>
      <c r="G522" s="188" t="s">
        <v>7625</v>
      </c>
      <c r="H522" s="188" t="s">
        <v>63</v>
      </c>
    </row>
    <row r="523" spans="1:8">
      <c r="A523" s="188" t="s">
        <v>8347</v>
      </c>
      <c r="B523" s="188" t="s">
        <v>9908</v>
      </c>
      <c r="C523" s="188" t="s">
        <v>7607</v>
      </c>
      <c r="D523" s="188">
        <v>7601564.5899999999</v>
      </c>
      <c r="E523" s="188">
        <v>0.03</v>
      </c>
      <c r="F523" s="188" t="s">
        <v>7688</v>
      </c>
      <c r="G523" s="188" t="s">
        <v>7689</v>
      </c>
      <c r="H523" s="188" t="s">
        <v>146</v>
      </c>
    </row>
    <row r="524" spans="1:8">
      <c r="A524" s="188" t="s">
        <v>8406</v>
      </c>
      <c r="B524" s="188" t="s">
        <v>8734</v>
      </c>
      <c r="C524" s="188" t="s">
        <v>7607</v>
      </c>
      <c r="D524" s="188">
        <v>7380944.6799999997</v>
      </c>
      <c r="E524" s="188">
        <v>0.03</v>
      </c>
      <c r="F524" s="188" t="s">
        <v>7742</v>
      </c>
      <c r="G524" s="188" t="s">
        <v>7743</v>
      </c>
      <c r="H524" s="188" t="s">
        <v>141</v>
      </c>
    </row>
    <row r="525" spans="1:8">
      <c r="A525" s="188" t="s">
        <v>9909</v>
      </c>
      <c r="B525" s="188" t="s">
        <v>8513</v>
      </c>
      <c r="C525" s="188" t="s">
        <v>7607</v>
      </c>
      <c r="D525" s="188">
        <v>7247059.0899999999</v>
      </c>
      <c r="E525" s="188">
        <v>0.03</v>
      </c>
      <c r="F525" s="188" t="s">
        <v>7675</v>
      </c>
      <c r="G525" s="188" t="s">
        <v>7676</v>
      </c>
      <c r="H525" s="188" t="s">
        <v>151</v>
      </c>
    </row>
    <row r="526" spans="1:8">
      <c r="A526" s="188" t="s">
        <v>8600</v>
      </c>
      <c r="B526" s="188" t="s">
        <v>3002</v>
      </c>
      <c r="C526" s="188" t="s">
        <v>7607</v>
      </c>
      <c r="D526" s="188">
        <v>6984782.2599999998</v>
      </c>
      <c r="E526" s="188">
        <v>0.03</v>
      </c>
      <c r="F526" s="188" t="s">
        <v>7602</v>
      </c>
      <c r="G526" s="188" t="s">
        <v>7625</v>
      </c>
      <c r="H526" s="188" t="s">
        <v>63</v>
      </c>
    </row>
    <row r="527" spans="1:8">
      <c r="A527" s="188">
        <v>5108</v>
      </c>
      <c r="B527" s="188" t="s">
        <v>1459</v>
      </c>
      <c r="C527" s="188" t="s">
        <v>7607</v>
      </c>
      <c r="D527" s="188">
        <v>6942522.8799999999</v>
      </c>
      <c r="E527" s="188">
        <v>0.03</v>
      </c>
      <c r="F527" s="188" t="s">
        <v>7711</v>
      </c>
      <c r="G527" s="188" t="s">
        <v>7712</v>
      </c>
      <c r="H527" s="188" t="s">
        <v>156</v>
      </c>
    </row>
    <row r="528" spans="1:8">
      <c r="A528" s="188" t="s">
        <v>8255</v>
      </c>
      <c r="B528" s="188" t="s">
        <v>9910</v>
      </c>
      <c r="C528" s="188" t="s">
        <v>7607</v>
      </c>
      <c r="D528" s="188">
        <v>6788439.5199999996</v>
      </c>
      <c r="E528" s="188">
        <v>0.03</v>
      </c>
      <c r="F528" s="188" t="s">
        <v>7602</v>
      </c>
      <c r="G528" s="188" t="s">
        <v>7625</v>
      </c>
      <c r="H528" s="188" t="s">
        <v>63</v>
      </c>
    </row>
    <row r="529" spans="1:8">
      <c r="A529" s="188" t="s">
        <v>8370</v>
      </c>
      <c r="B529" s="188" t="s">
        <v>8371</v>
      </c>
      <c r="C529" s="188" t="s">
        <v>7607</v>
      </c>
      <c r="D529" s="188">
        <v>6721999.96</v>
      </c>
      <c r="E529" s="188">
        <v>0.03</v>
      </c>
      <c r="F529" s="188" t="s">
        <v>7602</v>
      </c>
      <c r="G529" s="188" t="s">
        <v>7603</v>
      </c>
      <c r="H529" s="188" t="s">
        <v>63</v>
      </c>
    </row>
    <row r="530" spans="1:8">
      <c r="A530" s="188">
        <v>7269</v>
      </c>
      <c r="B530" s="188" t="s">
        <v>2617</v>
      </c>
      <c r="C530" s="188" t="s">
        <v>7607</v>
      </c>
      <c r="D530" s="188">
        <v>6221578.8200000003</v>
      </c>
      <c r="E530" s="188">
        <v>0.03</v>
      </c>
      <c r="F530" s="188" t="s">
        <v>7711</v>
      </c>
      <c r="G530" s="188" t="s">
        <v>7712</v>
      </c>
      <c r="H530" s="188" t="s">
        <v>156</v>
      </c>
    </row>
    <row r="531" spans="1:8">
      <c r="A531" s="188" t="s">
        <v>8421</v>
      </c>
      <c r="B531" s="188" t="s">
        <v>8422</v>
      </c>
      <c r="C531" s="188" t="s">
        <v>7607</v>
      </c>
      <c r="D531" s="188">
        <v>6181492.6299999999</v>
      </c>
      <c r="E531" s="188">
        <v>0.03</v>
      </c>
      <c r="F531" s="188" t="s">
        <v>7641</v>
      </c>
      <c r="G531" s="188" t="s">
        <v>7642</v>
      </c>
      <c r="H531" s="188" t="s">
        <v>146</v>
      </c>
    </row>
    <row r="532" spans="1:8">
      <c r="A532" s="188" t="s">
        <v>8073</v>
      </c>
      <c r="B532" s="188" t="s">
        <v>3038</v>
      </c>
      <c r="C532" s="188" t="s">
        <v>7607</v>
      </c>
      <c r="D532" s="188">
        <v>6168870.5199999996</v>
      </c>
      <c r="E532" s="188">
        <v>0.03</v>
      </c>
      <c r="F532" s="188" t="s">
        <v>7602</v>
      </c>
      <c r="G532" s="188" t="s">
        <v>7603</v>
      </c>
      <c r="H532" s="188" t="s">
        <v>63</v>
      </c>
    </row>
    <row r="533" spans="1:8">
      <c r="A533" s="188" t="s">
        <v>9911</v>
      </c>
      <c r="B533" s="188" t="s">
        <v>9912</v>
      </c>
      <c r="C533" s="188" t="s">
        <v>7607</v>
      </c>
      <c r="D533" s="188">
        <v>6121988.3200000003</v>
      </c>
      <c r="E533" s="188">
        <v>0.03</v>
      </c>
      <c r="F533" s="188" t="s">
        <v>7602</v>
      </c>
      <c r="G533" s="188" t="s">
        <v>7625</v>
      </c>
      <c r="H533" s="188" t="s">
        <v>63</v>
      </c>
    </row>
    <row r="534" spans="1:8">
      <c r="A534" s="188">
        <v>6902</v>
      </c>
      <c r="B534" s="188" t="s">
        <v>1395</v>
      </c>
      <c r="C534" s="188" t="s">
        <v>7607</v>
      </c>
      <c r="D534" s="188">
        <v>6061027.1100000003</v>
      </c>
      <c r="E534" s="188">
        <v>0.03</v>
      </c>
      <c r="F534" s="188" t="s">
        <v>7711</v>
      </c>
      <c r="G534" s="188" t="s">
        <v>7712</v>
      </c>
      <c r="H534" s="188" t="s">
        <v>156</v>
      </c>
    </row>
    <row r="535" spans="1:8">
      <c r="A535" s="188" t="s">
        <v>8573</v>
      </c>
      <c r="B535" s="188" t="s">
        <v>1154</v>
      </c>
      <c r="C535" s="188" t="s">
        <v>7607</v>
      </c>
      <c r="D535" s="188">
        <v>6030118.7300000004</v>
      </c>
      <c r="E535" s="188">
        <v>0.03</v>
      </c>
      <c r="F535" s="188" t="s">
        <v>7602</v>
      </c>
      <c r="G535" s="188" t="s">
        <v>7625</v>
      </c>
      <c r="H535" s="188" t="s">
        <v>63</v>
      </c>
    </row>
    <row r="536" spans="1:8">
      <c r="A536" s="188" t="s">
        <v>8402</v>
      </c>
      <c r="B536" s="188" t="s">
        <v>8403</v>
      </c>
      <c r="C536" s="188" t="s">
        <v>7607</v>
      </c>
      <c r="D536" s="188">
        <v>5921113.8399999999</v>
      </c>
      <c r="E536" s="188">
        <v>0.03</v>
      </c>
      <c r="F536" s="188" t="s">
        <v>7602</v>
      </c>
      <c r="G536" s="188" t="s">
        <v>7625</v>
      </c>
      <c r="H536" s="188" t="s">
        <v>63</v>
      </c>
    </row>
    <row r="537" spans="1:8">
      <c r="A537" s="188">
        <v>5802</v>
      </c>
      <c r="B537" s="188" t="s">
        <v>9150</v>
      </c>
      <c r="C537" s="188" t="s">
        <v>7607</v>
      </c>
      <c r="D537" s="188">
        <v>5847979.2000000002</v>
      </c>
      <c r="E537" s="188">
        <v>0.03</v>
      </c>
      <c r="F537" s="188" t="s">
        <v>7711</v>
      </c>
      <c r="G537" s="188" t="s">
        <v>7712</v>
      </c>
      <c r="H537" s="188" t="s">
        <v>156</v>
      </c>
    </row>
    <row r="538" spans="1:8">
      <c r="A538" s="188">
        <v>6752</v>
      </c>
      <c r="B538" s="188" t="s">
        <v>8365</v>
      </c>
      <c r="C538" s="188" t="s">
        <v>7607</v>
      </c>
      <c r="D538" s="188">
        <v>5830435.2199999997</v>
      </c>
      <c r="E538" s="188">
        <v>0.03</v>
      </c>
      <c r="F538" s="188" t="s">
        <v>7711</v>
      </c>
      <c r="G538" s="188" t="s">
        <v>7712</v>
      </c>
      <c r="H538" s="188" t="s">
        <v>156</v>
      </c>
    </row>
    <row r="539" spans="1:8">
      <c r="A539" s="188" t="s">
        <v>9164</v>
      </c>
      <c r="B539" s="188" t="s">
        <v>2777</v>
      </c>
      <c r="C539" s="188" t="s">
        <v>7631</v>
      </c>
      <c r="D539" s="188">
        <v>7789063.1399999997</v>
      </c>
      <c r="E539" s="188">
        <v>0.03</v>
      </c>
      <c r="F539" s="188" t="s">
        <v>7602</v>
      </c>
      <c r="G539" s="188" t="s">
        <v>7625</v>
      </c>
      <c r="H539" s="188" t="s">
        <v>63</v>
      </c>
    </row>
    <row r="540" spans="1:8">
      <c r="A540" s="188" t="s">
        <v>8294</v>
      </c>
      <c r="B540" s="188" t="s">
        <v>8295</v>
      </c>
      <c r="C540" s="188" t="s">
        <v>7631</v>
      </c>
      <c r="D540" s="188">
        <v>7319611.9800000004</v>
      </c>
      <c r="E540" s="188">
        <v>0.03</v>
      </c>
      <c r="F540" s="188" t="s">
        <v>7602</v>
      </c>
      <c r="G540" s="188" t="s">
        <v>7603</v>
      </c>
      <c r="H540" s="188" t="s">
        <v>63</v>
      </c>
    </row>
    <row r="541" spans="1:8">
      <c r="A541" s="188" t="s">
        <v>8182</v>
      </c>
      <c r="B541" s="188" t="s">
        <v>8183</v>
      </c>
      <c r="C541" s="188" t="s">
        <v>7631</v>
      </c>
      <c r="D541" s="188">
        <v>6538373.3399999999</v>
      </c>
      <c r="E541" s="188">
        <v>0.03</v>
      </c>
      <c r="F541" s="188" t="s">
        <v>7602</v>
      </c>
      <c r="G541" s="188" t="s">
        <v>7625</v>
      </c>
      <c r="H541" s="188" t="s">
        <v>63</v>
      </c>
    </row>
    <row r="542" spans="1:8">
      <c r="A542" s="188" t="s">
        <v>8310</v>
      </c>
      <c r="B542" s="188" t="s">
        <v>830</v>
      </c>
      <c r="C542" s="188" t="s">
        <v>7631</v>
      </c>
      <c r="D542" s="188">
        <v>6108596.7599999998</v>
      </c>
      <c r="E542" s="188">
        <v>0.03</v>
      </c>
      <c r="F542" s="188" t="s">
        <v>7763</v>
      </c>
      <c r="G542" s="188" t="s">
        <v>7764</v>
      </c>
      <c r="H542" s="188" t="s">
        <v>161</v>
      </c>
    </row>
    <row r="543" spans="1:8">
      <c r="A543" s="188">
        <v>2891</v>
      </c>
      <c r="B543" s="188" t="s">
        <v>8758</v>
      </c>
      <c r="C543" s="188" t="s">
        <v>7611</v>
      </c>
      <c r="D543" s="188">
        <v>7908812.6799999997</v>
      </c>
      <c r="E543" s="188">
        <v>0.03</v>
      </c>
      <c r="F543" s="188" t="s">
        <v>7634</v>
      </c>
      <c r="G543" s="188" t="s">
        <v>7635</v>
      </c>
      <c r="H543" s="188" t="s">
        <v>169</v>
      </c>
    </row>
    <row r="544" spans="1:8">
      <c r="A544" s="188" t="s">
        <v>8359</v>
      </c>
      <c r="B544" s="188" t="s">
        <v>3817</v>
      </c>
      <c r="C544" s="188" t="s">
        <v>7611</v>
      </c>
      <c r="D544" s="188">
        <v>7798180.0800000001</v>
      </c>
      <c r="E544" s="188">
        <v>0.03</v>
      </c>
      <c r="F544" s="188" t="s">
        <v>7602</v>
      </c>
      <c r="G544" s="188" t="s">
        <v>7603</v>
      </c>
      <c r="H544" s="188" t="s">
        <v>63</v>
      </c>
    </row>
    <row r="545" spans="1:8">
      <c r="A545" s="188">
        <v>2882</v>
      </c>
      <c r="B545" s="188" t="s">
        <v>8542</v>
      </c>
      <c r="C545" s="188" t="s">
        <v>7611</v>
      </c>
      <c r="D545" s="188">
        <v>7781571.0499999998</v>
      </c>
      <c r="E545" s="188">
        <v>0.03</v>
      </c>
      <c r="F545" s="188" t="s">
        <v>7634</v>
      </c>
      <c r="G545" s="188" t="s">
        <v>7635</v>
      </c>
      <c r="H545" s="188" t="s">
        <v>169</v>
      </c>
    </row>
    <row r="546" spans="1:8">
      <c r="A546" s="188" t="s">
        <v>8935</v>
      </c>
      <c r="B546" s="188" t="s">
        <v>2389</v>
      </c>
      <c r="C546" s="188" t="s">
        <v>7611</v>
      </c>
      <c r="D546" s="188">
        <v>7736567.3300000001</v>
      </c>
      <c r="E546" s="188">
        <v>0.03</v>
      </c>
      <c r="F546" s="188" t="s">
        <v>7641</v>
      </c>
      <c r="G546" s="188" t="s">
        <v>7642</v>
      </c>
      <c r="H546" s="188" t="s">
        <v>146</v>
      </c>
    </row>
    <row r="547" spans="1:8">
      <c r="A547" s="188" t="s">
        <v>8524</v>
      </c>
      <c r="B547" s="188" t="s">
        <v>8525</v>
      </c>
      <c r="C547" s="188" t="s">
        <v>7611</v>
      </c>
      <c r="D547" s="188">
        <v>7694199.8600000003</v>
      </c>
      <c r="E547" s="188">
        <v>0.03</v>
      </c>
      <c r="F547" s="188" t="s">
        <v>7602</v>
      </c>
      <c r="G547" s="188" t="s">
        <v>7603</v>
      </c>
      <c r="H547" s="188" t="s">
        <v>63</v>
      </c>
    </row>
    <row r="548" spans="1:8">
      <c r="A548" s="188" t="s">
        <v>9138</v>
      </c>
      <c r="B548" s="188" t="s">
        <v>9139</v>
      </c>
      <c r="C548" s="188" t="s">
        <v>7611</v>
      </c>
      <c r="D548" s="188">
        <v>7694304.25</v>
      </c>
      <c r="E548" s="188">
        <v>0.03</v>
      </c>
      <c r="F548" s="188" t="s">
        <v>7763</v>
      </c>
      <c r="G548" s="188" t="s">
        <v>7764</v>
      </c>
      <c r="H548" s="188" t="s">
        <v>161</v>
      </c>
    </row>
    <row r="549" spans="1:8">
      <c r="A549" s="188" t="s">
        <v>8698</v>
      </c>
      <c r="B549" s="188" t="s">
        <v>8699</v>
      </c>
      <c r="C549" s="188" t="s">
        <v>7611</v>
      </c>
      <c r="D549" s="188">
        <v>7625823.2800000003</v>
      </c>
      <c r="E549" s="188">
        <v>0.03</v>
      </c>
      <c r="F549" s="188" t="s">
        <v>7602</v>
      </c>
      <c r="G549" s="188" t="s">
        <v>7625</v>
      </c>
      <c r="H549" s="188" t="s">
        <v>63</v>
      </c>
    </row>
    <row r="550" spans="1:8">
      <c r="A550" s="188" t="s">
        <v>8693</v>
      </c>
      <c r="B550" s="188" t="s">
        <v>8694</v>
      </c>
      <c r="C550" s="188" t="s">
        <v>7611</v>
      </c>
      <c r="D550" s="188">
        <v>7494780.6799999997</v>
      </c>
      <c r="E550" s="188">
        <v>0.03</v>
      </c>
      <c r="F550" s="188" t="s">
        <v>7602</v>
      </c>
      <c r="G550" s="188" t="s">
        <v>7625</v>
      </c>
      <c r="H550" s="188" t="s">
        <v>63</v>
      </c>
    </row>
    <row r="551" spans="1:8">
      <c r="A551" s="188" t="s">
        <v>9039</v>
      </c>
      <c r="B551" s="188" t="s">
        <v>9040</v>
      </c>
      <c r="C551" s="188" t="s">
        <v>7611</v>
      </c>
      <c r="D551" s="188">
        <v>7469130.04</v>
      </c>
      <c r="E551" s="188">
        <v>0.03</v>
      </c>
      <c r="F551" s="188" t="s">
        <v>9041</v>
      </c>
      <c r="G551" s="188" t="s">
        <v>9042</v>
      </c>
      <c r="H551" s="188" t="s">
        <v>253</v>
      </c>
    </row>
    <row r="552" spans="1:8">
      <c r="A552" s="188" t="s">
        <v>8391</v>
      </c>
      <c r="B552" s="188" t="s">
        <v>8392</v>
      </c>
      <c r="C552" s="188" t="s">
        <v>7611</v>
      </c>
      <c r="D552" s="188">
        <v>7361788.5099999998</v>
      </c>
      <c r="E552" s="188">
        <v>0.03</v>
      </c>
      <c r="F552" s="188" t="s">
        <v>8170</v>
      </c>
      <c r="G552" s="188" t="s">
        <v>8171</v>
      </c>
      <c r="H552" s="188" t="s">
        <v>189</v>
      </c>
    </row>
    <row r="553" spans="1:8">
      <c r="A553" s="188" t="s">
        <v>8461</v>
      </c>
      <c r="B553" s="188" t="s">
        <v>8462</v>
      </c>
      <c r="C553" s="188" t="s">
        <v>7611</v>
      </c>
      <c r="D553" s="188">
        <v>7344770.6699999999</v>
      </c>
      <c r="E553" s="188">
        <v>0.03</v>
      </c>
      <c r="F553" s="188" t="s">
        <v>8463</v>
      </c>
      <c r="G553" s="188" t="s">
        <v>8464</v>
      </c>
      <c r="H553" s="188" t="s">
        <v>8465</v>
      </c>
    </row>
    <row r="554" spans="1:8">
      <c r="A554" s="188" t="s">
        <v>8603</v>
      </c>
      <c r="B554" s="188" t="s">
        <v>3582</v>
      </c>
      <c r="C554" s="188" t="s">
        <v>7611</v>
      </c>
      <c r="D554" s="188">
        <v>7331352.3499999996</v>
      </c>
      <c r="E554" s="188">
        <v>0.03</v>
      </c>
      <c r="F554" s="188" t="s">
        <v>7602</v>
      </c>
      <c r="G554" s="188" t="s">
        <v>7603</v>
      </c>
      <c r="H554" s="188" t="s">
        <v>63</v>
      </c>
    </row>
    <row r="555" spans="1:8">
      <c r="A555" s="188" t="s">
        <v>8746</v>
      </c>
      <c r="B555" s="188" t="s">
        <v>8747</v>
      </c>
      <c r="C555" s="188" t="s">
        <v>7611</v>
      </c>
      <c r="D555" s="188">
        <v>7244857.3600000003</v>
      </c>
      <c r="E555" s="188">
        <v>0.03</v>
      </c>
      <c r="F555" s="188" t="s">
        <v>7602</v>
      </c>
      <c r="G555" s="188" t="s">
        <v>7603</v>
      </c>
      <c r="H555" s="188" t="s">
        <v>63</v>
      </c>
    </row>
    <row r="556" spans="1:8">
      <c r="A556" s="188" t="s">
        <v>8045</v>
      </c>
      <c r="B556" s="188" t="s">
        <v>5477</v>
      </c>
      <c r="C556" s="188" t="s">
        <v>7611</v>
      </c>
      <c r="D556" s="188">
        <v>7246047.0899999999</v>
      </c>
      <c r="E556" s="188">
        <v>0.03</v>
      </c>
      <c r="F556" s="188" t="s">
        <v>7653</v>
      </c>
      <c r="G556" s="188" t="s">
        <v>7654</v>
      </c>
      <c r="H556" s="188" t="s">
        <v>90</v>
      </c>
    </row>
    <row r="557" spans="1:8">
      <c r="A557" s="188" t="s">
        <v>8986</v>
      </c>
      <c r="B557" s="188" t="s">
        <v>8987</v>
      </c>
      <c r="C557" s="188" t="s">
        <v>7611</v>
      </c>
      <c r="D557" s="188">
        <v>7234625.4699999997</v>
      </c>
      <c r="E557" s="188">
        <v>0.03</v>
      </c>
      <c r="F557" s="188" t="s">
        <v>8988</v>
      </c>
      <c r="G557" s="188" t="s">
        <v>8989</v>
      </c>
      <c r="H557" s="188" t="s">
        <v>257</v>
      </c>
    </row>
    <row r="558" spans="1:8">
      <c r="A558" s="188">
        <v>8750</v>
      </c>
      <c r="B558" s="188" t="s">
        <v>8677</v>
      </c>
      <c r="C558" s="188" t="s">
        <v>7611</v>
      </c>
      <c r="D558" s="188">
        <v>7222110.2699999996</v>
      </c>
      <c r="E558" s="188">
        <v>0.03</v>
      </c>
      <c r="F558" s="188" t="s">
        <v>7711</v>
      </c>
      <c r="G558" s="188" t="s">
        <v>7712</v>
      </c>
      <c r="H558" s="188" t="s">
        <v>156</v>
      </c>
    </row>
    <row r="559" spans="1:8">
      <c r="A559" s="188" t="s">
        <v>9913</v>
      </c>
      <c r="B559" s="188" t="s">
        <v>9914</v>
      </c>
      <c r="C559" s="188" t="s">
        <v>7611</v>
      </c>
      <c r="D559" s="188">
        <v>7208430.5700000003</v>
      </c>
      <c r="E559" s="188">
        <v>0.03</v>
      </c>
      <c r="F559" s="188" t="s">
        <v>7602</v>
      </c>
      <c r="G559" s="188" t="s">
        <v>7625</v>
      </c>
      <c r="H559" s="188" t="s">
        <v>63</v>
      </c>
    </row>
    <row r="560" spans="1:8">
      <c r="A560" s="188" t="s">
        <v>9554</v>
      </c>
      <c r="B560" s="188" t="s">
        <v>9555</v>
      </c>
      <c r="C560" s="188" t="s">
        <v>7611</v>
      </c>
      <c r="D560" s="188">
        <v>7158070.8799999999</v>
      </c>
      <c r="E560" s="188">
        <v>0.03</v>
      </c>
      <c r="F560" s="188" t="s">
        <v>8951</v>
      </c>
      <c r="G560" s="188" t="s">
        <v>8952</v>
      </c>
      <c r="H560" s="188" t="s">
        <v>8953</v>
      </c>
    </row>
    <row r="561" spans="1:8">
      <c r="A561" s="188" t="s">
        <v>8847</v>
      </c>
      <c r="B561" s="188" t="s">
        <v>3910</v>
      </c>
      <c r="C561" s="188" t="s">
        <v>7611</v>
      </c>
      <c r="D561" s="188">
        <v>7156314.1699999999</v>
      </c>
      <c r="E561" s="188">
        <v>0.03</v>
      </c>
      <c r="F561" s="188" t="s">
        <v>8848</v>
      </c>
      <c r="G561" s="188" t="s">
        <v>8849</v>
      </c>
      <c r="H561" s="188" t="s">
        <v>146</v>
      </c>
    </row>
    <row r="562" spans="1:8">
      <c r="A562" s="188" t="s">
        <v>8468</v>
      </c>
      <c r="B562" s="188" t="s">
        <v>8469</v>
      </c>
      <c r="C562" s="188" t="s">
        <v>7611</v>
      </c>
      <c r="D562" s="188">
        <v>7133734.4100000001</v>
      </c>
      <c r="E562" s="188">
        <v>0.03</v>
      </c>
      <c r="F562" s="188" t="s">
        <v>8386</v>
      </c>
      <c r="G562" s="188" t="s">
        <v>8387</v>
      </c>
      <c r="H562" s="188" t="s">
        <v>8388</v>
      </c>
    </row>
    <row r="563" spans="1:8">
      <c r="A563" s="188" t="s">
        <v>9329</v>
      </c>
      <c r="B563" s="188" t="s">
        <v>9330</v>
      </c>
      <c r="C563" s="188" t="s">
        <v>7611</v>
      </c>
      <c r="D563" s="188">
        <v>7134689.1200000001</v>
      </c>
      <c r="E563" s="188">
        <v>0.03</v>
      </c>
      <c r="F563" s="188" t="s">
        <v>7602</v>
      </c>
      <c r="G563" s="188" t="s">
        <v>7603</v>
      </c>
      <c r="H563" s="188" t="s">
        <v>63</v>
      </c>
    </row>
    <row r="564" spans="1:8">
      <c r="A564" s="188" t="s">
        <v>8584</v>
      </c>
      <c r="B564" s="188" t="s">
        <v>8585</v>
      </c>
      <c r="C564" s="188" t="s">
        <v>7611</v>
      </c>
      <c r="D564" s="188">
        <v>7008939.9800000004</v>
      </c>
      <c r="E564" s="188">
        <v>0.03</v>
      </c>
      <c r="F564" s="188" t="s">
        <v>7602</v>
      </c>
      <c r="G564" s="188" t="s">
        <v>7625</v>
      </c>
      <c r="H564" s="188" t="s">
        <v>63</v>
      </c>
    </row>
    <row r="565" spans="1:8">
      <c r="A565" s="188">
        <v>2328</v>
      </c>
      <c r="B565" s="188" t="s">
        <v>9147</v>
      </c>
      <c r="C565" s="188" t="s">
        <v>7611</v>
      </c>
      <c r="D565" s="188">
        <v>7005818.7000000002</v>
      </c>
      <c r="E565" s="188">
        <v>0.03</v>
      </c>
      <c r="F565" s="188" t="s">
        <v>7661</v>
      </c>
      <c r="G565" s="188" t="s">
        <v>7662</v>
      </c>
      <c r="H565" s="188" t="s">
        <v>175</v>
      </c>
    </row>
    <row r="566" spans="1:8">
      <c r="A566" s="188" t="s">
        <v>8688</v>
      </c>
      <c r="B566" s="188" t="s">
        <v>8689</v>
      </c>
      <c r="C566" s="188" t="s">
        <v>7611</v>
      </c>
      <c r="D566" s="188">
        <v>6799417.2400000002</v>
      </c>
      <c r="E566" s="188">
        <v>0.03</v>
      </c>
      <c r="F566" s="188" t="s">
        <v>7602</v>
      </c>
      <c r="G566" s="188" t="s">
        <v>9915</v>
      </c>
      <c r="H566" s="188" t="s">
        <v>63</v>
      </c>
    </row>
    <row r="567" spans="1:8">
      <c r="A567" s="188" t="s">
        <v>8565</v>
      </c>
      <c r="B567" s="188" t="s">
        <v>8566</v>
      </c>
      <c r="C567" s="188" t="s">
        <v>7611</v>
      </c>
      <c r="D567" s="188">
        <v>6776293.4400000004</v>
      </c>
      <c r="E567" s="188">
        <v>0.03</v>
      </c>
      <c r="F567" s="188" t="s">
        <v>7602</v>
      </c>
      <c r="G567" s="188" t="s">
        <v>7625</v>
      </c>
      <c r="H567" s="188" t="s">
        <v>63</v>
      </c>
    </row>
    <row r="568" spans="1:8">
      <c r="A568" s="188" t="s">
        <v>9098</v>
      </c>
      <c r="B568" s="188" t="s">
        <v>1335</v>
      </c>
      <c r="C568" s="188" t="s">
        <v>7611</v>
      </c>
      <c r="D568" s="188">
        <v>6757360.4500000002</v>
      </c>
      <c r="E568" s="188">
        <v>0.03</v>
      </c>
      <c r="F568" s="188" t="s">
        <v>7692</v>
      </c>
      <c r="G568" s="188" t="s">
        <v>7613</v>
      </c>
      <c r="H568" s="188" t="s">
        <v>7693</v>
      </c>
    </row>
    <row r="569" spans="1:8">
      <c r="A569" s="188">
        <v>2881</v>
      </c>
      <c r="B569" s="188" t="s">
        <v>8633</v>
      </c>
      <c r="C569" s="188" t="s">
        <v>7611</v>
      </c>
      <c r="D569" s="188">
        <v>6683970.7599999998</v>
      </c>
      <c r="E569" s="188">
        <v>0.03</v>
      </c>
      <c r="F569" s="188" t="s">
        <v>7634</v>
      </c>
      <c r="G569" s="188" t="s">
        <v>7635</v>
      </c>
      <c r="H569" s="188" t="s">
        <v>169</v>
      </c>
    </row>
    <row r="570" spans="1:8">
      <c r="A570" s="188" t="s">
        <v>8328</v>
      </c>
      <c r="B570" s="188" t="s">
        <v>1097</v>
      </c>
      <c r="C570" s="188" t="s">
        <v>7611</v>
      </c>
      <c r="D570" s="188">
        <v>6671580.2999999998</v>
      </c>
      <c r="E570" s="188">
        <v>0.03</v>
      </c>
      <c r="F570" s="188" t="s">
        <v>7602</v>
      </c>
      <c r="G570" s="188" t="s">
        <v>7625</v>
      </c>
      <c r="H570" s="188" t="s">
        <v>63</v>
      </c>
    </row>
    <row r="571" spans="1:8">
      <c r="A571" s="188" t="s">
        <v>8950</v>
      </c>
      <c r="B571" s="188" t="s">
        <v>7127</v>
      </c>
      <c r="C571" s="188" t="s">
        <v>7611</v>
      </c>
      <c r="D571" s="188">
        <v>6643905.54</v>
      </c>
      <c r="E571" s="188">
        <v>0.03</v>
      </c>
      <c r="F571" s="188" t="s">
        <v>8951</v>
      </c>
      <c r="G571" s="188" t="s">
        <v>8952</v>
      </c>
      <c r="H571" s="188" t="s">
        <v>8953</v>
      </c>
    </row>
    <row r="572" spans="1:8">
      <c r="A572" s="188">
        <v>3968</v>
      </c>
      <c r="B572" s="188" t="s">
        <v>8652</v>
      </c>
      <c r="C572" s="188" t="s">
        <v>7611</v>
      </c>
      <c r="D572" s="188">
        <v>6606136.4800000004</v>
      </c>
      <c r="E572" s="188">
        <v>0.03</v>
      </c>
      <c r="F572" s="188" t="s">
        <v>7661</v>
      </c>
      <c r="G572" s="188" t="s">
        <v>7662</v>
      </c>
      <c r="H572" s="188" t="s">
        <v>175</v>
      </c>
    </row>
    <row r="573" spans="1:8">
      <c r="A573" s="188">
        <v>8308</v>
      </c>
      <c r="B573" s="188" t="s">
        <v>2373</v>
      </c>
      <c r="C573" s="188" t="s">
        <v>7611</v>
      </c>
      <c r="D573" s="188">
        <v>6601584.2300000004</v>
      </c>
      <c r="E573" s="188">
        <v>0.03</v>
      </c>
      <c r="F573" s="188" t="s">
        <v>7711</v>
      </c>
      <c r="G573" s="188" t="s">
        <v>7712</v>
      </c>
      <c r="H573" s="188" t="s">
        <v>156</v>
      </c>
    </row>
    <row r="574" spans="1:8">
      <c r="A574" s="188" t="s">
        <v>9916</v>
      </c>
      <c r="B574" s="188" t="s">
        <v>9917</v>
      </c>
      <c r="C574" s="188" t="s">
        <v>7611</v>
      </c>
      <c r="D574" s="188">
        <v>6575841.4400000004</v>
      </c>
      <c r="E574" s="188">
        <v>0.03</v>
      </c>
      <c r="F574" s="188" t="s">
        <v>7602</v>
      </c>
      <c r="G574" s="188" t="s">
        <v>7603</v>
      </c>
      <c r="H574" s="188" t="s">
        <v>63</v>
      </c>
    </row>
    <row r="575" spans="1:8">
      <c r="A575" s="188" t="s">
        <v>8880</v>
      </c>
      <c r="B575" s="188" t="s">
        <v>2237</v>
      </c>
      <c r="C575" s="188" t="s">
        <v>7611</v>
      </c>
      <c r="D575" s="188">
        <v>6575964.9800000004</v>
      </c>
      <c r="E575" s="188">
        <v>0.03</v>
      </c>
      <c r="F575" s="188" t="s">
        <v>7602</v>
      </c>
      <c r="G575" s="188" t="s">
        <v>7603</v>
      </c>
      <c r="H575" s="188" t="s">
        <v>63</v>
      </c>
    </row>
    <row r="576" spans="1:8">
      <c r="A576" s="188" t="s">
        <v>9061</v>
      </c>
      <c r="B576" s="188" t="s">
        <v>9062</v>
      </c>
      <c r="C576" s="188" t="s">
        <v>7611</v>
      </c>
      <c r="D576" s="188">
        <v>6534018.4800000004</v>
      </c>
      <c r="E576" s="188">
        <v>0.03</v>
      </c>
      <c r="F576" s="188" t="s">
        <v>7984</v>
      </c>
      <c r="G576" s="188" t="s">
        <v>7985</v>
      </c>
      <c r="H576" s="188" t="s">
        <v>146</v>
      </c>
    </row>
    <row r="577" spans="1:8">
      <c r="A577" s="188">
        <v>8630</v>
      </c>
      <c r="B577" s="188" t="s">
        <v>8574</v>
      </c>
      <c r="C577" s="188" t="s">
        <v>7611</v>
      </c>
      <c r="D577" s="188">
        <v>6474087.1799999997</v>
      </c>
      <c r="E577" s="188">
        <v>0.03</v>
      </c>
      <c r="F577" s="188" t="s">
        <v>7711</v>
      </c>
      <c r="G577" s="188" t="s">
        <v>7712</v>
      </c>
      <c r="H577" s="188" t="s">
        <v>156</v>
      </c>
    </row>
    <row r="578" spans="1:8">
      <c r="A578" s="188">
        <v>2628</v>
      </c>
      <c r="B578" s="188" t="s">
        <v>8913</v>
      </c>
      <c r="C578" s="188" t="s">
        <v>7611</v>
      </c>
      <c r="D578" s="188">
        <v>6462938.3099999996</v>
      </c>
      <c r="E578" s="188">
        <v>0.03</v>
      </c>
      <c r="F578" s="188" t="s">
        <v>7661</v>
      </c>
      <c r="G578" s="188" t="s">
        <v>7662</v>
      </c>
      <c r="H578" s="188" t="s">
        <v>175</v>
      </c>
    </row>
    <row r="579" spans="1:8">
      <c r="A579" s="188" t="s">
        <v>9012</v>
      </c>
      <c r="B579" s="188" t="s">
        <v>9013</v>
      </c>
      <c r="C579" s="188" t="s">
        <v>7611</v>
      </c>
      <c r="D579" s="188">
        <v>6448864.7999999998</v>
      </c>
      <c r="E579" s="188">
        <v>0.03</v>
      </c>
      <c r="F579" s="188" t="s">
        <v>7602</v>
      </c>
      <c r="G579" s="188" t="s">
        <v>7625</v>
      </c>
      <c r="H579" s="188" t="s">
        <v>63</v>
      </c>
    </row>
    <row r="580" spans="1:8">
      <c r="A580" s="188" t="s">
        <v>8928</v>
      </c>
      <c r="B580" s="188" t="s">
        <v>4223</v>
      </c>
      <c r="C580" s="188" t="s">
        <v>7611</v>
      </c>
      <c r="D580" s="188">
        <v>6363032</v>
      </c>
      <c r="E580" s="188">
        <v>0.03</v>
      </c>
      <c r="F580" s="188" t="s">
        <v>7602</v>
      </c>
      <c r="G580" s="188" t="s">
        <v>7625</v>
      </c>
      <c r="H580" s="188" t="s">
        <v>63</v>
      </c>
    </row>
    <row r="581" spans="1:8">
      <c r="A581" s="188" t="s">
        <v>9918</v>
      </c>
      <c r="B581" s="188" t="s">
        <v>9919</v>
      </c>
      <c r="C581" s="188" t="s">
        <v>7611</v>
      </c>
      <c r="D581" s="188">
        <v>6279069.5999999996</v>
      </c>
      <c r="E581" s="188">
        <v>0.03</v>
      </c>
      <c r="F581" s="188" t="s">
        <v>7602</v>
      </c>
      <c r="G581" s="188" t="s">
        <v>7603</v>
      </c>
      <c r="H581" s="188" t="s">
        <v>63</v>
      </c>
    </row>
    <row r="582" spans="1:8">
      <c r="A582" s="188" t="s">
        <v>8763</v>
      </c>
      <c r="B582" s="188" t="s">
        <v>3144</v>
      </c>
      <c r="C582" s="188" t="s">
        <v>7611</v>
      </c>
      <c r="D582" s="188">
        <v>6254674.2400000002</v>
      </c>
      <c r="E582" s="188">
        <v>0.03</v>
      </c>
      <c r="F582" s="188" t="s">
        <v>7688</v>
      </c>
      <c r="G582" s="188" t="s">
        <v>7689</v>
      </c>
      <c r="H582" s="188" t="s">
        <v>146</v>
      </c>
    </row>
    <row r="583" spans="1:8">
      <c r="A583" s="188">
        <v>8309</v>
      </c>
      <c r="B583" s="188" t="s">
        <v>9920</v>
      </c>
      <c r="C583" s="188" t="s">
        <v>7611</v>
      </c>
      <c r="D583" s="188">
        <v>6221057.5</v>
      </c>
      <c r="E583" s="188">
        <v>0.03</v>
      </c>
      <c r="F583" s="188" t="s">
        <v>7711</v>
      </c>
      <c r="G583" s="188" t="s">
        <v>7712</v>
      </c>
      <c r="H583" s="188" t="s">
        <v>156</v>
      </c>
    </row>
    <row r="584" spans="1:8">
      <c r="A584" s="188" t="s">
        <v>8804</v>
      </c>
      <c r="B584" s="188" t="s">
        <v>8805</v>
      </c>
      <c r="C584" s="188" t="s">
        <v>7611</v>
      </c>
      <c r="D584" s="188">
        <v>6199170.9699999997</v>
      </c>
      <c r="E584" s="188">
        <v>0.03</v>
      </c>
      <c r="F584" s="188" t="s">
        <v>7763</v>
      </c>
      <c r="G584" s="188" t="s">
        <v>7764</v>
      </c>
      <c r="H584" s="188" t="s">
        <v>161</v>
      </c>
    </row>
    <row r="585" spans="1:8">
      <c r="A585" s="188" t="s">
        <v>8855</v>
      </c>
      <c r="B585" s="188" t="s">
        <v>8856</v>
      </c>
      <c r="C585" s="188" t="s">
        <v>7611</v>
      </c>
      <c r="D585" s="188">
        <v>6189482.4199999999</v>
      </c>
      <c r="E585" s="188">
        <v>0.03</v>
      </c>
      <c r="F585" s="188" t="s">
        <v>8133</v>
      </c>
      <c r="G585" s="188" t="s">
        <v>8134</v>
      </c>
      <c r="H585" s="188" t="s">
        <v>197</v>
      </c>
    </row>
    <row r="586" spans="1:8">
      <c r="A586" s="188" t="s">
        <v>8864</v>
      </c>
      <c r="B586" s="188" t="s">
        <v>8865</v>
      </c>
      <c r="C586" s="188" t="s">
        <v>7611</v>
      </c>
      <c r="D586" s="188">
        <v>6137842.9199999999</v>
      </c>
      <c r="E586" s="188">
        <v>0.03</v>
      </c>
      <c r="F586" s="188" t="s">
        <v>8133</v>
      </c>
      <c r="G586" s="188" t="s">
        <v>8134</v>
      </c>
      <c r="H586" s="188" t="s">
        <v>197</v>
      </c>
    </row>
    <row r="587" spans="1:8">
      <c r="A587" s="188" t="s">
        <v>8905</v>
      </c>
      <c r="B587" s="188" t="s">
        <v>8906</v>
      </c>
      <c r="C587" s="188" t="s">
        <v>7611</v>
      </c>
      <c r="D587" s="188">
        <v>6122620.1600000001</v>
      </c>
      <c r="E587" s="188">
        <v>0.03</v>
      </c>
      <c r="F587" s="188" t="s">
        <v>7653</v>
      </c>
      <c r="G587" s="188" t="s">
        <v>7654</v>
      </c>
      <c r="H587" s="188" t="s">
        <v>90</v>
      </c>
    </row>
    <row r="588" spans="1:8">
      <c r="A588" s="188">
        <v>7182</v>
      </c>
      <c r="B588" s="188" t="s">
        <v>9405</v>
      </c>
      <c r="C588" s="188" t="s">
        <v>7611</v>
      </c>
      <c r="D588" s="188">
        <v>6074491</v>
      </c>
      <c r="E588" s="188">
        <v>0.03</v>
      </c>
      <c r="F588" s="188" t="s">
        <v>7711</v>
      </c>
      <c r="G588" s="188" t="s">
        <v>7712</v>
      </c>
      <c r="H588" s="188" t="s">
        <v>156</v>
      </c>
    </row>
    <row r="589" spans="1:8">
      <c r="A589" s="188" t="s">
        <v>8334</v>
      </c>
      <c r="B589" s="188" t="s">
        <v>1453</v>
      </c>
      <c r="C589" s="188" t="s">
        <v>7611</v>
      </c>
      <c r="D589" s="188">
        <v>6072739.2000000002</v>
      </c>
      <c r="E589" s="188">
        <v>0.03</v>
      </c>
      <c r="F589" s="188" t="s">
        <v>7602</v>
      </c>
      <c r="G589" s="188" t="s">
        <v>7603</v>
      </c>
      <c r="H589" s="188" t="s">
        <v>63</v>
      </c>
    </row>
    <row r="590" spans="1:8">
      <c r="A590" s="188" t="s">
        <v>8964</v>
      </c>
      <c r="B590" s="188" t="s">
        <v>2729</v>
      </c>
      <c r="C590" s="188" t="s">
        <v>7611</v>
      </c>
      <c r="D590" s="188">
        <v>6064204.3200000003</v>
      </c>
      <c r="E590" s="188">
        <v>0.03</v>
      </c>
      <c r="F590" s="188" t="s">
        <v>7602</v>
      </c>
      <c r="G590" s="188" t="s">
        <v>7625</v>
      </c>
      <c r="H590" s="188" t="s">
        <v>63</v>
      </c>
    </row>
    <row r="591" spans="1:8">
      <c r="A591" s="188" t="s">
        <v>8512</v>
      </c>
      <c r="B591" s="188" t="s">
        <v>2861</v>
      </c>
      <c r="C591" s="188" t="s">
        <v>7611</v>
      </c>
      <c r="D591" s="188">
        <v>5950864.5599999996</v>
      </c>
      <c r="E591" s="188">
        <v>0.03</v>
      </c>
      <c r="F591" s="188" t="s">
        <v>7602</v>
      </c>
      <c r="G591" s="188" t="s">
        <v>7625</v>
      </c>
      <c r="H591" s="188" t="s">
        <v>63</v>
      </c>
    </row>
    <row r="592" spans="1:8">
      <c r="A592" s="188" t="s">
        <v>8241</v>
      </c>
      <c r="B592" s="188" t="s">
        <v>8242</v>
      </c>
      <c r="C592" s="188" t="s">
        <v>7611</v>
      </c>
      <c r="D592" s="188">
        <v>5918451.6399999997</v>
      </c>
      <c r="E592" s="188">
        <v>0.03</v>
      </c>
      <c r="F592" s="188" t="s">
        <v>7602</v>
      </c>
      <c r="G592" s="188" t="s">
        <v>7625</v>
      </c>
      <c r="H592" s="188" t="s">
        <v>63</v>
      </c>
    </row>
    <row r="593" spans="1:8">
      <c r="A593" s="188" t="s">
        <v>8761</v>
      </c>
      <c r="B593" s="188" t="s">
        <v>8762</v>
      </c>
      <c r="C593" s="188" t="s">
        <v>7611</v>
      </c>
      <c r="D593" s="188">
        <v>5894284.0700000003</v>
      </c>
      <c r="E593" s="188">
        <v>0.03</v>
      </c>
      <c r="F593" s="188" t="s">
        <v>8232</v>
      </c>
      <c r="G593" s="188" t="s">
        <v>8233</v>
      </c>
      <c r="H593" s="188" t="s">
        <v>8234</v>
      </c>
    </row>
    <row r="594" spans="1:8">
      <c r="A594" s="188" t="s">
        <v>8800</v>
      </c>
      <c r="B594" s="188" t="s">
        <v>1650</v>
      </c>
      <c r="C594" s="188" t="s">
        <v>7611</v>
      </c>
      <c r="D594" s="188">
        <v>5873496.1799999997</v>
      </c>
      <c r="E594" s="188">
        <v>0.03</v>
      </c>
      <c r="F594" s="188" t="s">
        <v>7742</v>
      </c>
      <c r="G594" s="188" t="s">
        <v>7743</v>
      </c>
      <c r="H594" s="188" t="s">
        <v>141</v>
      </c>
    </row>
    <row r="595" spans="1:8">
      <c r="A595" s="188">
        <v>8591</v>
      </c>
      <c r="B595" s="188" t="s">
        <v>2171</v>
      </c>
      <c r="C595" s="188" t="s">
        <v>7611</v>
      </c>
      <c r="D595" s="188">
        <v>5750356.8899999997</v>
      </c>
      <c r="E595" s="188">
        <v>0.03</v>
      </c>
      <c r="F595" s="188" t="s">
        <v>7711</v>
      </c>
      <c r="G595" s="188" t="s">
        <v>7712</v>
      </c>
      <c r="H595" s="188" t="s">
        <v>156</v>
      </c>
    </row>
    <row r="596" spans="1:8">
      <c r="A596" s="188" t="s">
        <v>8115</v>
      </c>
      <c r="B596" s="188" t="s">
        <v>969</v>
      </c>
      <c r="C596" s="188" t="s">
        <v>7645</v>
      </c>
      <c r="D596" s="188">
        <v>7917043.6799999997</v>
      </c>
      <c r="E596" s="188">
        <v>0.03</v>
      </c>
      <c r="F596" s="188" t="s">
        <v>7602</v>
      </c>
      <c r="G596" s="188" t="s">
        <v>7625</v>
      </c>
      <c r="H596" s="188" t="s">
        <v>63</v>
      </c>
    </row>
    <row r="597" spans="1:8">
      <c r="A597" s="188">
        <v>2802</v>
      </c>
      <c r="B597" s="188" t="s">
        <v>8575</v>
      </c>
      <c r="C597" s="188" t="s">
        <v>7645</v>
      </c>
      <c r="D597" s="188">
        <v>7670999.7599999998</v>
      </c>
      <c r="E597" s="188">
        <v>0.03</v>
      </c>
      <c r="F597" s="188" t="s">
        <v>7711</v>
      </c>
      <c r="G597" s="188" t="s">
        <v>7712</v>
      </c>
      <c r="H597" s="188" t="s">
        <v>156</v>
      </c>
    </row>
    <row r="598" spans="1:8">
      <c r="A598" s="188">
        <v>3382</v>
      </c>
      <c r="B598" s="188" t="s">
        <v>8181</v>
      </c>
      <c r="C598" s="188" t="s">
        <v>7645</v>
      </c>
      <c r="D598" s="188">
        <v>7318725.7300000004</v>
      </c>
      <c r="E598" s="188">
        <v>0.03</v>
      </c>
      <c r="F598" s="188" t="s">
        <v>7711</v>
      </c>
      <c r="G598" s="188" t="s">
        <v>7712</v>
      </c>
      <c r="H598" s="188" t="s">
        <v>156</v>
      </c>
    </row>
    <row r="599" spans="1:8">
      <c r="A599" s="188" t="s">
        <v>8266</v>
      </c>
      <c r="B599" s="188" t="s">
        <v>8267</v>
      </c>
      <c r="C599" s="188" t="s">
        <v>7645</v>
      </c>
      <c r="D599" s="188">
        <v>7146213.4800000004</v>
      </c>
      <c r="E599" s="188">
        <v>0.03</v>
      </c>
      <c r="F599" s="188" t="s">
        <v>7602</v>
      </c>
      <c r="G599" s="188" t="s">
        <v>7625</v>
      </c>
      <c r="H599" s="188" t="s">
        <v>63</v>
      </c>
    </row>
    <row r="600" spans="1:8">
      <c r="A600" s="188">
        <v>4452</v>
      </c>
      <c r="B600" s="188" t="s">
        <v>1674</v>
      </c>
      <c r="C600" s="188" t="s">
        <v>7645</v>
      </c>
      <c r="D600" s="188">
        <v>6785089.6399999997</v>
      </c>
      <c r="E600" s="188">
        <v>0.03</v>
      </c>
      <c r="F600" s="188" t="s">
        <v>7711</v>
      </c>
      <c r="G600" s="188" t="s">
        <v>7712</v>
      </c>
      <c r="H600" s="188" t="s">
        <v>156</v>
      </c>
    </row>
    <row r="601" spans="1:8">
      <c r="A601" s="188" t="s">
        <v>8599</v>
      </c>
      <c r="B601" s="188" t="s">
        <v>9921</v>
      </c>
      <c r="C601" s="188" t="s">
        <v>7645</v>
      </c>
      <c r="D601" s="188">
        <v>6734134.5800000001</v>
      </c>
      <c r="E601" s="188">
        <v>0.03</v>
      </c>
      <c r="F601" s="188" t="s">
        <v>7602</v>
      </c>
      <c r="G601" s="188" t="s">
        <v>7625</v>
      </c>
      <c r="H601" s="188" t="s">
        <v>63</v>
      </c>
    </row>
    <row r="602" spans="1:8">
      <c r="A602" s="188" t="s">
        <v>8053</v>
      </c>
      <c r="B602" s="188" t="s">
        <v>8054</v>
      </c>
      <c r="C602" s="188" t="s">
        <v>7645</v>
      </c>
      <c r="D602" s="188">
        <v>6696280.2000000002</v>
      </c>
      <c r="E602" s="188">
        <v>0.03</v>
      </c>
      <c r="F602" s="188" t="s">
        <v>7602</v>
      </c>
      <c r="G602" s="188" t="s">
        <v>7625</v>
      </c>
      <c r="H602" s="188" t="s">
        <v>63</v>
      </c>
    </row>
    <row r="603" spans="1:8">
      <c r="A603" s="188" t="s">
        <v>8088</v>
      </c>
      <c r="B603" s="188" t="s">
        <v>8089</v>
      </c>
      <c r="C603" s="188" t="s">
        <v>7645</v>
      </c>
      <c r="D603" s="188">
        <v>6582668.1100000003</v>
      </c>
      <c r="E603" s="188">
        <v>0.03</v>
      </c>
      <c r="F603" s="188" t="s">
        <v>7688</v>
      </c>
      <c r="G603" s="188" t="s">
        <v>7689</v>
      </c>
      <c r="H603" s="188" t="s">
        <v>146</v>
      </c>
    </row>
    <row r="604" spans="1:8">
      <c r="A604" s="188">
        <v>8267</v>
      </c>
      <c r="B604" s="188" t="s">
        <v>8671</v>
      </c>
      <c r="C604" s="188" t="s">
        <v>7645</v>
      </c>
      <c r="D604" s="188">
        <v>6362970.9299999997</v>
      </c>
      <c r="E604" s="188">
        <v>0.03</v>
      </c>
      <c r="F604" s="188" t="s">
        <v>7711</v>
      </c>
      <c r="G604" s="188" t="s">
        <v>7712</v>
      </c>
      <c r="H604" s="188" t="s">
        <v>156</v>
      </c>
    </row>
    <row r="605" spans="1:8">
      <c r="A605" s="188" t="s">
        <v>7940</v>
      </c>
      <c r="B605" s="188" t="s">
        <v>2894</v>
      </c>
      <c r="C605" s="188" t="s">
        <v>7645</v>
      </c>
      <c r="D605" s="188">
        <v>6066573.6600000001</v>
      </c>
      <c r="E605" s="188">
        <v>0.03</v>
      </c>
      <c r="F605" s="188" t="s">
        <v>7602</v>
      </c>
      <c r="G605" s="188" t="s">
        <v>7625</v>
      </c>
      <c r="H605" s="188" t="s">
        <v>63</v>
      </c>
    </row>
    <row r="606" spans="1:8">
      <c r="A606" s="188" t="s">
        <v>8274</v>
      </c>
      <c r="B606" s="188" t="s">
        <v>8275</v>
      </c>
      <c r="C606" s="188" t="s">
        <v>7645</v>
      </c>
      <c r="D606" s="188">
        <v>5818384.2400000002</v>
      </c>
      <c r="E606" s="188">
        <v>0.03</v>
      </c>
      <c r="F606" s="188" t="s">
        <v>7742</v>
      </c>
      <c r="G606" s="188" t="s">
        <v>7743</v>
      </c>
      <c r="H606" s="188" t="s">
        <v>141</v>
      </c>
    </row>
    <row r="607" spans="1:8">
      <c r="A607" s="188" t="s">
        <v>8316</v>
      </c>
      <c r="B607" s="188" t="s">
        <v>8317</v>
      </c>
      <c r="C607" s="188" t="s">
        <v>7787</v>
      </c>
      <c r="D607" s="188">
        <v>7899879.6600000001</v>
      </c>
      <c r="E607" s="188">
        <v>0.03</v>
      </c>
      <c r="F607" s="188" t="s">
        <v>7602</v>
      </c>
      <c r="G607" s="188" t="s">
        <v>7625</v>
      </c>
      <c r="H607" s="188" t="s">
        <v>63</v>
      </c>
    </row>
    <row r="608" spans="1:8">
      <c r="A608" s="188" t="s">
        <v>8509</v>
      </c>
      <c r="B608" s="188" t="s">
        <v>3492</v>
      </c>
      <c r="C608" s="188" t="s">
        <v>7787</v>
      </c>
      <c r="D608" s="188">
        <v>7857540.1799999997</v>
      </c>
      <c r="E608" s="188">
        <v>0.03</v>
      </c>
      <c r="F608" s="188" t="s">
        <v>7602</v>
      </c>
      <c r="G608" s="188" t="s">
        <v>7625</v>
      </c>
      <c r="H608" s="188" t="s">
        <v>63</v>
      </c>
    </row>
    <row r="609" spans="1:8">
      <c r="A609" s="188" t="s">
        <v>8353</v>
      </c>
      <c r="B609" s="188" t="s">
        <v>8354</v>
      </c>
      <c r="C609" s="188" t="s">
        <v>7787</v>
      </c>
      <c r="D609" s="188">
        <v>7593199.1600000001</v>
      </c>
      <c r="E609" s="188">
        <v>0.03</v>
      </c>
      <c r="F609" s="188" t="s">
        <v>7602</v>
      </c>
      <c r="G609" s="188" t="s">
        <v>7625</v>
      </c>
      <c r="H609" s="188" t="s">
        <v>63</v>
      </c>
    </row>
    <row r="610" spans="1:8">
      <c r="A610" s="188" t="s">
        <v>8729</v>
      </c>
      <c r="B610" s="188" t="s">
        <v>8730</v>
      </c>
      <c r="C610" s="188" t="s">
        <v>7787</v>
      </c>
      <c r="D610" s="188">
        <v>7112514.4800000004</v>
      </c>
      <c r="E610" s="188">
        <v>0.03</v>
      </c>
      <c r="F610" s="188" t="s">
        <v>7602</v>
      </c>
      <c r="G610" s="188" t="s">
        <v>7625</v>
      </c>
      <c r="H610" s="188" t="s">
        <v>63</v>
      </c>
    </row>
    <row r="611" spans="1:8">
      <c r="A611" s="188" t="s">
        <v>8559</v>
      </c>
      <c r="B611" s="188" t="s">
        <v>8560</v>
      </c>
      <c r="C611" s="188" t="s">
        <v>7787</v>
      </c>
      <c r="D611" s="188">
        <v>7089800.2300000004</v>
      </c>
      <c r="E611" s="188">
        <v>0.03</v>
      </c>
      <c r="F611" s="188" t="s">
        <v>8064</v>
      </c>
      <c r="G611" s="188" t="s">
        <v>8065</v>
      </c>
      <c r="H611" s="188" t="s">
        <v>218</v>
      </c>
    </row>
    <row r="612" spans="1:8">
      <c r="A612" s="188">
        <v>8801</v>
      </c>
      <c r="B612" s="188" t="s">
        <v>8528</v>
      </c>
      <c r="C612" s="188" t="s">
        <v>7787</v>
      </c>
      <c r="D612" s="188">
        <v>6880954.8600000003</v>
      </c>
      <c r="E612" s="188">
        <v>0.03</v>
      </c>
      <c r="F612" s="188" t="s">
        <v>7711</v>
      </c>
      <c r="G612" s="188" t="s">
        <v>7712</v>
      </c>
      <c r="H612" s="188" t="s">
        <v>156</v>
      </c>
    </row>
    <row r="613" spans="1:8">
      <c r="A613" s="188" t="s">
        <v>8398</v>
      </c>
      <c r="B613" s="188" t="s">
        <v>8399</v>
      </c>
      <c r="C613" s="188" t="s">
        <v>7787</v>
      </c>
      <c r="D613" s="188">
        <v>6776556.0199999996</v>
      </c>
      <c r="E613" s="188">
        <v>0.03</v>
      </c>
      <c r="F613" s="188" t="s">
        <v>7602</v>
      </c>
      <c r="G613" s="188" t="s">
        <v>7625</v>
      </c>
      <c r="H613" s="188" t="s">
        <v>63</v>
      </c>
    </row>
    <row r="614" spans="1:8">
      <c r="A614" s="188" t="s">
        <v>9428</v>
      </c>
      <c r="B614" s="188" t="s">
        <v>9429</v>
      </c>
      <c r="C614" s="188" t="s">
        <v>7787</v>
      </c>
      <c r="D614" s="188">
        <v>6692267.6299999999</v>
      </c>
      <c r="E614" s="188">
        <v>0.03</v>
      </c>
      <c r="F614" s="188" t="s">
        <v>8647</v>
      </c>
      <c r="G614" s="188" t="s">
        <v>9343</v>
      </c>
      <c r="H614" s="188" t="s">
        <v>8649</v>
      </c>
    </row>
    <row r="615" spans="1:8">
      <c r="A615" s="188" t="s">
        <v>8645</v>
      </c>
      <c r="B615" s="188" t="s">
        <v>8646</v>
      </c>
      <c r="C615" s="188" t="s">
        <v>7787</v>
      </c>
      <c r="D615" s="188">
        <v>6361850.0300000003</v>
      </c>
      <c r="E615" s="188">
        <v>0.03</v>
      </c>
      <c r="F615" s="188" t="s">
        <v>8647</v>
      </c>
      <c r="G615" s="188" t="s">
        <v>8648</v>
      </c>
      <c r="H615" s="188" t="s">
        <v>8649</v>
      </c>
    </row>
    <row r="616" spans="1:8">
      <c r="A616" s="188" t="s">
        <v>8432</v>
      </c>
      <c r="B616" s="188" t="s">
        <v>8433</v>
      </c>
      <c r="C616" s="188" t="s">
        <v>7787</v>
      </c>
      <c r="D616" s="188">
        <v>6272467.9199999999</v>
      </c>
      <c r="E616" s="188">
        <v>0.03</v>
      </c>
      <c r="F616" s="188" t="s">
        <v>7602</v>
      </c>
      <c r="G616" s="188" t="s">
        <v>7625</v>
      </c>
      <c r="H616" s="188" t="s">
        <v>63</v>
      </c>
    </row>
    <row r="617" spans="1:8">
      <c r="A617" s="188" t="s">
        <v>8380</v>
      </c>
      <c r="B617" s="188" t="s">
        <v>8381</v>
      </c>
      <c r="C617" s="188" t="s">
        <v>7787</v>
      </c>
      <c r="D617" s="188">
        <v>6065858</v>
      </c>
      <c r="E617" s="188">
        <v>0.03</v>
      </c>
      <c r="F617" s="188" t="s">
        <v>7602</v>
      </c>
      <c r="G617" s="188" t="s">
        <v>7603</v>
      </c>
      <c r="H617" s="188" t="s">
        <v>63</v>
      </c>
    </row>
    <row r="618" spans="1:8">
      <c r="A618" s="188" t="s">
        <v>9034</v>
      </c>
      <c r="B618" s="188" t="s">
        <v>4292</v>
      </c>
      <c r="C618" s="188" t="s">
        <v>7749</v>
      </c>
      <c r="D618" s="188">
        <v>7875555.0300000003</v>
      </c>
      <c r="E618" s="188">
        <v>0.03</v>
      </c>
      <c r="F618" s="188" t="s">
        <v>7602</v>
      </c>
      <c r="G618" s="188" t="s">
        <v>7625</v>
      </c>
      <c r="H618" s="188" t="s">
        <v>63</v>
      </c>
    </row>
    <row r="619" spans="1:8">
      <c r="A619" s="188" t="s">
        <v>8571</v>
      </c>
      <c r="B619" s="188" t="s">
        <v>8572</v>
      </c>
      <c r="C619" s="188" t="s">
        <v>7749</v>
      </c>
      <c r="D619" s="188">
        <v>7798796.7000000002</v>
      </c>
      <c r="E619" s="188">
        <v>0.03</v>
      </c>
      <c r="F619" s="188" t="s">
        <v>7602</v>
      </c>
      <c r="G619" s="188" t="s">
        <v>7625</v>
      </c>
      <c r="H619" s="188" t="s">
        <v>63</v>
      </c>
    </row>
    <row r="620" spans="1:8">
      <c r="A620" s="188" t="s">
        <v>8458</v>
      </c>
      <c r="B620" s="188" t="s">
        <v>8459</v>
      </c>
      <c r="C620" s="188" t="s">
        <v>7749</v>
      </c>
      <c r="D620" s="188">
        <v>7693553.3399999999</v>
      </c>
      <c r="E620" s="188">
        <v>0.03</v>
      </c>
      <c r="F620" s="188" t="s">
        <v>7602</v>
      </c>
      <c r="G620" s="188" t="s">
        <v>7625</v>
      </c>
      <c r="H620" s="188" t="s">
        <v>63</v>
      </c>
    </row>
    <row r="621" spans="1:8">
      <c r="A621" s="188" t="s">
        <v>8338</v>
      </c>
      <c r="B621" s="188" t="s">
        <v>1196</v>
      </c>
      <c r="C621" s="188" t="s">
        <v>7749</v>
      </c>
      <c r="D621" s="188">
        <v>7256262.1399999997</v>
      </c>
      <c r="E621" s="188">
        <v>0.03</v>
      </c>
      <c r="F621" s="188" t="s">
        <v>7692</v>
      </c>
      <c r="G621" s="188" t="s">
        <v>7613</v>
      </c>
      <c r="H621" s="188" t="s">
        <v>7693</v>
      </c>
    </row>
    <row r="622" spans="1:8">
      <c r="A622" s="188" t="s">
        <v>8790</v>
      </c>
      <c r="B622" s="188" t="s">
        <v>3041</v>
      </c>
      <c r="C622" s="188" t="s">
        <v>7749</v>
      </c>
      <c r="D622" s="188">
        <v>6633125.0899999999</v>
      </c>
      <c r="E622" s="188">
        <v>0.03</v>
      </c>
      <c r="F622" s="188" t="s">
        <v>7602</v>
      </c>
      <c r="G622" s="188" t="s">
        <v>7625</v>
      </c>
      <c r="H622" s="188" t="s">
        <v>63</v>
      </c>
    </row>
    <row r="623" spans="1:8">
      <c r="A623" s="188" t="s">
        <v>8666</v>
      </c>
      <c r="B623" s="188" t="s">
        <v>2657</v>
      </c>
      <c r="C623" s="188" t="s">
        <v>7749</v>
      </c>
      <c r="D623" s="188">
        <v>6460840.54</v>
      </c>
      <c r="E623" s="188">
        <v>0.03</v>
      </c>
      <c r="F623" s="188" t="s">
        <v>7602</v>
      </c>
      <c r="G623" s="188" t="s">
        <v>7625</v>
      </c>
      <c r="H623" s="188" t="s">
        <v>63</v>
      </c>
    </row>
    <row r="624" spans="1:8">
      <c r="A624" s="188" t="s">
        <v>8486</v>
      </c>
      <c r="B624" s="188" t="s">
        <v>1046</v>
      </c>
      <c r="C624" s="188" t="s">
        <v>7749</v>
      </c>
      <c r="D624" s="188">
        <v>6455946.4199999999</v>
      </c>
      <c r="E624" s="188">
        <v>0.03</v>
      </c>
      <c r="F624" s="188" t="s">
        <v>7641</v>
      </c>
      <c r="G624" s="188" t="s">
        <v>7642</v>
      </c>
      <c r="H624" s="188" t="s">
        <v>146</v>
      </c>
    </row>
    <row r="625" spans="1:8">
      <c r="A625" s="188" t="s">
        <v>8877</v>
      </c>
      <c r="B625" s="188" t="s">
        <v>3237</v>
      </c>
      <c r="C625" s="188" t="s">
        <v>7749</v>
      </c>
      <c r="D625" s="188">
        <v>6342931.0800000001</v>
      </c>
      <c r="E625" s="188">
        <v>0.03</v>
      </c>
      <c r="F625" s="188" t="s">
        <v>7763</v>
      </c>
      <c r="G625" s="188" t="s">
        <v>7764</v>
      </c>
      <c r="H625" s="188" t="s">
        <v>161</v>
      </c>
    </row>
    <row r="626" spans="1:8">
      <c r="A626" s="188" t="s">
        <v>8638</v>
      </c>
      <c r="B626" s="188" t="s">
        <v>3926</v>
      </c>
      <c r="C626" s="188" t="s">
        <v>7749</v>
      </c>
      <c r="D626" s="188">
        <v>6282430.2599999998</v>
      </c>
      <c r="E626" s="188">
        <v>0.03</v>
      </c>
      <c r="F626" s="188" t="s">
        <v>7602</v>
      </c>
      <c r="G626" s="188" t="s">
        <v>7603</v>
      </c>
      <c r="H626" s="188" t="s">
        <v>63</v>
      </c>
    </row>
    <row r="627" spans="1:8">
      <c r="A627" s="188" t="s">
        <v>8667</v>
      </c>
      <c r="B627" s="188" t="s">
        <v>8668</v>
      </c>
      <c r="C627" s="188" t="s">
        <v>7749</v>
      </c>
      <c r="D627" s="188">
        <v>6027678.96</v>
      </c>
      <c r="E627" s="188">
        <v>0.03</v>
      </c>
      <c r="F627" s="188" t="s">
        <v>7602</v>
      </c>
      <c r="G627" s="188" t="s">
        <v>7625</v>
      </c>
      <c r="H627" s="188" t="s">
        <v>63</v>
      </c>
    </row>
    <row r="628" spans="1:8">
      <c r="A628" s="188" t="s">
        <v>8510</v>
      </c>
      <c r="B628" s="188" t="s">
        <v>8511</v>
      </c>
      <c r="C628" s="188" t="s">
        <v>7749</v>
      </c>
      <c r="D628" s="188">
        <v>5892271.8799999999</v>
      </c>
      <c r="E628" s="188">
        <v>0.03</v>
      </c>
      <c r="F628" s="188" t="s">
        <v>7602</v>
      </c>
      <c r="G628" s="188" t="s">
        <v>7625</v>
      </c>
      <c r="H628" s="188" t="s">
        <v>63</v>
      </c>
    </row>
    <row r="629" spans="1:8">
      <c r="A629" s="188" t="s">
        <v>8506</v>
      </c>
      <c r="B629" s="188" t="s">
        <v>8507</v>
      </c>
      <c r="C629" s="188" t="s">
        <v>7730</v>
      </c>
      <c r="D629" s="188">
        <v>8004992.9000000004</v>
      </c>
      <c r="E629" s="188">
        <v>0.03</v>
      </c>
      <c r="F629" s="188" t="s">
        <v>7763</v>
      </c>
      <c r="G629" s="188" t="s">
        <v>7764</v>
      </c>
      <c r="H629" s="188" t="s">
        <v>161</v>
      </c>
    </row>
    <row r="630" spans="1:8">
      <c r="A630" s="188" t="s">
        <v>8059</v>
      </c>
      <c r="B630" s="188" t="s">
        <v>8060</v>
      </c>
      <c r="C630" s="188" t="s">
        <v>7730</v>
      </c>
      <c r="D630" s="188">
        <v>7889087.0999999996</v>
      </c>
      <c r="E630" s="188">
        <v>0.03</v>
      </c>
      <c r="F630" s="188" t="s">
        <v>7602</v>
      </c>
      <c r="G630" s="188" t="s">
        <v>7603</v>
      </c>
      <c r="H630" s="188" t="s">
        <v>63</v>
      </c>
    </row>
    <row r="631" spans="1:8">
      <c r="A631" s="188" t="s">
        <v>8578</v>
      </c>
      <c r="B631" s="188" t="s">
        <v>8579</v>
      </c>
      <c r="C631" s="188" t="s">
        <v>7730</v>
      </c>
      <c r="D631" s="188">
        <v>7865992.5599999996</v>
      </c>
      <c r="E631" s="188">
        <v>0.03</v>
      </c>
      <c r="F631" s="188" t="s">
        <v>8133</v>
      </c>
      <c r="G631" s="188" t="s">
        <v>8134</v>
      </c>
      <c r="H631" s="188" t="s">
        <v>197</v>
      </c>
    </row>
    <row r="632" spans="1:8">
      <c r="A632" s="188" t="s">
        <v>8490</v>
      </c>
      <c r="B632" s="188" t="s">
        <v>2010</v>
      </c>
      <c r="C632" s="188" t="s">
        <v>7730</v>
      </c>
      <c r="D632" s="188">
        <v>7788513.6200000001</v>
      </c>
      <c r="E632" s="188">
        <v>0.03</v>
      </c>
      <c r="F632" s="188" t="s">
        <v>7763</v>
      </c>
      <c r="G632" s="188" t="s">
        <v>7764</v>
      </c>
      <c r="H632" s="188" t="s">
        <v>161</v>
      </c>
    </row>
    <row r="633" spans="1:8">
      <c r="A633" s="188" t="s">
        <v>8369</v>
      </c>
      <c r="B633" s="188" t="s">
        <v>3727</v>
      </c>
      <c r="C633" s="188" t="s">
        <v>7730</v>
      </c>
      <c r="D633" s="188">
        <v>7781497.5</v>
      </c>
      <c r="E633" s="188">
        <v>0.03</v>
      </c>
      <c r="F633" s="188" t="s">
        <v>7602</v>
      </c>
      <c r="G633" s="188" t="s">
        <v>7625</v>
      </c>
      <c r="H633" s="188" t="s">
        <v>63</v>
      </c>
    </row>
    <row r="634" spans="1:8">
      <c r="A634" s="188" t="s">
        <v>8697</v>
      </c>
      <c r="B634" s="188" t="s">
        <v>4637</v>
      </c>
      <c r="C634" s="188" t="s">
        <v>7730</v>
      </c>
      <c r="D634" s="188">
        <v>7623936.5499999998</v>
      </c>
      <c r="E634" s="188">
        <v>0.03</v>
      </c>
      <c r="F634" s="188" t="s">
        <v>7688</v>
      </c>
      <c r="G634" s="188" t="s">
        <v>7689</v>
      </c>
      <c r="H634" s="188" t="s">
        <v>146</v>
      </c>
    </row>
    <row r="635" spans="1:8">
      <c r="A635" s="188" t="s">
        <v>8357</v>
      </c>
      <c r="B635" s="188" t="s">
        <v>8358</v>
      </c>
      <c r="C635" s="188" t="s">
        <v>7730</v>
      </c>
      <c r="D635" s="188">
        <v>7571064.6600000001</v>
      </c>
      <c r="E635" s="188">
        <v>0.03</v>
      </c>
      <c r="F635" s="188" t="s">
        <v>7742</v>
      </c>
      <c r="G635" s="188" t="s">
        <v>7743</v>
      </c>
      <c r="H635" s="188" t="s">
        <v>141</v>
      </c>
    </row>
    <row r="636" spans="1:8">
      <c r="A636" s="188" t="s">
        <v>8372</v>
      </c>
      <c r="B636" s="188" t="s">
        <v>8373</v>
      </c>
      <c r="C636" s="188" t="s">
        <v>7730</v>
      </c>
      <c r="D636" s="188">
        <v>7498877</v>
      </c>
      <c r="E636" s="188">
        <v>0.03</v>
      </c>
      <c r="F636" s="188" t="s">
        <v>7670</v>
      </c>
      <c r="G636" s="188" t="s">
        <v>7671</v>
      </c>
      <c r="H636" s="188" t="s">
        <v>146</v>
      </c>
    </row>
    <row r="637" spans="1:8">
      <c r="A637" s="188" t="s">
        <v>9922</v>
      </c>
      <c r="B637" s="188" t="s">
        <v>9923</v>
      </c>
      <c r="C637" s="188" t="s">
        <v>7730</v>
      </c>
      <c r="D637" s="188">
        <v>7490209.9299999997</v>
      </c>
      <c r="E637" s="188">
        <v>0.03</v>
      </c>
      <c r="F637" s="188" t="s">
        <v>7602</v>
      </c>
      <c r="G637" s="188" t="s">
        <v>7625</v>
      </c>
      <c r="H637" s="188" t="s">
        <v>63</v>
      </c>
    </row>
    <row r="638" spans="1:8">
      <c r="A638" s="188">
        <v>6301</v>
      </c>
      <c r="B638" s="188" t="s">
        <v>866</v>
      </c>
      <c r="C638" s="188" t="s">
        <v>7730</v>
      </c>
      <c r="D638" s="188">
        <v>7359180.8799999999</v>
      </c>
      <c r="E638" s="188">
        <v>0.03</v>
      </c>
      <c r="F638" s="188" t="s">
        <v>7711</v>
      </c>
      <c r="G638" s="188" t="s">
        <v>7712</v>
      </c>
      <c r="H638" s="188" t="s">
        <v>156</v>
      </c>
    </row>
    <row r="639" spans="1:8">
      <c r="A639" s="188" t="s">
        <v>8404</v>
      </c>
      <c r="B639" s="188" t="s">
        <v>8405</v>
      </c>
      <c r="C639" s="188" t="s">
        <v>7730</v>
      </c>
      <c r="D639" s="188">
        <v>7296742.7999999998</v>
      </c>
      <c r="E639" s="188">
        <v>0.03</v>
      </c>
      <c r="F639" s="188" t="s">
        <v>7602</v>
      </c>
      <c r="G639" s="188" t="s">
        <v>7625</v>
      </c>
      <c r="H639" s="188" t="s">
        <v>63</v>
      </c>
    </row>
    <row r="640" spans="1:8">
      <c r="A640" s="188">
        <v>6367</v>
      </c>
      <c r="B640" s="188" t="s">
        <v>2942</v>
      </c>
      <c r="C640" s="188" t="s">
        <v>7730</v>
      </c>
      <c r="D640" s="188">
        <v>7202079.8899999997</v>
      </c>
      <c r="E640" s="188">
        <v>0.03</v>
      </c>
      <c r="F640" s="188" t="s">
        <v>7711</v>
      </c>
      <c r="G640" s="188" t="s">
        <v>7712</v>
      </c>
      <c r="H640" s="188" t="s">
        <v>156</v>
      </c>
    </row>
    <row r="641" spans="1:8">
      <c r="A641" s="188" t="s">
        <v>8521</v>
      </c>
      <c r="B641" s="188" t="s">
        <v>1859</v>
      </c>
      <c r="C641" s="188" t="s">
        <v>7730</v>
      </c>
      <c r="D641" s="188">
        <v>6925162.2300000004</v>
      </c>
      <c r="E641" s="188">
        <v>0.03</v>
      </c>
      <c r="F641" s="188" t="s">
        <v>7602</v>
      </c>
      <c r="G641" s="188" t="s">
        <v>7625</v>
      </c>
      <c r="H641" s="188" t="s">
        <v>63</v>
      </c>
    </row>
    <row r="642" spans="1:8">
      <c r="A642" s="188" t="s">
        <v>8498</v>
      </c>
      <c r="B642" s="188" t="s">
        <v>8499</v>
      </c>
      <c r="C642" s="188" t="s">
        <v>7730</v>
      </c>
      <c r="D642" s="188">
        <v>6832985.6200000001</v>
      </c>
      <c r="E642" s="188">
        <v>0.03</v>
      </c>
      <c r="F642" s="188" t="s">
        <v>8133</v>
      </c>
      <c r="G642" s="188" t="s">
        <v>8134</v>
      </c>
      <c r="H642" s="188" t="s">
        <v>197</v>
      </c>
    </row>
    <row r="643" spans="1:8">
      <c r="A643" s="188" t="s">
        <v>8754</v>
      </c>
      <c r="B643" s="188" t="s">
        <v>8755</v>
      </c>
      <c r="C643" s="188" t="s">
        <v>7730</v>
      </c>
      <c r="D643" s="188">
        <v>6556177.1600000001</v>
      </c>
      <c r="E643" s="188">
        <v>0.03</v>
      </c>
      <c r="F643" s="188" t="s">
        <v>7602</v>
      </c>
      <c r="G643" s="188" t="s">
        <v>7625</v>
      </c>
      <c r="H643" s="188" t="s">
        <v>63</v>
      </c>
    </row>
    <row r="644" spans="1:8">
      <c r="A644" s="188" t="s">
        <v>8561</v>
      </c>
      <c r="B644" s="188" t="s">
        <v>8562</v>
      </c>
      <c r="C644" s="188" t="s">
        <v>7730</v>
      </c>
      <c r="D644" s="188">
        <v>6481938</v>
      </c>
      <c r="E644" s="188">
        <v>0.03</v>
      </c>
      <c r="F644" s="188" t="s">
        <v>7602</v>
      </c>
      <c r="G644" s="188" t="s">
        <v>7625</v>
      </c>
      <c r="H644" s="188" t="s">
        <v>63</v>
      </c>
    </row>
    <row r="645" spans="1:8">
      <c r="A645" s="188">
        <v>8053</v>
      </c>
      <c r="B645" s="188" t="s">
        <v>1347</v>
      </c>
      <c r="C645" s="188" t="s">
        <v>7730</v>
      </c>
      <c r="D645" s="188">
        <v>6314584.1900000004</v>
      </c>
      <c r="E645" s="188">
        <v>0.03</v>
      </c>
      <c r="F645" s="188" t="s">
        <v>7711</v>
      </c>
      <c r="G645" s="188" t="s">
        <v>7712</v>
      </c>
      <c r="H645" s="188" t="s">
        <v>156</v>
      </c>
    </row>
    <row r="646" spans="1:8">
      <c r="A646" s="188" t="s">
        <v>9924</v>
      </c>
      <c r="B646" s="188" t="s">
        <v>7025</v>
      </c>
      <c r="C646" s="188" t="s">
        <v>7730</v>
      </c>
      <c r="D646" s="188">
        <v>6306261.7300000004</v>
      </c>
      <c r="E646" s="188">
        <v>0.03</v>
      </c>
      <c r="F646" s="188" t="s">
        <v>7612</v>
      </c>
      <c r="G646" s="188" t="s">
        <v>7966</v>
      </c>
      <c r="H646" s="188" t="s">
        <v>146</v>
      </c>
    </row>
    <row r="647" spans="1:8">
      <c r="A647" s="188" t="s">
        <v>9305</v>
      </c>
      <c r="B647" s="188" t="s">
        <v>9306</v>
      </c>
      <c r="C647" s="188" t="s">
        <v>7730</v>
      </c>
      <c r="D647" s="188">
        <v>6235059.46</v>
      </c>
      <c r="E647" s="188">
        <v>0.03</v>
      </c>
      <c r="F647" s="188" t="s">
        <v>7670</v>
      </c>
      <c r="G647" s="188" t="s">
        <v>7625</v>
      </c>
      <c r="H647" s="188" t="s">
        <v>63</v>
      </c>
    </row>
    <row r="648" spans="1:8">
      <c r="A648" s="188" t="s">
        <v>9187</v>
      </c>
      <c r="B648" s="188" t="s">
        <v>9188</v>
      </c>
      <c r="C648" s="188" t="s">
        <v>7730</v>
      </c>
      <c r="D648" s="188">
        <v>6194653.75</v>
      </c>
      <c r="E648" s="188">
        <v>0.03</v>
      </c>
      <c r="F648" s="188" t="s">
        <v>7641</v>
      </c>
      <c r="G648" s="188" t="s">
        <v>7642</v>
      </c>
      <c r="H648" s="188" t="s">
        <v>146</v>
      </c>
    </row>
    <row r="649" spans="1:8">
      <c r="A649" s="188" t="s">
        <v>8866</v>
      </c>
      <c r="B649" s="188" t="s">
        <v>8867</v>
      </c>
      <c r="C649" s="188" t="s">
        <v>7730</v>
      </c>
      <c r="D649" s="188">
        <v>6174185.9199999999</v>
      </c>
      <c r="E649" s="188">
        <v>0.03</v>
      </c>
      <c r="F649" s="188" t="s">
        <v>7602</v>
      </c>
      <c r="G649" s="188" t="s">
        <v>7603</v>
      </c>
      <c r="H649" s="188" t="s">
        <v>63</v>
      </c>
    </row>
    <row r="650" spans="1:8">
      <c r="A650" s="188" t="s">
        <v>8892</v>
      </c>
      <c r="B650" s="188" t="s">
        <v>8893</v>
      </c>
      <c r="C650" s="188" t="s">
        <v>7730</v>
      </c>
      <c r="D650" s="188">
        <v>6151174.6799999997</v>
      </c>
      <c r="E650" s="188">
        <v>0.03</v>
      </c>
      <c r="F650" s="188" t="s">
        <v>7641</v>
      </c>
      <c r="G650" s="188" t="s">
        <v>7642</v>
      </c>
      <c r="H650" s="188" t="s">
        <v>146</v>
      </c>
    </row>
    <row r="651" spans="1:8">
      <c r="A651" s="188" t="s">
        <v>8526</v>
      </c>
      <c r="B651" s="188" t="s">
        <v>8527</v>
      </c>
      <c r="C651" s="188" t="s">
        <v>7730</v>
      </c>
      <c r="D651" s="188">
        <v>6125774.96</v>
      </c>
      <c r="E651" s="188">
        <v>0.03</v>
      </c>
      <c r="F651" s="188" t="s">
        <v>8133</v>
      </c>
      <c r="G651" s="188" t="s">
        <v>8134</v>
      </c>
      <c r="H651" s="188" t="s">
        <v>197</v>
      </c>
    </row>
    <row r="652" spans="1:8">
      <c r="A652" s="188">
        <v>5803</v>
      </c>
      <c r="B652" s="188" t="s">
        <v>9925</v>
      </c>
      <c r="C652" s="188" t="s">
        <v>7730</v>
      </c>
      <c r="D652" s="188">
        <v>6125029.54</v>
      </c>
      <c r="E652" s="188">
        <v>0.03</v>
      </c>
      <c r="F652" s="188" t="s">
        <v>7711</v>
      </c>
      <c r="G652" s="188" t="s">
        <v>7712</v>
      </c>
      <c r="H652" s="188" t="s">
        <v>156</v>
      </c>
    </row>
    <row r="653" spans="1:8">
      <c r="A653" s="188" t="s">
        <v>9926</v>
      </c>
      <c r="B653" s="188" t="s">
        <v>9927</v>
      </c>
      <c r="C653" s="188" t="s">
        <v>7730</v>
      </c>
      <c r="D653" s="188">
        <v>6095922.5599999996</v>
      </c>
      <c r="E653" s="188">
        <v>0.03</v>
      </c>
      <c r="F653" s="188" t="s">
        <v>7602</v>
      </c>
      <c r="G653" s="188" t="s">
        <v>7625</v>
      </c>
      <c r="H653" s="188" t="s">
        <v>63</v>
      </c>
    </row>
    <row r="654" spans="1:8">
      <c r="A654" s="188" t="s">
        <v>8725</v>
      </c>
      <c r="B654" s="188" t="s">
        <v>1919</v>
      </c>
      <c r="C654" s="188" t="s">
        <v>7730</v>
      </c>
      <c r="D654" s="188">
        <v>6028599.4699999997</v>
      </c>
      <c r="E654" s="188">
        <v>0.03</v>
      </c>
      <c r="F654" s="188" t="s">
        <v>7742</v>
      </c>
      <c r="G654" s="188" t="s">
        <v>7743</v>
      </c>
      <c r="H654" s="188" t="s">
        <v>141</v>
      </c>
    </row>
    <row r="655" spans="1:8">
      <c r="A655" s="188" t="s">
        <v>9928</v>
      </c>
      <c r="B655" s="188" t="s">
        <v>9929</v>
      </c>
      <c r="C655" s="188" t="s">
        <v>7730</v>
      </c>
      <c r="D655" s="188">
        <v>5932876.5199999996</v>
      </c>
      <c r="E655" s="188">
        <v>0.03</v>
      </c>
      <c r="F655" s="188" t="s">
        <v>7984</v>
      </c>
      <c r="G655" s="188" t="s">
        <v>7985</v>
      </c>
      <c r="H655" s="188" t="s">
        <v>146</v>
      </c>
    </row>
    <row r="656" spans="1:8">
      <c r="A656" s="188" t="s">
        <v>9930</v>
      </c>
      <c r="B656" s="188" t="s">
        <v>9931</v>
      </c>
      <c r="C656" s="188" t="s">
        <v>7730</v>
      </c>
      <c r="D656" s="188">
        <v>5925576.79</v>
      </c>
      <c r="E656" s="188">
        <v>0.03</v>
      </c>
      <c r="F656" s="188" t="s">
        <v>8894</v>
      </c>
      <c r="G656" s="188" t="s">
        <v>8895</v>
      </c>
      <c r="H656" s="188" t="s">
        <v>146</v>
      </c>
    </row>
    <row r="657" spans="1:8">
      <c r="A657" s="188" t="s">
        <v>8838</v>
      </c>
      <c r="B657" s="188" t="s">
        <v>8839</v>
      </c>
      <c r="C657" s="188" t="s">
        <v>7730</v>
      </c>
      <c r="D657" s="188">
        <v>5913869.3099999996</v>
      </c>
      <c r="E657" s="188">
        <v>0.03</v>
      </c>
      <c r="F657" s="188" t="s">
        <v>7602</v>
      </c>
      <c r="G657" s="188" t="s">
        <v>7625</v>
      </c>
      <c r="H657" s="188" t="s">
        <v>63</v>
      </c>
    </row>
    <row r="658" spans="1:8">
      <c r="A658" s="188" t="s">
        <v>9932</v>
      </c>
      <c r="B658" s="188" t="s">
        <v>9468</v>
      </c>
      <c r="C658" s="188" t="s">
        <v>7730</v>
      </c>
      <c r="D658" s="188">
        <v>5896567.9400000004</v>
      </c>
      <c r="E658" s="188">
        <v>0.03</v>
      </c>
      <c r="F658" s="188" t="s">
        <v>7675</v>
      </c>
      <c r="G658" s="188" t="s">
        <v>7676</v>
      </c>
      <c r="H658" s="188" t="s">
        <v>151</v>
      </c>
    </row>
    <row r="659" spans="1:8">
      <c r="A659" s="188" t="s">
        <v>9933</v>
      </c>
      <c r="B659" s="188" t="s">
        <v>9934</v>
      </c>
      <c r="C659" s="188" t="s">
        <v>7730</v>
      </c>
      <c r="D659" s="188">
        <v>5874345.0800000001</v>
      </c>
      <c r="E659" s="188">
        <v>0.03</v>
      </c>
      <c r="F659" s="188" t="s">
        <v>7675</v>
      </c>
      <c r="G659" s="188" t="s">
        <v>7676</v>
      </c>
      <c r="H659" s="188" t="s">
        <v>151</v>
      </c>
    </row>
    <row r="660" spans="1:8">
      <c r="A660" s="188" t="s">
        <v>8695</v>
      </c>
      <c r="B660" s="188" t="s">
        <v>8696</v>
      </c>
      <c r="C660" s="188" t="s">
        <v>7730</v>
      </c>
      <c r="D660" s="188">
        <v>5857352.5499999998</v>
      </c>
      <c r="E660" s="188">
        <v>0.03</v>
      </c>
      <c r="F660" s="188" t="s">
        <v>7602</v>
      </c>
      <c r="G660" s="188" t="s">
        <v>7625</v>
      </c>
      <c r="H660" s="188" t="s">
        <v>63</v>
      </c>
    </row>
    <row r="661" spans="1:8">
      <c r="A661" s="188" t="s">
        <v>8949</v>
      </c>
      <c r="B661" s="188" t="s">
        <v>9935</v>
      </c>
      <c r="C661" s="188" t="s">
        <v>7730</v>
      </c>
      <c r="D661" s="188">
        <v>5820717.4699999997</v>
      </c>
      <c r="E661" s="188">
        <v>0.03</v>
      </c>
      <c r="F661" s="188" t="s">
        <v>7868</v>
      </c>
      <c r="G661" s="188" t="s">
        <v>7869</v>
      </c>
      <c r="H661" s="188" t="s">
        <v>146</v>
      </c>
    </row>
    <row r="662" spans="1:8">
      <c r="A662" s="188" t="s">
        <v>8931</v>
      </c>
      <c r="B662" s="188" t="s">
        <v>8932</v>
      </c>
      <c r="C662" s="188" t="s">
        <v>7730</v>
      </c>
      <c r="D662" s="188">
        <v>5776373.0999999996</v>
      </c>
      <c r="E662" s="188">
        <v>0.03</v>
      </c>
      <c r="F662" s="188" t="s">
        <v>7602</v>
      </c>
      <c r="G662" s="188" t="s">
        <v>7625</v>
      </c>
      <c r="H662" s="188" t="s">
        <v>63</v>
      </c>
    </row>
    <row r="663" spans="1:8">
      <c r="A663" s="188">
        <v>6954</v>
      </c>
      <c r="B663" s="188" t="s">
        <v>702</v>
      </c>
      <c r="C663" s="188" t="s">
        <v>7730</v>
      </c>
      <c r="D663" s="188">
        <v>5775060.2699999996</v>
      </c>
      <c r="E663" s="188">
        <v>0.03</v>
      </c>
      <c r="F663" s="188" t="s">
        <v>7711</v>
      </c>
      <c r="G663" s="188" t="s">
        <v>7712</v>
      </c>
      <c r="H663" s="188" t="s">
        <v>156</v>
      </c>
    </row>
    <row r="664" spans="1:8">
      <c r="A664" s="188">
        <v>4901</v>
      </c>
      <c r="B664" s="188" t="s">
        <v>1886</v>
      </c>
      <c r="C664" s="188" t="s">
        <v>7601</v>
      </c>
      <c r="D664" s="188">
        <v>7907350.5099999998</v>
      </c>
      <c r="E664" s="188">
        <v>0.03</v>
      </c>
      <c r="F664" s="188" t="s">
        <v>7711</v>
      </c>
      <c r="G664" s="188" t="s">
        <v>7712</v>
      </c>
      <c r="H664" s="188" t="s">
        <v>156</v>
      </c>
    </row>
    <row r="665" spans="1:8">
      <c r="A665" s="188" t="s">
        <v>8917</v>
      </c>
      <c r="B665" s="188" t="s">
        <v>8918</v>
      </c>
      <c r="C665" s="188" t="s">
        <v>7601</v>
      </c>
      <c r="D665" s="188">
        <v>7713694.7999999998</v>
      </c>
      <c r="E665" s="188">
        <v>0.03</v>
      </c>
      <c r="F665" s="188" t="s">
        <v>7602</v>
      </c>
      <c r="G665" s="188" t="s">
        <v>7625</v>
      </c>
      <c r="H665" s="188" t="s">
        <v>63</v>
      </c>
    </row>
    <row r="666" spans="1:8">
      <c r="A666" s="188" t="s">
        <v>8362</v>
      </c>
      <c r="B666" s="188" t="s">
        <v>3405</v>
      </c>
      <c r="C666" s="188" t="s">
        <v>7601</v>
      </c>
      <c r="D666" s="188">
        <v>7668724</v>
      </c>
      <c r="E666" s="188">
        <v>0.03</v>
      </c>
      <c r="F666" s="188" t="s">
        <v>7602</v>
      </c>
      <c r="G666" s="188" t="s">
        <v>7603</v>
      </c>
      <c r="H666" s="188" t="s">
        <v>63</v>
      </c>
    </row>
    <row r="667" spans="1:8">
      <c r="A667" s="188" t="s">
        <v>8451</v>
      </c>
      <c r="B667" s="188" t="s">
        <v>8452</v>
      </c>
      <c r="C667" s="188" t="s">
        <v>7601</v>
      </c>
      <c r="D667" s="188">
        <v>7534831.3700000001</v>
      </c>
      <c r="E667" s="188">
        <v>0.03</v>
      </c>
      <c r="F667" s="188" t="s">
        <v>7602</v>
      </c>
      <c r="G667" s="188" t="s">
        <v>7625</v>
      </c>
      <c r="H667" s="188" t="s">
        <v>63</v>
      </c>
    </row>
    <row r="668" spans="1:8">
      <c r="A668" s="188">
        <v>3711</v>
      </c>
      <c r="B668" s="188" t="s">
        <v>8781</v>
      </c>
      <c r="C668" s="188" t="s">
        <v>7601</v>
      </c>
      <c r="D668" s="188">
        <v>7417685.6100000003</v>
      </c>
      <c r="E668" s="188">
        <v>0.03</v>
      </c>
      <c r="F668" s="188" t="s">
        <v>7634</v>
      </c>
      <c r="G668" s="188" t="s">
        <v>7635</v>
      </c>
      <c r="H668" s="188" t="s">
        <v>169</v>
      </c>
    </row>
    <row r="669" spans="1:8">
      <c r="A669" s="188" t="s">
        <v>8276</v>
      </c>
      <c r="B669" s="188" t="s">
        <v>8277</v>
      </c>
      <c r="C669" s="188" t="s">
        <v>7601</v>
      </c>
      <c r="D669" s="188">
        <v>7271036.7599999998</v>
      </c>
      <c r="E669" s="188">
        <v>0.03</v>
      </c>
      <c r="F669" s="188" t="s">
        <v>7602</v>
      </c>
      <c r="G669" s="188" t="s">
        <v>7603</v>
      </c>
      <c r="H669" s="188" t="s">
        <v>63</v>
      </c>
    </row>
    <row r="670" spans="1:8">
      <c r="A670" s="188" t="s">
        <v>8472</v>
      </c>
      <c r="B670" s="188" t="s">
        <v>8473</v>
      </c>
      <c r="C670" s="188" t="s">
        <v>7601</v>
      </c>
      <c r="D670" s="188">
        <v>7176387.3600000003</v>
      </c>
      <c r="E670" s="188">
        <v>0.03</v>
      </c>
      <c r="F670" s="188" t="s">
        <v>7602</v>
      </c>
      <c r="G670" s="188" t="s">
        <v>7603</v>
      </c>
      <c r="H670" s="188" t="s">
        <v>63</v>
      </c>
    </row>
    <row r="671" spans="1:8">
      <c r="A671" s="188" t="s">
        <v>8802</v>
      </c>
      <c r="B671" s="188" t="s">
        <v>8803</v>
      </c>
      <c r="C671" s="188" t="s">
        <v>7601</v>
      </c>
      <c r="D671" s="188">
        <v>7021029.4699999997</v>
      </c>
      <c r="E671" s="188">
        <v>0.03</v>
      </c>
      <c r="F671" s="188" t="s">
        <v>7602</v>
      </c>
      <c r="G671" s="188" t="s">
        <v>7603</v>
      </c>
      <c r="H671" s="188" t="s">
        <v>63</v>
      </c>
    </row>
    <row r="672" spans="1:8">
      <c r="A672" s="188" t="s">
        <v>8907</v>
      </c>
      <c r="B672" s="188" t="s">
        <v>8908</v>
      </c>
      <c r="C672" s="188" t="s">
        <v>7601</v>
      </c>
      <c r="D672" s="188">
        <v>6849703.6799999997</v>
      </c>
      <c r="E672" s="188">
        <v>0.03</v>
      </c>
      <c r="F672" s="188" t="s">
        <v>7602</v>
      </c>
      <c r="G672" s="188" t="s">
        <v>7625</v>
      </c>
      <c r="H672" s="188" t="s">
        <v>63</v>
      </c>
    </row>
    <row r="673" spans="1:8">
      <c r="A673" s="188">
        <v>6762</v>
      </c>
      <c r="B673" s="188" t="s">
        <v>3138</v>
      </c>
      <c r="C673" s="188" t="s">
        <v>7601</v>
      </c>
      <c r="D673" s="188">
        <v>6718567.04</v>
      </c>
      <c r="E673" s="188">
        <v>0.03</v>
      </c>
      <c r="F673" s="188" t="s">
        <v>7711</v>
      </c>
      <c r="G673" s="188" t="s">
        <v>7712</v>
      </c>
      <c r="H673" s="188" t="s">
        <v>156</v>
      </c>
    </row>
    <row r="674" spans="1:8">
      <c r="A674" s="188" t="s">
        <v>8229</v>
      </c>
      <c r="B674" s="188" t="s">
        <v>8230</v>
      </c>
      <c r="C674" s="188" t="s">
        <v>7601</v>
      </c>
      <c r="D674" s="188">
        <v>6551813.5199999996</v>
      </c>
      <c r="E674" s="188">
        <v>0.03</v>
      </c>
      <c r="F674" s="188" t="s">
        <v>7602</v>
      </c>
      <c r="G674" s="188" t="s">
        <v>7603</v>
      </c>
      <c r="H674" s="188" t="s">
        <v>63</v>
      </c>
    </row>
    <row r="675" spans="1:8">
      <c r="A675" s="188">
        <v>7751</v>
      </c>
      <c r="B675" s="188" t="s">
        <v>500</v>
      </c>
      <c r="C675" s="188" t="s">
        <v>7601</v>
      </c>
      <c r="D675" s="188">
        <v>6383058.3799999999</v>
      </c>
      <c r="E675" s="188">
        <v>0.03</v>
      </c>
      <c r="F675" s="188" t="s">
        <v>7711</v>
      </c>
      <c r="G675" s="188" t="s">
        <v>7712</v>
      </c>
      <c r="H675" s="188" t="s">
        <v>156</v>
      </c>
    </row>
    <row r="676" spans="1:8">
      <c r="A676" s="188" t="s">
        <v>9936</v>
      </c>
      <c r="B676" s="188" t="s">
        <v>9937</v>
      </c>
      <c r="C676" s="188" t="s">
        <v>7601</v>
      </c>
      <c r="D676" s="188">
        <v>6350680.7199999997</v>
      </c>
      <c r="E676" s="188">
        <v>0.03</v>
      </c>
      <c r="F676" s="188" t="s">
        <v>7602</v>
      </c>
      <c r="G676" s="188" t="s">
        <v>7625</v>
      </c>
      <c r="H676" s="188" t="s">
        <v>63</v>
      </c>
    </row>
    <row r="677" spans="1:8">
      <c r="A677" s="188" t="s">
        <v>8446</v>
      </c>
      <c r="B677" s="188" t="s">
        <v>8447</v>
      </c>
      <c r="C677" s="188" t="s">
        <v>7601</v>
      </c>
      <c r="D677" s="188">
        <v>6345429.4400000004</v>
      </c>
      <c r="E677" s="188">
        <v>0.03</v>
      </c>
      <c r="F677" s="188" t="s">
        <v>7602</v>
      </c>
      <c r="G677" s="188" t="s">
        <v>7603</v>
      </c>
      <c r="H677" s="188" t="s">
        <v>63</v>
      </c>
    </row>
    <row r="678" spans="1:8">
      <c r="A678" s="188" t="s">
        <v>8439</v>
      </c>
      <c r="B678" s="188" t="s">
        <v>8439</v>
      </c>
      <c r="C678" s="188" t="s">
        <v>7601</v>
      </c>
      <c r="D678" s="188">
        <v>6302586.3600000003</v>
      </c>
      <c r="E678" s="188">
        <v>0.03</v>
      </c>
      <c r="F678" s="188" t="s">
        <v>8440</v>
      </c>
      <c r="G678" s="188" t="s">
        <v>8441</v>
      </c>
      <c r="H678" s="188" t="s">
        <v>146</v>
      </c>
    </row>
    <row r="679" spans="1:8">
      <c r="A679" s="188" t="s">
        <v>8576</v>
      </c>
      <c r="B679" s="188" t="s">
        <v>8577</v>
      </c>
      <c r="C679" s="188" t="s">
        <v>7601</v>
      </c>
      <c r="D679" s="188">
        <v>6231918.7000000002</v>
      </c>
      <c r="E679" s="188">
        <v>0.03</v>
      </c>
      <c r="F679" s="188" t="s">
        <v>7602</v>
      </c>
      <c r="G679" s="188" t="s">
        <v>7603</v>
      </c>
      <c r="H679" s="188" t="s">
        <v>63</v>
      </c>
    </row>
    <row r="680" spans="1:8">
      <c r="A680" s="188">
        <v>6146</v>
      </c>
      <c r="B680" s="188" t="s">
        <v>8713</v>
      </c>
      <c r="C680" s="188" t="s">
        <v>7601</v>
      </c>
      <c r="D680" s="188">
        <v>6177776.2800000003</v>
      </c>
      <c r="E680" s="188">
        <v>0.03</v>
      </c>
      <c r="F680" s="188" t="s">
        <v>7711</v>
      </c>
      <c r="G680" s="188" t="s">
        <v>7712</v>
      </c>
      <c r="H680" s="188" t="s">
        <v>156</v>
      </c>
    </row>
    <row r="681" spans="1:8">
      <c r="A681" s="188" t="s">
        <v>8827</v>
      </c>
      <c r="B681" s="188" t="s">
        <v>8828</v>
      </c>
      <c r="C681" s="188" t="s">
        <v>7601</v>
      </c>
      <c r="D681" s="188">
        <v>6097424.8499999996</v>
      </c>
      <c r="E681" s="188">
        <v>0.03</v>
      </c>
      <c r="F681" s="188" t="s">
        <v>7602</v>
      </c>
      <c r="G681" s="188" t="s">
        <v>7603</v>
      </c>
      <c r="H681" s="188" t="s">
        <v>63</v>
      </c>
    </row>
    <row r="682" spans="1:8">
      <c r="A682" s="188">
        <v>6981</v>
      </c>
      <c r="B682" s="188" t="s">
        <v>8382</v>
      </c>
      <c r="C682" s="188" t="s">
        <v>7601</v>
      </c>
      <c r="D682" s="188">
        <v>6077031.7699999996</v>
      </c>
      <c r="E682" s="188">
        <v>0.03</v>
      </c>
      <c r="F682" s="188" t="s">
        <v>7711</v>
      </c>
      <c r="G682" s="188" t="s">
        <v>7712</v>
      </c>
      <c r="H682" s="188" t="s">
        <v>156</v>
      </c>
    </row>
    <row r="683" spans="1:8">
      <c r="A683" s="188" t="s">
        <v>8748</v>
      </c>
      <c r="B683" s="188" t="s">
        <v>6128</v>
      </c>
      <c r="C683" s="188" t="s">
        <v>7601</v>
      </c>
      <c r="D683" s="188">
        <v>6023367.4800000004</v>
      </c>
      <c r="E683" s="188">
        <v>0.03</v>
      </c>
      <c r="F683" s="188" t="s">
        <v>7602</v>
      </c>
      <c r="G683" s="188" t="s">
        <v>7603</v>
      </c>
      <c r="H683" s="188" t="s">
        <v>63</v>
      </c>
    </row>
    <row r="684" spans="1:8">
      <c r="A684" s="188">
        <v>2301</v>
      </c>
      <c r="B684" s="188" t="s">
        <v>8624</v>
      </c>
      <c r="C684" s="188" t="s">
        <v>7601</v>
      </c>
      <c r="D684" s="188">
        <v>5999543.5099999998</v>
      </c>
      <c r="E684" s="188">
        <v>0.03</v>
      </c>
      <c r="F684" s="188" t="s">
        <v>7634</v>
      </c>
      <c r="G684" s="188" t="s">
        <v>7635</v>
      </c>
      <c r="H684" s="188" t="s">
        <v>169</v>
      </c>
    </row>
    <row r="685" spans="1:8">
      <c r="A685" s="188" t="s">
        <v>7601</v>
      </c>
      <c r="B685" s="188" t="s">
        <v>8247</v>
      </c>
      <c r="C685" s="188" t="s">
        <v>7601</v>
      </c>
      <c r="D685" s="188">
        <v>5947319.7300000004</v>
      </c>
      <c r="E685" s="188">
        <v>0.03</v>
      </c>
      <c r="F685" s="188" t="s">
        <v>7602</v>
      </c>
      <c r="G685" s="188" t="s">
        <v>7625</v>
      </c>
      <c r="H685" s="188" t="s">
        <v>63</v>
      </c>
    </row>
    <row r="686" spans="1:8">
      <c r="A686" s="188" t="s">
        <v>8476</v>
      </c>
      <c r="B686" s="188" t="s">
        <v>1444</v>
      </c>
      <c r="C686" s="188" t="s">
        <v>7601</v>
      </c>
      <c r="D686" s="188">
        <v>5909251.4000000004</v>
      </c>
      <c r="E686" s="188">
        <v>0.03</v>
      </c>
      <c r="F686" s="188" t="s">
        <v>7602</v>
      </c>
      <c r="G686" s="188" t="s">
        <v>7603</v>
      </c>
      <c r="H686" s="188" t="s">
        <v>63</v>
      </c>
    </row>
    <row r="687" spans="1:8">
      <c r="A687" s="188" t="s">
        <v>8484</v>
      </c>
      <c r="B687" s="188" t="s">
        <v>8485</v>
      </c>
      <c r="C687" s="188" t="s">
        <v>7601</v>
      </c>
      <c r="D687" s="188">
        <v>5864071.4400000004</v>
      </c>
      <c r="E687" s="188">
        <v>0.03</v>
      </c>
      <c r="F687" s="188" t="s">
        <v>7602</v>
      </c>
      <c r="G687" s="188" t="s">
        <v>7625</v>
      </c>
      <c r="H687" s="188" t="s">
        <v>63</v>
      </c>
    </row>
    <row r="688" spans="1:8">
      <c r="A688" s="188">
        <v>4307</v>
      </c>
      <c r="B688" s="188" t="s">
        <v>8940</v>
      </c>
      <c r="C688" s="188" t="s">
        <v>7601</v>
      </c>
      <c r="D688" s="188">
        <v>5748408.0099999998</v>
      </c>
      <c r="E688" s="188">
        <v>0.03</v>
      </c>
      <c r="F688" s="188" t="s">
        <v>7711</v>
      </c>
      <c r="G688" s="188" t="s">
        <v>7712</v>
      </c>
      <c r="H688" s="188" t="s">
        <v>156</v>
      </c>
    </row>
    <row r="689" spans="1:8">
      <c r="A689" s="188" t="s">
        <v>9938</v>
      </c>
      <c r="B689" s="188" t="s">
        <v>9939</v>
      </c>
      <c r="C689" s="188" t="s">
        <v>7708</v>
      </c>
      <c r="D689" s="188">
        <v>7053414.79</v>
      </c>
      <c r="E689" s="188">
        <v>0.03</v>
      </c>
      <c r="F689" s="188" t="s">
        <v>7653</v>
      </c>
      <c r="G689" s="188" t="s">
        <v>7654</v>
      </c>
      <c r="H689" s="188" t="s">
        <v>90</v>
      </c>
    </row>
    <row r="690" spans="1:8">
      <c r="A690" s="188" t="s">
        <v>7877</v>
      </c>
      <c r="B690" s="188" t="s">
        <v>766</v>
      </c>
      <c r="C690" s="188" t="s">
        <v>7708</v>
      </c>
      <c r="D690" s="188">
        <v>6999259.4199999999</v>
      </c>
      <c r="E690" s="188">
        <v>0.03</v>
      </c>
      <c r="F690" s="188" t="s">
        <v>7742</v>
      </c>
      <c r="G690" s="188" t="s">
        <v>7743</v>
      </c>
      <c r="H690" s="188" t="s">
        <v>141</v>
      </c>
    </row>
    <row r="691" spans="1:8">
      <c r="A691" s="188" t="s">
        <v>8158</v>
      </c>
      <c r="B691" s="188" t="s">
        <v>8159</v>
      </c>
      <c r="C691" s="188" t="s">
        <v>7708</v>
      </c>
      <c r="D691" s="188">
        <v>6694085.1100000003</v>
      </c>
      <c r="E691" s="188">
        <v>0.03</v>
      </c>
      <c r="F691" s="188" t="s">
        <v>7763</v>
      </c>
      <c r="G691" s="188" t="s">
        <v>7764</v>
      </c>
      <c r="H691" s="188" t="s">
        <v>161</v>
      </c>
    </row>
    <row r="692" spans="1:8">
      <c r="A692" s="188" t="s">
        <v>9940</v>
      </c>
      <c r="B692" s="188" t="s">
        <v>9321</v>
      </c>
      <c r="C692" s="188" t="s">
        <v>7708</v>
      </c>
      <c r="D692" s="188">
        <v>6439657.75</v>
      </c>
      <c r="E692" s="188">
        <v>0.03</v>
      </c>
      <c r="F692" s="188" t="s">
        <v>7656</v>
      </c>
      <c r="G692" s="188" t="s">
        <v>7657</v>
      </c>
      <c r="H692" s="188" t="s">
        <v>179</v>
      </c>
    </row>
    <row r="693" spans="1:8">
      <c r="A693" s="188" t="s">
        <v>8279</v>
      </c>
      <c r="B693" s="188" t="s">
        <v>1581</v>
      </c>
      <c r="C693" s="188" t="s">
        <v>7708</v>
      </c>
      <c r="D693" s="188">
        <v>6342302.0700000003</v>
      </c>
      <c r="E693" s="188">
        <v>0.03</v>
      </c>
      <c r="F693" s="188" t="s">
        <v>7602</v>
      </c>
      <c r="G693" s="188" t="s">
        <v>7625</v>
      </c>
      <c r="H693" s="188" t="s">
        <v>63</v>
      </c>
    </row>
    <row r="694" spans="1:8">
      <c r="A694" s="188" t="s">
        <v>9183</v>
      </c>
      <c r="B694" s="188" t="s">
        <v>9941</v>
      </c>
      <c r="C694" s="188" t="s">
        <v>7708</v>
      </c>
      <c r="D694" s="188">
        <v>6299690.5300000003</v>
      </c>
      <c r="E694" s="188">
        <v>0.03</v>
      </c>
      <c r="F694" s="188" t="s">
        <v>7602</v>
      </c>
      <c r="G694" s="188" t="s">
        <v>7625</v>
      </c>
      <c r="H694" s="188" t="s">
        <v>63</v>
      </c>
    </row>
    <row r="695" spans="1:8">
      <c r="A695" s="188" t="s">
        <v>9707</v>
      </c>
      <c r="B695" s="188" t="s">
        <v>9708</v>
      </c>
      <c r="C695" s="188" t="s">
        <v>7708</v>
      </c>
      <c r="D695" s="188">
        <v>6299955.4199999999</v>
      </c>
      <c r="E695" s="188">
        <v>0.03</v>
      </c>
      <c r="F695" s="188" t="s">
        <v>7602</v>
      </c>
      <c r="G695" s="188" t="s">
        <v>7625</v>
      </c>
      <c r="H695" s="188" t="s">
        <v>63</v>
      </c>
    </row>
    <row r="696" spans="1:8">
      <c r="A696" s="188">
        <v>2899</v>
      </c>
      <c r="B696" s="188" t="s">
        <v>8859</v>
      </c>
      <c r="C696" s="188" t="s">
        <v>7708</v>
      </c>
      <c r="D696" s="188">
        <v>6222740.4699999997</v>
      </c>
      <c r="E696" s="188">
        <v>0.03</v>
      </c>
      <c r="F696" s="188" t="s">
        <v>7661</v>
      </c>
      <c r="G696" s="188" t="s">
        <v>7662</v>
      </c>
      <c r="H696" s="188" t="s">
        <v>175</v>
      </c>
    </row>
    <row r="697" spans="1:8">
      <c r="A697" s="188" t="s">
        <v>9146</v>
      </c>
      <c r="B697" s="188" t="s">
        <v>1934</v>
      </c>
      <c r="C697" s="188" t="s">
        <v>7708</v>
      </c>
      <c r="D697" s="188">
        <v>5727313.1299999999</v>
      </c>
      <c r="E697" s="188">
        <v>0.03</v>
      </c>
      <c r="F697" s="188" t="s">
        <v>8232</v>
      </c>
      <c r="G697" s="188" t="s">
        <v>8233</v>
      </c>
      <c r="H697" s="188" t="s">
        <v>8234</v>
      </c>
    </row>
    <row r="698" spans="1:8">
      <c r="A698" s="188">
        <v>4578</v>
      </c>
      <c r="B698" s="188" t="s">
        <v>8722</v>
      </c>
      <c r="C698" s="188" t="s">
        <v>7628</v>
      </c>
      <c r="D698" s="188">
        <v>7977646.6200000001</v>
      </c>
      <c r="E698" s="188">
        <v>0.03</v>
      </c>
      <c r="F698" s="188" t="s">
        <v>7711</v>
      </c>
      <c r="G698" s="188" t="s">
        <v>7712</v>
      </c>
      <c r="H698" s="188" t="s">
        <v>156</v>
      </c>
    </row>
    <row r="699" spans="1:8">
      <c r="A699" s="188">
        <v>4519</v>
      </c>
      <c r="B699" s="188" t="s">
        <v>8854</v>
      </c>
      <c r="C699" s="188" t="s">
        <v>7628</v>
      </c>
      <c r="D699" s="188">
        <v>7932565.7599999998</v>
      </c>
      <c r="E699" s="188">
        <v>0.03</v>
      </c>
      <c r="F699" s="188" t="s">
        <v>7711</v>
      </c>
      <c r="G699" s="188" t="s">
        <v>7712</v>
      </c>
      <c r="H699" s="188" t="s">
        <v>156</v>
      </c>
    </row>
    <row r="700" spans="1:8">
      <c r="A700" s="188" t="s">
        <v>8092</v>
      </c>
      <c r="B700" s="188" t="s">
        <v>8093</v>
      </c>
      <c r="C700" s="188" t="s">
        <v>7628</v>
      </c>
      <c r="D700" s="188">
        <v>7652900</v>
      </c>
      <c r="E700" s="188">
        <v>0.03</v>
      </c>
      <c r="F700" s="188" t="s">
        <v>7602</v>
      </c>
      <c r="G700" s="188" t="s">
        <v>7603</v>
      </c>
      <c r="H700" s="188" t="s">
        <v>63</v>
      </c>
    </row>
    <row r="701" spans="1:8">
      <c r="A701" s="188" t="s">
        <v>8437</v>
      </c>
      <c r="B701" s="188" t="s">
        <v>8438</v>
      </c>
      <c r="C701" s="188" t="s">
        <v>7628</v>
      </c>
      <c r="D701" s="188">
        <v>7593824.4000000004</v>
      </c>
      <c r="E701" s="188">
        <v>0.03</v>
      </c>
      <c r="F701" s="188" t="s">
        <v>7602</v>
      </c>
      <c r="G701" s="188" t="s">
        <v>7603</v>
      </c>
      <c r="H701" s="188" t="s">
        <v>63</v>
      </c>
    </row>
    <row r="702" spans="1:8">
      <c r="A702" s="188" t="s">
        <v>8515</v>
      </c>
      <c r="B702" s="188" t="s">
        <v>9942</v>
      </c>
      <c r="C702" s="188" t="s">
        <v>7628</v>
      </c>
      <c r="D702" s="188">
        <v>7488704.3399999999</v>
      </c>
      <c r="E702" s="188">
        <v>0.03</v>
      </c>
      <c r="F702" s="188" t="s">
        <v>7602</v>
      </c>
      <c r="G702" s="188" t="s">
        <v>7625</v>
      </c>
      <c r="H702" s="188" t="s">
        <v>63</v>
      </c>
    </row>
    <row r="703" spans="1:8">
      <c r="A703" s="188" t="s">
        <v>8355</v>
      </c>
      <c r="B703" s="188" t="s">
        <v>8356</v>
      </c>
      <c r="C703" s="188" t="s">
        <v>7628</v>
      </c>
      <c r="D703" s="188">
        <v>7435252</v>
      </c>
      <c r="E703" s="188">
        <v>0.03</v>
      </c>
      <c r="F703" s="188" t="s">
        <v>7602</v>
      </c>
      <c r="G703" s="188" t="s">
        <v>7625</v>
      </c>
      <c r="H703" s="188" t="s">
        <v>63</v>
      </c>
    </row>
    <row r="704" spans="1:8">
      <c r="A704" s="188" t="s">
        <v>9943</v>
      </c>
      <c r="B704" s="188" t="s">
        <v>9944</v>
      </c>
      <c r="C704" s="188" t="s">
        <v>7628</v>
      </c>
      <c r="D704" s="188">
        <v>6735972.0899999999</v>
      </c>
      <c r="E704" s="188">
        <v>0.03</v>
      </c>
      <c r="F704" s="188" t="s">
        <v>7653</v>
      </c>
      <c r="G704" s="188" t="s">
        <v>7654</v>
      </c>
      <c r="H704" s="188" t="s">
        <v>90</v>
      </c>
    </row>
    <row r="705" spans="1:8">
      <c r="A705" s="188">
        <v>4543</v>
      </c>
      <c r="B705" s="188" t="s">
        <v>2581</v>
      </c>
      <c r="C705" s="188" t="s">
        <v>7628</v>
      </c>
      <c r="D705" s="188">
        <v>6562726.1399999997</v>
      </c>
      <c r="E705" s="188">
        <v>0.03</v>
      </c>
      <c r="F705" s="188" t="s">
        <v>7711</v>
      </c>
      <c r="G705" s="188" t="s">
        <v>7712</v>
      </c>
      <c r="H705" s="188" t="s">
        <v>156</v>
      </c>
    </row>
    <row r="706" spans="1:8">
      <c r="A706" s="188" t="s">
        <v>9017</v>
      </c>
      <c r="B706" s="188" t="s">
        <v>9018</v>
      </c>
      <c r="C706" s="188" t="s">
        <v>7628</v>
      </c>
      <c r="D706" s="188">
        <v>6168204.3600000003</v>
      </c>
      <c r="E706" s="188">
        <v>0.03</v>
      </c>
      <c r="F706" s="188" t="s">
        <v>7602</v>
      </c>
      <c r="G706" s="188" t="s">
        <v>7603</v>
      </c>
      <c r="H706" s="188" t="s">
        <v>63</v>
      </c>
    </row>
    <row r="707" spans="1:8">
      <c r="A707" s="188" t="s">
        <v>9301</v>
      </c>
      <c r="B707" s="188" t="s">
        <v>4358</v>
      </c>
      <c r="C707" s="188" t="s">
        <v>7628</v>
      </c>
      <c r="D707" s="188">
        <v>5941178.8499999996</v>
      </c>
      <c r="E707" s="188">
        <v>0.03</v>
      </c>
      <c r="F707" s="188" t="s">
        <v>8009</v>
      </c>
      <c r="G707" s="188" t="s">
        <v>8010</v>
      </c>
      <c r="H707" s="188" t="s">
        <v>146</v>
      </c>
    </row>
    <row r="708" spans="1:8">
      <c r="A708" s="188" t="s">
        <v>8979</v>
      </c>
      <c r="B708" s="188" t="s">
        <v>8980</v>
      </c>
      <c r="C708" s="188" t="s">
        <v>7628</v>
      </c>
      <c r="D708" s="188">
        <v>5923160.0999999996</v>
      </c>
      <c r="E708" s="188">
        <v>0.03</v>
      </c>
      <c r="F708" s="188" t="s">
        <v>7641</v>
      </c>
      <c r="G708" s="188" t="s">
        <v>7642</v>
      </c>
      <c r="H708" s="188" t="s">
        <v>146</v>
      </c>
    </row>
    <row r="709" spans="1:8">
      <c r="A709" s="188" t="s">
        <v>8705</v>
      </c>
      <c r="B709" s="188" t="s">
        <v>8706</v>
      </c>
      <c r="C709" s="188" t="s">
        <v>7628</v>
      </c>
      <c r="D709" s="188">
        <v>5892944.9800000004</v>
      </c>
      <c r="E709" s="188">
        <v>0.03</v>
      </c>
      <c r="F709" s="188" t="s">
        <v>7602</v>
      </c>
      <c r="G709" s="188" t="s">
        <v>7625</v>
      </c>
      <c r="H709" s="188" t="s">
        <v>63</v>
      </c>
    </row>
    <row r="710" spans="1:8">
      <c r="A710" s="188" t="s">
        <v>8547</v>
      </c>
      <c r="B710" s="188" t="s">
        <v>2572</v>
      </c>
      <c r="C710" s="188" t="s">
        <v>7628</v>
      </c>
      <c r="D710" s="188">
        <v>5800334.7199999997</v>
      </c>
      <c r="E710" s="188">
        <v>0.03</v>
      </c>
      <c r="F710" s="188" t="s">
        <v>7602</v>
      </c>
      <c r="G710" s="188" t="s">
        <v>7625</v>
      </c>
      <c r="H710" s="188" t="s">
        <v>63</v>
      </c>
    </row>
    <row r="711" spans="1:8">
      <c r="A711" s="188" t="s">
        <v>8606</v>
      </c>
      <c r="B711" s="188" t="s">
        <v>331</v>
      </c>
      <c r="C711" s="188" t="s">
        <v>7616</v>
      </c>
      <c r="D711" s="188">
        <v>5529599.29</v>
      </c>
      <c r="E711" s="188">
        <v>0.02</v>
      </c>
      <c r="F711" s="188" t="s">
        <v>7868</v>
      </c>
      <c r="G711" s="188" t="s">
        <v>7869</v>
      </c>
      <c r="H711" s="188" t="s">
        <v>146</v>
      </c>
    </row>
    <row r="712" spans="1:8">
      <c r="A712" s="188">
        <v>1024</v>
      </c>
      <c r="B712" s="188" t="s">
        <v>8618</v>
      </c>
      <c r="C712" s="188" t="s">
        <v>7616</v>
      </c>
      <c r="D712" s="188">
        <v>5394937.3099999996</v>
      </c>
      <c r="E712" s="188">
        <v>0.02</v>
      </c>
      <c r="F712" s="188" t="s">
        <v>7661</v>
      </c>
      <c r="G712" s="188" t="s">
        <v>7662</v>
      </c>
      <c r="H712" s="188" t="s">
        <v>175</v>
      </c>
    </row>
    <row r="713" spans="1:8">
      <c r="A713" s="188" t="s">
        <v>8563</v>
      </c>
      <c r="B713" s="188" t="s">
        <v>8564</v>
      </c>
      <c r="C713" s="188" t="s">
        <v>7616</v>
      </c>
      <c r="D713" s="188">
        <v>5103305.41</v>
      </c>
      <c r="E713" s="188">
        <v>0.02</v>
      </c>
      <c r="F713" s="188" t="s">
        <v>7602</v>
      </c>
      <c r="G713" s="188" t="s">
        <v>7625</v>
      </c>
      <c r="H713" s="188" t="s">
        <v>63</v>
      </c>
    </row>
    <row r="714" spans="1:8">
      <c r="A714" s="188" t="s">
        <v>8168</v>
      </c>
      <c r="B714" s="188" t="s">
        <v>8169</v>
      </c>
      <c r="C714" s="188" t="s">
        <v>7616</v>
      </c>
      <c r="D714" s="188">
        <v>4812082.6500000004</v>
      </c>
      <c r="E714" s="188">
        <v>0.02</v>
      </c>
      <c r="F714" s="188" t="s">
        <v>8170</v>
      </c>
      <c r="G714" s="188" t="s">
        <v>8171</v>
      </c>
      <c r="H714" s="188" t="s">
        <v>189</v>
      </c>
    </row>
    <row r="715" spans="1:8">
      <c r="A715" s="188" t="s">
        <v>9692</v>
      </c>
      <c r="B715" s="188" t="s">
        <v>9693</v>
      </c>
      <c r="C715" s="188" t="s">
        <v>7616</v>
      </c>
      <c r="D715" s="188">
        <v>4698550.8499999996</v>
      </c>
      <c r="E715" s="188">
        <v>0.02</v>
      </c>
      <c r="F715" s="188" t="s">
        <v>7661</v>
      </c>
      <c r="G715" s="188" t="s">
        <v>7625</v>
      </c>
      <c r="H715" s="188" t="s">
        <v>63</v>
      </c>
    </row>
    <row r="716" spans="1:8">
      <c r="A716" s="188" t="s">
        <v>8608</v>
      </c>
      <c r="B716" s="188" t="s">
        <v>8609</v>
      </c>
      <c r="C716" s="188" t="s">
        <v>7616</v>
      </c>
      <c r="D716" s="188">
        <v>4494321.33</v>
      </c>
      <c r="E716" s="188">
        <v>0.02</v>
      </c>
      <c r="F716" s="188" t="s">
        <v>7868</v>
      </c>
      <c r="G716" s="188" t="s">
        <v>7869</v>
      </c>
      <c r="H716" s="188" t="s">
        <v>146</v>
      </c>
    </row>
    <row r="717" spans="1:8">
      <c r="A717" s="188" t="s">
        <v>8690</v>
      </c>
      <c r="B717" s="188" t="s">
        <v>8691</v>
      </c>
      <c r="C717" s="188" t="s">
        <v>7616</v>
      </c>
      <c r="D717" s="188">
        <v>4136088.47</v>
      </c>
      <c r="E717" s="188">
        <v>0.02</v>
      </c>
      <c r="F717" s="188" t="s">
        <v>8647</v>
      </c>
      <c r="G717" s="188" t="s">
        <v>8648</v>
      </c>
      <c r="H717" s="188" t="s">
        <v>8649</v>
      </c>
    </row>
    <row r="718" spans="1:8">
      <c r="A718" s="188" t="s">
        <v>8947</v>
      </c>
      <c r="B718" s="188" t="s">
        <v>8948</v>
      </c>
      <c r="C718" s="188" t="s">
        <v>7616</v>
      </c>
      <c r="D718" s="188">
        <v>4077146.9</v>
      </c>
      <c r="E718" s="188">
        <v>0.02</v>
      </c>
      <c r="F718" s="188" t="s">
        <v>7688</v>
      </c>
      <c r="G718" s="188" t="s">
        <v>7689</v>
      </c>
      <c r="H718" s="188" t="s">
        <v>146</v>
      </c>
    </row>
    <row r="719" spans="1:8">
      <c r="A719" s="188" t="s">
        <v>9131</v>
      </c>
      <c r="B719" s="188" t="s">
        <v>1423</v>
      </c>
      <c r="C719" s="188" t="s">
        <v>7616</v>
      </c>
      <c r="D719" s="188">
        <v>3888763.57</v>
      </c>
      <c r="E719" s="188">
        <v>0.02</v>
      </c>
      <c r="F719" s="188" t="s">
        <v>7670</v>
      </c>
      <c r="G719" s="188" t="s">
        <v>7671</v>
      </c>
      <c r="H719" s="188" t="s">
        <v>146</v>
      </c>
    </row>
    <row r="720" spans="1:8">
      <c r="A720" s="188" t="s">
        <v>9090</v>
      </c>
      <c r="B720" s="188" t="s">
        <v>9091</v>
      </c>
      <c r="C720" s="188" t="s">
        <v>7616</v>
      </c>
      <c r="D720" s="188">
        <v>3795623.8</v>
      </c>
      <c r="E720" s="188">
        <v>0.02</v>
      </c>
      <c r="F720" s="188" t="s">
        <v>7692</v>
      </c>
      <c r="G720" s="188" t="s">
        <v>7613</v>
      </c>
      <c r="H720" s="188" t="s">
        <v>7693</v>
      </c>
    </row>
    <row r="721" spans="1:8">
      <c r="A721" s="188" t="s">
        <v>9945</v>
      </c>
      <c r="B721" s="188" t="s">
        <v>9029</v>
      </c>
      <c r="C721" s="188" t="s">
        <v>7616</v>
      </c>
      <c r="D721" s="188">
        <v>3725796.41</v>
      </c>
      <c r="E721" s="188">
        <v>0.02</v>
      </c>
      <c r="F721" s="188" t="s">
        <v>7675</v>
      </c>
      <c r="G721" s="188" t="s">
        <v>7676</v>
      </c>
      <c r="H721" s="188" t="s">
        <v>151</v>
      </c>
    </row>
    <row r="722" spans="1:8">
      <c r="A722" s="188" t="s">
        <v>9562</v>
      </c>
      <c r="B722" s="188" t="s">
        <v>9563</v>
      </c>
      <c r="C722" s="188" t="s">
        <v>7616</v>
      </c>
      <c r="D722" s="188">
        <v>3599406.11</v>
      </c>
      <c r="E722" s="188">
        <v>0.02</v>
      </c>
      <c r="F722" s="188" t="s">
        <v>8133</v>
      </c>
      <c r="G722" s="188" t="s">
        <v>8134</v>
      </c>
      <c r="H722" s="188" t="s">
        <v>197</v>
      </c>
    </row>
    <row r="723" spans="1:8">
      <c r="A723" s="188" t="s">
        <v>9463</v>
      </c>
      <c r="B723" s="188" t="s">
        <v>906</v>
      </c>
      <c r="C723" s="188" t="s">
        <v>7616</v>
      </c>
      <c r="D723" s="188">
        <v>3507780.21</v>
      </c>
      <c r="E723" s="188">
        <v>0.02</v>
      </c>
      <c r="F723" s="188" t="s">
        <v>7692</v>
      </c>
      <c r="G723" s="188" t="s">
        <v>7613</v>
      </c>
      <c r="H723" s="188" t="s">
        <v>7693</v>
      </c>
    </row>
    <row r="724" spans="1:8">
      <c r="A724" s="188">
        <v>9992</v>
      </c>
      <c r="B724" s="188" t="s">
        <v>9946</v>
      </c>
      <c r="C724" s="188" t="s">
        <v>7607</v>
      </c>
      <c r="D724" s="188">
        <v>5598636.6200000001</v>
      </c>
      <c r="E724" s="188">
        <v>0.02</v>
      </c>
      <c r="F724" s="188" t="s">
        <v>7661</v>
      </c>
      <c r="G724" s="188" t="s">
        <v>7662</v>
      </c>
      <c r="H724" s="188" t="s">
        <v>175</v>
      </c>
    </row>
    <row r="725" spans="1:8">
      <c r="A725" s="188" t="s">
        <v>9048</v>
      </c>
      <c r="B725" s="188" t="s">
        <v>2756</v>
      </c>
      <c r="C725" s="188" t="s">
        <v>7607</v>
      </c>
      <c r="D725" s="188">
        <v>5558610.9100000001</v>
      </c>
      <c r="E725" s="188">
        <v>0.02</v>
      </c>
      <c r="F725" s="188" t="s">
        <v>7692</v>
      </c>
      <c r="G725" s="188" t="s">
        <v>7613</v>
      </c>
      <c r="H725" s="188" t="s">
        <v>7693</v>
      </c>
    </row>
    <row r="726" spans="1:8">
      <c r="A726" s="188">
        <v>4661</v>
      </c>
      <c r="B726" s="188" t="s">
        <v>8201</v>
      </c>
      <c r="C726" s="188" t="s">
        <v>7607</v>
      </c>
      <c r="D726" s="188">
        <v>5466112.0300000003</v>
      </c>
      <c r="E726" s="188">
        <v>0.02</v>
      </c>
      <c r="F726" s="188" t="s">
        <v>7711</v>
      </c>
      <c r="G726" s="188" t="s">
        <v>7712</v>
      </c>
      <c r="H726" s="188" t="s">
        <v>156</v>
      </c>
    </row>
    <row r="727" spans="1:8">
      <c r="A727" s="188" t="s">
        <v>8148</v>
      </c>
      <c r="B727" s="188" t="s">
        <v>8149</v>
      </c>
      <c r="C727" s="188" t="s">
        <v>7607</v>
      </c>
      <c r="D727" s="188">
        <v>5427278.8499999996</v>
      </c>
      <c r="E727" s="188">
        <v>0.02</v>
      </c>
      <c r="F727" s="188" t="s">
        <v>7688</v>
      </c>
      <c r="G727" s="188" t="s">
        <v>7689</v>
      </c>
      <c r="H727" s="188" t="s">
        <v>146</v>
      </c>
    </row>
    <row r="728" spans="1:8">
      <c r="A728" s="188">
        <v>7532</v>
      </c>
      <c r="B728" s="188" t="s">
        <v>9232</v>
      </c>
      <c r="C728" s="188" t="s">
        <v>7607</v>
      </c>
      <c r="D728" s="188">
        <v>5342672.1100000003</v>
      </c>
      <c r="E728" s="188">
        <v>0.02</v>
      </c>
      <c r="F728" s="188" t="s">
        <v>7711</v>
      </c>
      <c r="G728" s="188" t="s">
        <v>7712</v>
      </c>
      <c r="H728" s="188" t="s">
        <v>156</v>
      </c>
    </row>
    <row r="729" spans="1:8">
      <c r="A729" s="188" t="s">
        <v>9675</v>
      </c>
      <c r="B729" s="188" t="s">
        <v>9676</v>
      </c>
      <c r="C729" s="188" t="s">
        <v>7607</v>
      </c>
      <c r="D729" s="188">
        <v>5318572.3499999996</v>
      </c>
      <c r="E729" s="188">
        <v>0.02</v>
      </c>
      <c r="F729" s="188" t="s">
        <v>7602</v>
      </c>
      <c r="G729" s="188" t="s">
        <v>7625</v>
      </c>
      <c r="H729" s="188" t="s">
        <v>63</v>
      </c>
    </row>
    <row r="730" spans="1:8">
      <c r="A730" s="188" t="s">
        <v>8983</v>
      </c>
      <c r="B730" s="188" t="s">
        <v>8984</v>
      </c>
      <c r="C730" s="188" t="s">
        <v>7607</v>
      </c>
      <c r="D730" s="188">
        <v>5250552.72</v>
      </c>
      <c r="E730" s="188">
        <v>0.02</v>
      </c>
      <c r="F730" s="188" t="s">
        <v>7602</v>
      </c>
      <c r="G730" s="188" t="s">
        <v>7603</v>
      </c>
      <c r="H730" s="188" t="s">
        <v>63</v>
      </c>
    </row>
    <row r="731" spans="1:8">
      <c r="A731" s="188">
        <v>7832</v>
      </c>
      <c r="B731" s="188" t="s">
        <v>9127</v>
      </c>
      <c r="C731" s="188" t="s">
        <v>7607</v>
      </c>
      <c r="D731" s="188">
        <v>5197069.25</v>
      </c>
      <c r="E731" s="188">
        <v>0.02</v>
      </c>
      <c r="F731" s="188" t="s">
        <v>7711</v>
      </c>
      <c r="G731" s="188" t="s">
        <v>7712</v>
      </c>
      <c r="H731" s="188" t="s">
        <v>156</v>
      </c>
    </row>
    <row r="732" spans="1:8">
      <c r="A732" s="188" t="s">
        <v>8995</v>
      </c>
      <c r="B732" s="188" t="s">
        <v>8996</v>
      </c>
      <c r="C732" s="188" t="s">
        <v>7607</v>
      </c>
      <c r="D732" s="188">
        <v>5021552.08</v>
      </c>
      <c r="E732" s="188">
        <v>0.02</v>
      </c>
      <c r="F732" s="188" t="s">
        <v>7602</v>
      </c>
      <c r="G732" s="188" t="s">
        <v>7625</v>
      </c>
      <c r="H732" s="188" t="s">
        <v>63</v>
      </c>
    </row>
    <row r="733" spans="1:8">
      <c r="A733" s="188" t="s">
        <v>8393</v>
      </c>
      <c r="B733" s="188" t="s">
        <v>8394</v>
      </c>
      <c r="C733" s="188" t="s">
        <v>7607</v>
      </c>
      <c r="D733" s="188">
        <v>5018135.8499999996</v>
      </c>
      <c r="E733" s="188">
        <v>0.02</v>
      </c>
      <c r="F733" s="188" t="s">
        <v>7602</v>
      </c>
      <c r="G733" s="188" t="s">
        <v>7625</v>
      </c>
      <c r="H733" s="188" t="s">
        <v>63</v>
      </c>
    </row>
    <row r="734" spans="1:8">
      <c r="A734" s="188" t="s">
        <v>8142</v>
      </c>
      <c r="B734" s="188" t="s">
        <v>8143</v>
      </c>
      <c r="C734" s="188" t="s">
        <v>7607</v>
      </c>
      <c r="D734" s="188">
        <v>4960308.4800000004</v>
      </c>
      <c r="E734" s="188">
        <v>0.02</v>
      </c>
      <c r="F734" s="188" t="s">
        <v>7984</v>
      </c>
      <c r="G734" s="188" t="s">
        <v>7985</v>
      </c>
      <c r="H734" s="188" t="s">
        <v>146</v>
      </c>
    </row>
    <row r="735" spans="1:8">
      <c r="A735" s="188" t="s">
        <v>9947</v>
      </c>
      <c r="B735" s="188" t="s">
        <v>9948</v>
      </c>
      <c r="C735" s="188" t="s">
        <v>7607</v>
      </c>
      <c r="D735" s="188">
        <v>4940100.37</v>
      </c>
      <c r="E735" s="188">
        <v>0.02</v>
      </c>
      <c r="F735" s="188" t="s">
        <v>7692</v>
      </c>
      <c r="G735" s="188" t="s">
        <v>7613</v>
      </c>
      <c r="H735" s="188" t="s">
        <v>7693</v>
      </c>
    </row>
    <row r="736" spans="1:8">
      <c r="A736" s="188" t="s">
        <v>8415</v>
      </c>
      <c r="B736" s="188" t="s">
        <v>8416</v>
      </c>
      <c r="C736" s="188" t="s">
        <v>7607</v>
      </c>
      <c r="D736" s="188">
        <v>4894924.7999999998</v>
      </c>
      <c r="E736" s="188">
        <v>0.02</v>
      </c>
      <c r="F736" s="188" t="s">
        <v>7602</v>
      </c>
      <c r="G736" s="188" t="s">
        <v>7625</v>
      </c>
      <c r="H736" s="188" t="s">
        <v>63</v>
      </c>
    </row>
    <row r="737" spans="1:8">
      <c r="A737" s="188">
        <v>7936</v>
      </c>
      <c r="B737" s="188" t="s">
        <v>6188</v>
      </c>
      <c r="C737" s="188" t="s">
        <v>7607</v>
      </c>
      <c r="D737" s="188">
        <v>4886944.66</v>
      </c>
      <c r="E737" s="188">
        <v>0.02</v>
      </c>
      <c r="F737" s="188" t="s">
        <v>7711</v>
      </c>
      <c r="G737" s="188" t="s">
        <v>7712</v>
      </c>
      <c r="H737" s="188" t="s">
        <v>156</v>
      </c>
    </row>
    <row r="738" spans="1:8">
      <c r="A738" s="188" t="s">
        <v>9045</v>
      </c>
      <c r="B738" s="188" t="s">
        <v>9046</v>
      </c>
      <c r="C738" s="188" t="s">
        <v>7607</v>
      </c>
      <c r="D738" s="188">
        <v>4743812.3899999997</v>
      </c>
      <c r="E738" s="188">
        <v>0.02</v>
      </c>
      <c r="F738" s="188" t="s">
        <v>7763</v>
      </c>
      <c r="G738" s="188" t="s">
        <v>7764</v>
      </c>
      <c r="H738" s="188" t="s">
        <v>161</v>
      </c>
    </row>
    <row r="739" spans="1:8">
      <c r="A739" s="188">
        <v>175</v>
      </c>
      <c r="B739" s="188" t="s">
        <v>9287</v>
      </c>
      <c r="C739" s="188" t="s">
        <v>7607</v>
      </c>
      <c r="D739" s="188">
        <v>4712573.4400000004</v>
      </c>
      <c r="E739" s="188">
        <v>0.02</v>
      </c>
      <c r="F739" s="188" t="s">
        <v>7661</v>
      </c>
      <c r="G739" s="188" t="s">
        <v>7662</v>
      </c>
      <c r="H739" s="188" t="s">
        <v>175</v>
      </c>
    </row>
    <row r="740" spans="1:8">
      <c r="A740" s="188" t="s">
        <v>9949</v>
      </c>
      <c r="B740" s="188" t="s">
        <v>9950</v>
      </c>
      <c r="C740" s="188" t="s">
        <v>7607</v>
      </c>
      <c r="D740" s="188">
        <v>4494287.17</v>
      </c>
      <c r="E740" s="188">
        <v>0.02</v>
      </c>
      <c r="F740" s="188" t="s">
        <v>7602</v>
      </c>
      <c r="G740" s="188" t="s">
        <v>7625</v>
      </c>
      <c r="H740" s="188" t="s">
        <v>63</v>
      </c>
    </row>
    <row r="741" spans="1:8">
      <c r="A741" s="188" t="s">
        <v>8909</v>
      </c>
      <c r="B741" s="188" t="s">
        <v>8910</v>
      </c>
      <c r="C741" s="188" t="s">
        <v>7607</v>
      </c>
      <c r="D741" s="188">
        <v>4415050.4000000004</v>
      </c>
      <c r="E741" s="188">
        <v>0.02</v>
      </c>
      <c r="F741" s="188" t="s">
        <v>7602</v>
      </c>
      <c r="G741" s="188" t="s">
        <v>7603</v>
      </c>
      <c r="H741" s="188" t="s">
        <v>63</v>
      </c>
    </row>
    <row r="742" spans="1:8">
      <c r="A742" s="188">
        <v>2020</v>
      </c>
      <c r="B742" s="188" t="s">
        <v>7097</v>
      </c>
      <c r="C742" s="188" t="s">
        <v>7607</v>
      </c>
      <c r="D742" s="188">
        <v>4404287.46</v>
      </c>
      <c r="E742" s="188">
        <v>0.02</v>
      </c>
      <c r="F742" s="188" t="s">
        <v>7661</v>
      </c>
      <c r="G742" s="188" t="s">
        <v>7662</v>
      </c>
      <c r="H742" s="188" t="s">
        <v>175</v>
      </c>
    </row>
    <row r="743" spans="1:8">
      <c r="A743" s="188" t="s">
        <v>8311</v>
      </c>
      <c r="B743" s="188" t="s">
        <v>8312</v>
      </c>
      <c r="C743" s="188" t="s">
        <v>7607</v>
      </c>
      <c r="D743" s="188">
        <v>4364650.8</v>
      </c>
      <c r="E743" s="188">
        <v>0.02</v>
      </c>
      <c r="F743" s="188" t="s">
        <v>7661</v>
      </c>
      <c r="G743" s="188" t="s">
        <v>7625</v>
      </c>
      <c r="H743" s="188" t="s">
        <v>63</v>
      </c>
    </row>
    <row r="744" spans="1:8">
      <c r="A744" s="188" t="s">
        <v>8634</v>
      </c>
      <c r="B744" s="188" t="s">
        <v>9951</v>
      </c>
      <c r="C744" s="188" t="s">
        <v>7607</v>
      </c>
      <c r="D744" s="188">
        <v>4149581.34</v>
      </c>
      <c r="E744" s="188">
        <v>0.02</v>
      </c>
      <c r="F744" s="188" t="s">
        <v>7602</v>
      </c>
      <c r="G744" s="188" t="s">
        <v>7625</v>
      </c>
      <c r="H744" s="188" t="s">
        <v>63</v>
      </c>
    </row>
    <row r="745" spans="1:8">
      <c r="A745" s="188" t="s">
        <v>9952</v>
      </c>
      <c r="B745" s="188" t="s">
        <v>9069</v>
      </c>
      <c r="C745" s="188" t="s">
        <v>7607</v>
      </c>
      <c r="D745" s="188">
        <v>4055727.17</v>
      </c>
      <c r="E745" s="188">
        <v>0.02</v>
      </c>
      <c r="F745" s="188" t="s">
        <v>7675</v>
      </c>
      <c r="G745" s="188" t="s">
        <v>7676</v>
      </c>
      <c r="H745" s="188" t="s">
        <v>151</v>
      </c>
    </row>
    <row r="746" spans="1:8">
      <c r="A746" s="188">
        <v>2015</v>
      </c>
      <c r="B746" s="188" t="s">
        <v>8434</v>
      </c>
      <c r="C746" s="188" t="s">
        <v>7607</v>
      </c>
      <c r="D746" s="188">
        <v>4035638.96</v>
      </c>
      <c r="E746" s="188">
        <v>0.02</v>
      </c>
      <c r="F746" s="188" t="s">
        <v>7661</v>
      </c>
      <c r="G746" s="188" t="s">
        <v>7662</v>
      </c>
      <c r="H746" s="188" t="s">
        <v>175</v>
      </c>
    </row>
    <row r="747" spans="1:8">
      <c r="A747" s="188" t="s">
        <v>8716</v>
      </c>
      <c r="B747" s="188" t="s">
        <v>8717</v>
      </c>
      <c r="C747" s="188" t="s">
        <v>7607</v>
      </c>
      <c r="D747" s="188">
        <v>3712091.76</v>
      </c>
      <c r="E747" s="188">
        <v>0.02</v>
      </c>
      <c r="F747" s="188" t="s">
        <v>7602</v>
      </c>
      <c r="G747" s="188" t="s">
        <v>7603</v>
      </c>
      <c r="H747" s="188" t="s">
        <v>63</v>
      </c>
    </row>
    <row r="748" spans="1:8">
      <c r="A748" s="188" t="s">
        <v>8627</v>
      </c>
      <c r="B748" s="188" t="s">
        <v>8628</v>
      </c>
      <c r="C748" s="188" t="s">
        <v>7607</v>
      </c>
      <c r="D748" s="188">
        <v>3689375.37</v>
      </c>
      <c r="E748" s="188">
        <v>0.02</v>
      </c>
      <c r="F748" s="188" t="s">
        <v>8133</v>
      </c>
      <c r="G748" s="188" t="s">
        <v>8134</v>
      </c>
      <c r="H748" s="188" t="s">
        <v>197</v>
      </c>
    </row>
    <row r="749" spans="1:8">
      <c r="A749" s="188">
        <v>7453</v>
      </c>
      <c r="B749" s="188" t="s">
        <v>9953</v>
      </c>
      <c r="C749" s="188" t="s">
        <v>7607</v>
      </c>
      <c r="D749" s="188">
        <v>3552848.03</v>
      </c>
      <c r="E749" s="188">
        <v>0.02</v>
      </c>
      <c r="F749" s="188" t="s">
        <v>7711</v>
      </c>
      <c r="G749" s="188" t="s">
        <v>7712</v>
      </c>
      <c r="H749" s="188" t="s">
        <v>156</v>
      </c>
    </row>
    <row r="750" spans="1:8">
      <c r="A750" s="188" t="s">
        <v>9125</v>
      </c>
      <c r="B750" s="188" t="s">
        <v>9126</v>
      </c>
      <c r="C750" s="188" t="s">
        <v>7607</v>
      </c>
      <c r="D750" s="188">
        <v>3502888.26</v>
      </c>
      <c r="E750" s="188">
        <v>0.02</v>
      </c>
      <c r="F750" s="188" t="s">
        <v>7742</v>
      </c>
      <c r="G750" s="188" t="s">
        <v>7743</v>
      </c>
      <c r="H750" s="188" t="s">
        <v>141</v>
      </c>
    </row>
    <row r="751" spans="1:8">
      <c r="A751" s="188">
        <v>9868</v>
      </c>
      <c r="B751" s="188" t="s">
        <v>9302</v>
      </c>
      <c r="C751" s="188" t="s">
        <v>7607</v>
      </c>
      <c r="D751" s="188">
        <v>3491283.93</v>
      </c>
      <c r="E751" s="188">
        <v>0.02</v>
      </c>
      <c r="F751" s="188" t="s">
        <v>7661</v>
      </c>
      <c r="G751" s="188" t="s">
        <v>7662</v>
      </c>
      <c r="H751" s="188" t="s">
        <v>175</v>
      </c>
    </row>
    <row r="752" spans="1:8">
      <c r="A752" s="188" t="s">
        <v>8571</v>
      </c>
      <c r="B752" s="188" t="s">
        <v>3916</v>
      </c>
      <c r="C752" s="188" t="s">
        <v>7631</v>
      </c>
      <c r="D752" s="188">
        <v>5709465.0800000001</v>
      </c>
      <c r="E752" s="188">
        <v>0.02</v>
      </c>
      <c r="F752" s="188" t="s">
        <v>7763</v>
      </c>
      <c r="G752" s="188" t="s">
        <v>7764</v>
      </c>
      <c r="H752" s="188" t="s">
        <v>161</v>
      </c>
    </row>
    <row r="753" spans="1:8">
      <c r="A753" s="188" t="s">
        <v>8172</v>
      </c>
      <c r="B753" s="188" t="s">
        <v>8173</v>
      </c>
      <c r="C753" s="188" t="s">
        <v>7631</v>
      </c>
      <c r="D753" s="188">
        <v>5319171.32</v>
      </c>
      <c r="E753" s="188">
        <v>0.02</v>
      </c>
      <c r="F753" s="188" t="s">
        <v>7602</v>
      </c>
      <c r="G753" s="188" t="s">
        <v>7625</v>
      </c>
      <c r="H753" s="188" t="s">
        <v>63</v>
      </c>
    </row>
    <row r="754" spans="1:8">
      <c r="A754" s="188" t="s">
        <v>8343</v>
      </c>
      <c r="B754" s="188" t="s">
        <v>8344</v>
      </c>
      <c r="C754" s="188" t="s">
        <v>7631</v>
      </c>
      <c r="D754" s="188">
        <v>5305427.3099999996</v>
      </c>
      <c r="E754" s="188">
        <v>0.02</v>
      </c>
      <c r="F754" s="188" t="s">
        <v>8345</v>
      </c>
      <c r="G754" s="188" t="s">
        <v>8346</v>
      </c>
      <c r="H754" s="188" t="s">
        <v>204</v>
      </c>
    </row>
    <row r="755" spans="1:8">
      <c r="A755" s="188" t="s">
        <v>9954</v>
      </c>
      <c r="B755" s="188" t="s">
        <v>9955</v>
      </c>
      <c r="C755" s="188" t="s">
        <v>7631</v>
      </c>
      <c r="D755" s="188">
        <v>5282028.43</v>
      </c>
      <c r="E755" s="188">
        <v>0.02</v>
      </c>
      <c r="F755" s="188" t="s">
        <v>7602</v>
      </c>
      <c r="G755" s="188" t="s">
        <v>7603</v>
      </c>
      <c r="H755" s="188" t="s">
        <v>63</v>
      </c>
    </row>
    <row r="756" spans="1:8">
      <c r="A756" s="188" t="s">
        <v>9366</v>
      </c>
      <c r="B756" s="188" t="s">
        <v>9367</v>
      </c>
      <c r="C756" s="188" t="s">
        <v>7631</v>
      </c>
      <c r="D756" s="188">
        <v>4992411.3600000003</v>
      </c>
      <c r="E756" s="188">
        <v>0.02</v>
      </c>
      <c r="F756" s="188" t="s">
        <v>7602</v>
      </c>
      <c r="G756" s="188" t="s">
        <v>7625</v>
      </c>
      <c r="H756" s="188" t="s">
        <v>63</v>
      </c>
    </row>
    <row r="757" spans="1:8">
      <c r="A757" s="188">
        <v>857</v>
      </c>
      <c r="B757" s="188" t="s">
        <v>8536</v>
      </c>
      <c r="C757" s="188" t="s">
        <v>7631</v>
      </c>
      <c r="D757" s="188">
        <v>4935673.97</v>
      </c>
      <c r="E757" s="188">
        <v>0.02</v>
      </c>
      <c r="F757" s="188" t="s">
        <v>7661</v>
      </c>
      <c r="G757" s="188" t="s">
        <v>7662</v>
      </c>
      <c r="H757" s="188" t="s">
        <v>175</v>
      </c>
    </row>
    <row r="758" spans="1:8">
      <c r="A758" s="188">
        <v>1088</v>
      </c>
      <c r="B758" s="188" t="s">
        <v>8941</v>
      </c>
      <c r="C758" s="188" t="s">
        <v>7631</v>
      </c>
      <c r="D758" s="188">
        <v>4879047.6900000004</v>
      </c>
      <c r="E758" s="188">
        <v>0.02</v>
      </c>
      <c r="F758" s="188" t="s">
        <v>7661</v>
      </c>
      <c r="G758" s="188" t="s">
        <v>7662</v>
      </c>
      <c r="H758" s="188" t="s">
        <v>175</v>
      </c>
    </row>
    <row r="759" spans="1:8">
      <c r="A759" s="188" t="s">
        <v>8553</v>
      </c>
      <c r="B759" s="188" t="s">
        <v>8554</v>
      </c>
      <c r="C759" s="188" t="s">
        <v>7631</v>
      </c>
      <c r="D759" s="188">
        <v>4749981.04</v>
      </c>
      <c r="E759" s="188">
        <v>0.02</v>
      </c>
      <c r="F759" s="188" t="s">
        <v>7602</v>
      </c>
      <c r="G759" s="188" t="s">
        <v>7625</v>
      </c>
      <c r="H759" s="188" t="s">
        <v>63</v>
      </c>
    </row>
    <row r="760" spans="1:8">
      <c r="A760" s="188" t="s">
        <v>8681</v>
      </c>
      <c r="B760" s="188" t="s">
        <v>8682</v>
      </c>
      <c r="C760" s="188" t="s">
        <v>7631</v>
      </c>
      <c r="D760" s="188">
        <v>4691849.0999999996</v>
      </c>
      <c r="E760" s="188">
        <v>0.02</v>
      </c>
      <c r="F760" s="188" t="s">
        <v>7868</v>
      </c>
      <c r="G760" s="188" t="s">
        <v>7869</v>
      </c>
      <c r="H760" s="188" t="s">
        <v>146</v>
      </c>
    </row>
    <row r="761" spans="1:8">
      <c r="A761" s="188" t="s">
        <v>8479</v>
      </c>
      <c r="B761" s="188" t="s">
        <v>1593</v>
      </c>
      <c r="C761" s="188" t="s">
        <v>7631</v>
      </c>
      <c r="D761" s="188">
        <v>4548797.6500000004</v>
      </c>
      <c r="E761" s="188">
        <v>0.02</v>
      </c>
      <c r="F761" s="188" t="s">
        <v>7763</v>
      </c>
      <c r="G761" s="188" t="s">
        <v>7764</v>
      </c>
      <c r="H761" s="188" t="s">
        <v>161</v>
      </c>
    </row>
    <row r="762" spans="1:8">
      <c r="A762" s="188" t="s">
        <v>8731</v>
      </c>
      <c r="B762" s="188" t="s">
        <v>1565</v>
      </c>
      <c r="C762" s="188" t="s">
        <v>7631</v>
      </c>
      <c r="D762" s="188">
        <v>4463465.6399999997</v>
      </c>
      <c r="E762" s="188">
        <v>0.02</v>
      </c>
      <c r="F762" s="188" t="s">
        <v>7742</v>
      </c>
      <c r="G762" s="188" t="s">
        <v>7743</v>
      </c>
      <c r="H762" s="188" t="s">
        <v>141</v>
      </c>
    </row>
    <row r="763" spans="1:8">
      <c r="A763" s="188">
        <v>1605</v>
      </c>
      <c r="B763" s="188" t="s">
        <v>1473</v>
      </c>
      <c r="C763" s="188" t="s">
        <v>7631</v>
      </c>
      <c r="D763" s="188">
        <v>3966674.55</v>
      </c>
      <c r="E763" s="188">
        <v>0.02</v>
      </c>
      <c r="F763" s="188" t="s">
        <v>7711</v>
      </c>
      <c r="G763" s="188" t="s">
        <v>7712</v>
      </c>
      <c r="H763" s="188" t="s">
        <v>156</v>
      </c>
    </row>
    <row r="764" spans="1:8">
      <c r="A764" s="188" t="s">
        <v>8830</v>
      </c>
      <c r="B764" s="188" t="s">
        <v>8831</v>
      </c>
      <c r="C764" s="188" t="s">
        <v>7631</v>
      </c>
      <c r="D764" s="188">
        <v>3845051.71</v>
      </c>
      <c r="E764" s="188">
        <v>0.02</v>
      </c>
      <c r="F764" s="188" t="s">
        <v>8592</v>
      </c>
      <c r="G764" s="188" t="s">
        <v>8593</v>
      </c>
      <c r="H764" s="188" t="s">
        <v>237</v>
      </c>
    </row>
    <row r="765" spans="1:8">
      <c r="A765" s="188">
        <v>386</v>
      </c>
      <c r="B765" s="188" t="s">
        <v>8546</v>
      </c>
      <c r="C765" s="188" t="s">
        <v>7631</v>
      </c>
      <c r="D765" s="188">
        <v>3749228.55</v>
      </c>
      <c r="E765" s="188">
        <v>0.02</v>
      </c>
      <c r="F765" s="188" t="s">
        <v>7661</v>
      </c>
      <c r="G765" s="188" t="s">
        <v>7662</v>
      </c>
      <c r="H765" s="188" t="s">
        <v>175</v>
      </c>
    </row>
    <row r="766" spans="1:8">
      <c r="A766" s="188" t="s">
        <v>8964</v>
      </c>
      <c r="B766" s="188" t="s">
        <v>9170</v>
      </c>
      <c r="C766" s="188" t="s">
        <v>7631</v>
      </c>
      <c r="D766" s="188">
        <v>3701734.33</v>
      </c>
      <c r="E766" s="188">
        <v>0.02</v>
      </c>
      <c r="F766" s="188" t="s">
        <v>7763</v>
      </c>
      <c r="G766" s="188" t="s">
        <v>7764</v>
      </c>
      <c r="H766" s="188" t="s">
        <v>161</v>
      </c>
    </row>
    <row r="767" spans="1:8">
      <c r="A767" s="188">
        <v>8604</v>
      </c>
      <c r="B767" s="188" t="s">
        <v>1338</v>
      </c>
      <c r="C767" s="188" t="s">
        <v>7611</v>
      </c>
      <c r="D767" s="188">
        <v>5704250.9400000004</v>
      </c>
      <c r="E767" s="188">
        <v>0.02</v>
      </c>
      <c r="F767" s="188" t="s">
        <v>7711</v>
      </c>
      <c r="G767" s="188" t="s">
        <v>7712</v>
      </c>
      <c r="H767" s="188" t="s">
        <v>156</v>
      </c>
    </row>
    <row r="768" spans="1:8">
      <c r="A768" s="188" t="s">
        <v>9956</v>
      </c>
      <c r="B768" s="188" t="s">
        <v>1368</v>
      </c>
      <c r="C768" s="188" t="s">
        <v>7611</v>
      </c>
      <c r="D768" s="188">
        <v>5674947.4500000002</v>
      </c>
      <c r="E768" s="188">
        <v>0.02</v>
      </c>
      <c r="F768" s="188" t="s">
        <v>7675</v>
      </c>
      <c r="G768" s="188" t="s">
        <v>7676</v>
      </c>
      <c r="H768" s="188" t="s">
        <v>151</v>
      </c>
    </row>
    <row r="769" spans="1:8">
      <c r="A769" s="188" t="s">
        <v>9099</v>
      </c>
      <c r="B769" s="188" t="s">
        <v>2548</v>
      </c>
      <c r="C769" s="188" t="s">
        <v>7611</v>
      </c>
      <c r="D769" s="188">
        <v>5639184.7999999998</v>
      </c>
      <c r="E769" s="188">
        <v>0.02</v>
      </c>
      <c r="F769" s="188" t="s">
        <v>8724</v>
      </c>
      <c r="G769" s="188" t="s">
        <v>7625</v>
      </c>
      <c r="H769" s="188" t="s">
        <v>63</v>
      </c>
    </row>
    <row r="770" spans="1:8">
      <c r="A770" s="188" t="s">
        <v>8635</v>
      </c>
      <c r="B770" s="188" t="s">
        <v>8636</v>
      </c>
      <c r="C770" s="188" t="s">
        <v>7611</v>
      </c>
      <c r="D770" s="188">
        <v>5601311.3799999999</v>
      </c>
      <c r="E770" s="188">
        <v>0.02</v>
      </c>
      <c r="F770" s="188" t="s">
        <v>7692</v>
      </c>
      <c r="G770" s="188" t="s">
        <v>7613</v>
      </c>
      <c r="H770" s="188" t="s">
        <v>7693</v>
      </c>
    </row>
    <row r="771" spans="1:8">
      <c r="A771" s="188" t="s">
        <v>8821</v>
      </c>
      <c r="B771" s="188" t="s">
        <v>8822</v>
      </c>
      <c r="C771" s="188" t="s">
        <v>7611</v>
      </c>
      <c r="D771" s="188">
        <v>5437982.2999999998</v>
      </c>
      <c r="E771" s="188">
        <v>0.02</v>
      </c>
      <c r="F771" s="188" t="s">
        <v>8823</v>
      </c>
      <c r="G771" s="188" t="s">
        <v>8824</v>
      </c>
      <c r="H771" s="188" t="s">
        <v>231</v>
      </c>
    </row>
    <row r="772" spans="1:8">
      <c r="A772" s="188" t="s">
        <v>8749</v>
      </c>
      <c r="B772" s="188" t="s">
        <v>9957</v>
      </c>
      <c r="C772" s="188" t="s">
        <v>7611</v>
      </c>
      <c r="D772" s="188">
        <v>5408323.3200000003</v>
      </c>
      <c r="E772" s="188">
        <v>0.02</v>
      </c>
      <c r="F772" s="188" t="s">
        <v>8440</v>
      </c>
      <c r="G772" s="188" t="s">
        <v>8441</v>
      </c>
      <c r="H772" s="188" t="s">
        <v>146</v>
      </c>
    </row>
    <row r="773" spans="1:8">
      <c r="A773" s="188" t="s">
        <v>8862</v>
      </c>
      <c r="B773" s="188" t="s">
        <v>2382</v>
      </c>
      <c r="C773" s="188" t="s">
        <v>7611</v>
      </c>
      <c r="D773" s="188">
        <v>5373913.4900000002</v>
      </c>
      <c r="E773" s="188">
        <v>0.02</v>
      </c>
      <c r="F773" s="188" t="s">
        <v>8232</v>
      </c>
      <c r="G773" s="188" t="s">
        <v>8233</v>
      </c>
      <c r="H773" s="188" t="s">
        <v>8234</v>
      </c>
    </row>
    <row r="774" spans="1:8">
      <c r="A774" s="188" t="s">
        <v>9958</v>
      </c>
      <c r="B774" s="188" t="s">
        <v>9959</v>
      </c>
      <c r="C774" s="188" t="s">
        <v>7611</v>
      </c>
      <c r="D774" s="188">
        <v>5368801.5599999996</v>
      </c>
      <c r="E774" s="188">
        <v>0.02</v>
      </c>
      <c r="F774" s="188" t="s">
        <v>7602</v>
      </c>
      <c r="G774" s="188" t="s">
        <v>7603</v>
      </c>
      <c r="H774" s="188" t="s">
        <v>63</v>
      </c>
    </row>
    <row r="775" spans="1:8">
      <c r="A775" s="188">
        <v>8473</v>
      </c>
      <c r="B775" s="188" t="s">
        <v>5744</v>
      </c>
      <c r="C775" s="188" t="s">
        <v>7611</v>
      </c>
      <c r="D775" s="188">
        <v>5326615.12</v>
      </c>
      <c r="E775" s="188">
        <v>0.02</v>
      </c>
      <c r="F775" s="188" t="s">
        <v>7711</v>
      </c>
      <c r="G775" s="188" t="s">
        <v>7712</v>
      </c>
      <c r="H775" s="188" t="s">
        <v>156</v>
      </c>
    </row>
    <row r="776" spans="1:8">
      <c r="A776" s="188" t="s">
        <v>9960</v>
      </c>
      <c r="B776" s="188" t="s">
        <v>9961</v>
      </c>
      <c r="C776" s="188" t="s">
        <v>7611</v>
      </c>
      <c r="D776" s="188">
        <v>5277702.17</v>
      </c>
      <c r="E776" s="188">
        <v>0.02</v>
      </c>
      <c r="F776" s="188" t="s">
        <v>7602</v>
      </c>
      <c r="G776" s="188" t="s">
        <v>7625</v>
      </c>
      <c r="H776" s="188" t="s">
        <v>63</v>
      </c>
    </row>
    <row r="777" spans="1:8">
      <c r="A777" s="188" t="s">
        <v>9962</v>
      </c>
      <c r="B777" s="188" t="s">
        <v>3947</v>
      </c>
      <c r="C777" s="188" t="s">
        <v>7611</v>
      </c>
      <c r="D777" s="188">
        <v>5248799.45</v>
      </c>
      <c r="E777" s="188">
        <v>0.02</v>
      </c>
      <c r="F777" s="188" t="s">
        <v>7868</v>
      </c>
      <c r="G777" s="188" t="s">
        <v>7869</v>
      </c>
      <c r="H777" s="188" t="s">
        <v>146</v>
      </c>
    </row>
    <row r="778" spans="1:8">
      <c r="A778" s="188" t="s">
        <v>8750</v>
      </c>
      <c r="B778" s="188" t="s">
        <v>8751</v>
      </c>
      <c r="C778" s="188" t="s">
        <v>7611</v>
      </c>
      <c r="D778" s="188">
        <v>5239697.7699999996</v>
      </c>
      <c r="E778" s="188">
        <v>0.02</v>
      </c>
      <c r="F778" s="188" t="s">
        <v>8647</v>
      </c>
      <c r="G778" s="188" t="s">
        <v>8648</v>
      </c>
      <c r="H778" s="188" t="s">
        <v>8649</v>
      </c>
    </row>
    <row r="779" spans="1:8">
      <c r="A779" s="188" t="s">
        <v>8639</v>
      </c>
      <c r="B779" s="188" t="s">
        <v>8640</v>
      </c>
      <c r="C779" s="188" t="s">
        <v>7611</v>
      </c>
      <c r="D779" s="188">
        <v>5222720.0199999996</v>
      </c>
      <c r="E779" s="188">
        <v>0.02</v>
      </c>
      <c r="F779" s="188" t="s">
        <v>7602</v>
      </c>
      <c r="G779" s="188" t="s">
        <v>7603</v>
      </c>
      <c r="H779" s="188" t="s">
        <v>63</v>
      </c>
    </row>
    <row r="780" spans="1:8">
      <c r="A780" s="188" t="s">
        <v>9963</v>
      </c>
      <c r="B780" s="188" t="s">
        <v>8728</v>
      </c>
      <c r="C780" s="188" t="s">
        <v>7611</v>
      </c>
      <c r="D780" s="188">
        <v>5213722.8600000003</v>
      </c>
      <c r="E780" s="188">
        <v>0.02</v>
      </c>
      <c r="F780" s="188" t="s">
        <v>7675</v>
      </c>
      <c r="G780" s="188" t="s">
        <v>7676</v>
      </c>
      <c r="H780" s="188" t="s">
        <v>151</v>
      </c>
    </row>
    <row r="781" spans="1:8">
      <c r="A781" s="188" t="s">
        <v>8435</v>
      </c>
      <c r="B781" s="188" t="s">
        <v>8436</v>
      </c>
      <c r="C781" s="188" t="s">
        <v>7611</v>
      </c>
      <c r="D781" s="188">
        <v>5159420.2</v>
      </c>
      <c r="E781" s="188">
        <v>0.02</v>
      </c>
      <c r="F781" s="188" t="s">
        <v>7602</v>
      </c>
      <c r="G781" s="188" t="s">
        <v>7603</v>
      </c>
      <c r="H781" s="188" t="s">
        <v>63</v>
      </c>
    </row>
    <row r="782" spans="1:8">
      <c r="A782" s="188">
        <v>2388</v>
      </c>
      <c r="B782" s="188" t="s">
        <v>2111</v>
      </c>
      <c r="C782" s="188" t="s">
        <v>7611</v>
      </c>
      <c r="D782" s="188">
        <v>5123120.3899999997</v>
      </c>
      <c r="E782" s="188">
        <v>0.02</v>
      </c>
      <c r="F782" s="188" t="s">
        <v>7800</v>
      </c>
      <c r="G782" s="188" t="s">
        <v>7662</v>
      </c>
      <c r="H782" s="188" t="s">
        <v>175</v>
      </c>
    </row>
    <row r="783" spans="1:8">
      <c r="A783" s="188" t="s">
        <v>9235</v>
      </c>
      <c r="B783" s="188" t="s">
        <v>9236</v>
      </c>
      <c r="C783" s="188" t="s">
        <v>7611</v>
      </c>
      <c r="D783" s="188">
        <v>5115329.25</v>
      </c>
      <c r="E783" s="188">
        <v>0.02</v>
      </c>
      <c r="F783" s="188" t="s">
        <v>7670</v>
      </c>
      <c r="G783" s="188" t="s">
        <v>7671</v>
      </c>
      <c r="H783" s="188" t="s">
        <v>146</v>
      </c>
    </row>
    <row r="784" spans="1:8">
      <c r="A784" s="188" t="s">
        <v>9357</v>
      </c>
      <c r="B784" s="188" t="s">
        <v>4796</v>
      </c>
      <c r="C784" s="188" t="s">
        <v>7611</v>
      </c>
      <c r="D784" s="188">
        <v>4893794.49</v>
      </c>
      <c r="E784" s="188">
        <v>0.02</v>
      </c>
      <c r="F784" s="188" t="s">
        <v>8951</v>
      </c>
      <c r="G784" s="188" t="s">
        <v>8952</v>
      </c>
      <c r="H784" s="188" t="s">
        <v>8953</v>
      </c>
    </row>
    <row r="785" spans="1:8">
      <c r="A785" s="188" t="s">
        <v>8720</v>
      </c>
      <c r="B785" s="188" t="s">
        <v>8721</v>
      </c>
      <c r="C785" s="188" t="s">
        <v>7611</v>
      </c>
      <c r="D785" s="188">
        <v>4709040.17</v>
      </c>
      <c r="E785" s="188">
        <v>0.02</v>
      </c>
      <c r="F785" s="188" t="s">
        <v>8232</v>
      </c>
      <c r="G785" s="188" t="s">
        <v>8233</v>
      </c>
      <c r="H785" s="188" t="s">
        <v>8234</v>
      </c>
    </row>
    <row r="786" spans="1:8">
      <c r="A786" s="188" t="s">
        <v>9222</v>
      </c>
      <c r="B786" s="188" t="s">
        <v>9223</v>
      </c>
      <c r="C786" s="188" t="s">
        <v>7611</v>
      </c>
      <c r="D786" s="188">
        <v>4639302.96</v>
      </c>
      <c r="E786" s="188">
        <v>0.02</v>
      </c>
      <c r="F786" s="188" t="s">
        <v>8345</v>
      </c>
      <c r="G786" s="188" t="s">
        <v>8346</v>
      </c>
      <c r="H786" s="188" t="s">
        <v>204</v>
      </c>
    </row>
    <row r="787" spans="1:8">
      <c r="A787" s="188" t="s">
        <v>8714</v>
      </c>
      <c r="B787" s="188" t="s">
        <v>8715</v>
      </c>
      <c r="C787" s="188" t="s">
        <v>7611</v>
      </c>
      <c r="D787" s="188">
        <v>4603655.54</v>
      </c>
      <c r="E787" s="188">
        <v>0.02</v>
      </c>
      <c r="F787" s="188" t="s">
        <v>7984</v>
      </c>
      <c r="G787" s="188" t="s">
        <v>7985</v>
      </c>
      <c r="H787" s="188" t="s">
        <v>146</v>
      </c>
    </row>
    <row r="788" spans="1:8">
      <c r="A788" s="188" t="s">
        <v>8771</v>
      </c>
      <c r="B788" s="188" t="s">
        <v>8772</v>
      </c>
      <c r="C788" s="188" t="s">
        <v>7611</v>
      </c>
      <c r="D788" s="188">
        <v>4604618.71</v>
      </c>
      <c r="E788" s="188">
        <v>0.02</v>
      </c>
      <c r="F788" s="188" t="s">
        <v>7653</v>
      </c>
      <c r="G788" s="188" t="s">
        <v>7654</v>
      </c>
      <c r="H788" s="188" t="s">
        <v>90</v>
      </c>
    </row>
    <row r="789" spans="1:8">
      <c r="A789" s="188" t="s">
        <v>9085</v>
      </c>
      <c r="B789" s="188" t="s">
        <v>1359</v>
      </c>
      <c r="C789" s="188" t="s">
        <v>7611</v>
      </c>
      <c r="D789" s="188">
        <v>4595049.3899999997</v>
      </c>
      <c r="E789" s="188">
        <v>0.02</v>
      </c>
      <c r="F789" s="188" t="s">
        <v>8133</v>
      </c>
      <c r="G789" s="188" t="s">
        <v>8134</v>
      </c>
      <c r="H789" s="188" t="s">
        <v>197</v>
      </c>
    </row>
    <row r="790" spans="1:8">
      <c r="A790" s="188" t="s">
        <v>8955</v>
      </c>
      <c r="B790" s="188" t="s">
        <v>8956</v>
      </c>
      <c r="C790" s="188" t="s">
        <v>7611</v>
      </c>
      <c r="D790" s="188">
        <v>4593172.83</v>
      </c>
      <c r="E790" s="188">
        <v>0.02</v>
      </c>
      <c r="F790" s="188" t="s">
        <v>8345</v>
      </c>
      <c r="G790" s="188" t="s">
        <v>8346</v>
      </c>
      <c r="H790" s="188" t="s">
        <v>204</v>
      </c>
    </row>
    <row r="791" spans="1:8">
      <c r="A791" s="188" t="s">
        <v>9964</v>
      </c>
      <c r="B791" s="188" t="s">
        <v>9965</v>
      </c>
      <c r="C791" s="188" t="s">
        <v>7611</v>
      </c>
      <c r="D791" s="188">
        <v>4520687.97</v>
      </c>
      <c r="E791" s="188">
        <v>0.02</v>
      </c>
      <c r="F791" s="188" t="s">
        <v>7984</v>
      </c>
      <c r="G791" s="188" t="s">
        <v>7985</v>
      </c>
      <c r="H791" s="188" t="s">
        <v>146</v>
      </c>
    </row>
    <row r="792" spans="1:8">
      <c r="A792" s="188" t="s">
        <v>9966</v>
      </c>
      <c r="B792" s="188" t="s">
        <v>9315</v>
      </c>
      <c r="C792" s="188" t="s">
        <v>7611</v>
      </c>
      <c r="D792" s="188">
        <v>4456055.5</v>
      </c>
      <c r="E792" s="188">
        <v>0.02</v>
      </c>
      <c r="F792" s="188" t="s">
        <v>7675</v>
      </c>
      <c r="G792" s="188" t="s">
        <v>7676</v>
      </c>
      <c r="H792" s="188" t="s">
        <v>151</v>
      </c>
    </row>
    <row r="793" spans="1:8">
      <c r="A793" s="188">
        <v>1288</v>
      </c>
      <c r="B793" s="188" t="s">
        <v>9252</v>
      </c>
      <c r="C793" s="188" t="s">
        <v>7611</v>
      </c>
      <c r="D793" s="188">
        <v>4453220.4000000004</v>
      </c>
      <c r="E793" s="188">
        <v>0.02</v>
      </c>
      <c r="F793" s="188" t="s">
        <v>7661</v>
      </c>
      <c r="G793" s="188" t="s">
        <v>7662</v>
      </c>
      <c r="H793" s="188" t="s">
        <v>175</v>
      </c>
    </row>
    <row r="794" spans="1:8">
      <c r="A794" s="188" t="s">
        <v>8858</v>
      </c>
      <c r="B794" s="188" t="s">
        <v>8858</v>
      </c>
      <c r="C794" s="188" t="s">
        <v>7611</v>
      </c>
      <c r="D794" s="188">
        <v>4278821.3499999996</v>
      </c>
      <c r="E794" s="188">
        <v>0.02</v>
      </c>
      <c r="F794" s="188" t="s">
        <v>7656</v>
      </c>
      <c r="G794" s="188" t="s">
        <v>7657</v>
      </c>
      <c r="H794" s="188" t="s">
        <v>179</v>
      </c>
    </row>
    <row r="795" spans="1:8">
      <c r="A795" s="188" t="s">
        <v>9457</v>
      </c>
      <c r="B795" s="188" t="s">
        <v>9458</v>
      </c>
      <c r="C795" s="188" t="s">
        <v>7611</v>
      </c>
      <c r="D795" s="188">
        <v>4278538.13</v>
      </c>
      <c r="E795" s="188">
        <v>0.02</v>
      </c>
      <c r="F795" s="188" t="s">
        <v>8232</v>
      </c>
      <c r="G795" s="188" t="s">
        <v>8233</v>
      </c>
      <c r="H795" s="188" t="s">
        <v>8234</v>
      </c>
    </row>
    <row r="796" spans="1:8">
      <c r="A796" s="188" t="s">
        <v>9382</v>
      </c>
      <c r="B796" s="188" t="s">
        <v>9383</v>
      </c>
      <c r="C796" s="188" t="s">
        <v>7611</v>
      </c>
      <c r="D796" s="188">
        <v>4274092.91</v>
      </c>
      <c r="E796" s="188">
        <v>0.02</v>
      </c>
      <c r="F796" s="188" t="s">
        <v>7602</v>
      </c>
      <c r="G796" s="188" t="s">
        <v>7603</v>
      </c>
      <c r="H796" s="188" t="s">
        <v>63</v>
      </c>
    </row>
    <row r="797" spans="1:8">
      <c r="A797" s="188" t="s">
        <v>9967</v>
      </c>
      <c r="B797" s="188" t="s">
        <v>9407</v>
      </c>
      <c r="C797" s="188" t="s">
        <v>7611</v>
      </c>
      <c r="D797" s="188">
        <v>4208884.33</v>
      </c>
      <c r="E797" s="188">
        <v>0.02</v>
      </c>
      <c r="F797" s="188" t="s">
        <v>7675</v>
      </c>
      <c r="G797" s="188" t="s">
        <v>7676</v>
      </c>
      <c r="H797" s="188" t="s">
        <v>151</v>
      </c>
    </row>
    <row r="798" spans="1:8">
      <c r="A798" s="188" t="s">
        <v>8224</v>
      </c>
      <c r="B798" s="188" t="s">
        <v>8225</v>
      </c>
      <c r="C798" s="188" t="s">
        <v>7611</v>
      </c>
      <c r="D798" s="188">
        <v>4192843.17</v>
      </c>
      <c r="E798" s="188">
        <v>0.02</v>
      </c>
      <c r="F798" s="188" t="s">
        <v>8041</v>
      </c>
      <c r="G798" s="188" t="s">
        <v>8042</v>
      </c>
      <c r="H798" s="188" t="s">
        <v>222</v>
      </c>
    </row>
    <row r="799" spans="1:8">
      <c r="A799" s="188" t="s">
        <v>8957</v>
      </c>
      <c r="B799" s="188" t="s">
        <v>9968</v>
      </c>
      <c r="C799" s="188" t="s">
        <v>7611</v>
      </c>
      <c r="D799" s="188">
        <v>4186639.15</v>
      </c>
      <c r="E799" s="188">
        <v>0.02</v>
      </c>
      <c r="F799" s="188" t="s">
        <v>7670</v>
      </c>
      <c r="G799" s="188" t="s">
        <v>7671</v>
      </c>
      <c r="H799" s="188" t="s">
        <v>146</v>
      </c>
    </row>
    <row r="800" spans="1:8">
      <c r="A800" s="188">
        <v>8601</v>
      </c>
      <c r="B800" s="188" t="s">
        <v>2972</v>
      </c>
      <c r="C800" s="188" t="s">
        <v>7611</v>
      </c>
      <c r="D800" s="188">
        <v>4101340.45</v>
      </c>
      <c r="E800" s="188">
        <v>0.02</v>
      </c>
      <c r="F800" s="188" t="s">
        <v>7711</v>
      </c>
      <c r="G800" s="188" t="s">
        <v>7712</v>
      </c>
      <c r="H800" s="188" t="s">
        <v>156</v>
      </c>
    </row>
    <row r="801" spans="1:8">
      <c r="A801" s="188" t="s">
        <v>9202</v>
      </c>
      <c r="B801" s="188" t="s">
        <v>9203</v>
      </c>
      <c r="C801" s="188" t="s">
        <v>7611</v>
      </c>
      <c r="D801" s="188">
        <v>4079725.93</v>
      </c>
      <c r="E801" s="188">
        <v>0.02</v>
      </c>
      <c r="F801" s="188" t="s">
        <v>7653</v>
      </c>
      <c r="G801" s="188" t="s">
        <v>7654</v>
      </c>
      <c r="H801" s="188" t="s">
        <v>90</v>
      </c>
    </row>
    <row r="802" spans="1:8">
      <c r="A802" s="188" t="s">
        <v>9969</v>
      </c>
      <c r="B802" s="188" t="s">
        <v>9970</v>
      </c>
      <c r="C802" s="188" t="s">
        <v>7611</v>
      </c>
      <c r="D802" s="188">
        <v>4024678.3</v>
      </c>
      <c r="E802" s="188">
        <v>0.02</v>
      </c>
      <c r="F802" s="188" t="s">
        <v>7612</v>
      </c>
      <c r="G802" s="188" t="s">
        <v>7966</v>
      </c>
      <c r="H802" s="188" t="s">
        <v>146</v>
      </c>
    </row>
    <row r="803" spans="1:8">
      <c r="A803" s="188" t="s">
        <v>9177</v>
      </c>
      <c r="B803" s="188" t="s">
        <v>9178</v>
      </c>
      <c r="C803" s="188" t="s">
        <v>7611</v>
      </c>
      <c r="D803" s="188">
        <v>3948300.21</v>
      </c>
      <c r="E803" s="188">
        <v>0.02</v>
      </c>
      <c r="F803" s="188" t="s">
        <v>7742</v>
      </c>
      <c r="G803" s="188" t="s">
        <v>7743</v>
      </c>
      <c r="H803" s="188" t="s">
        <v>141</v>
      </c>
    </row>
    <row r="804" spans="1:8">
      <c r="A804" s="188" t="s">
        <v>9282</v>
      </c>
      <c r="B804" s="188" t="s">
        <v>9283</v>
      </c>
      <c r="C804" s="188" t="s">
        <v>7611</v>
      </c>
      <c r="D804" s="188">
        <v>3896537.28</v>
      </c>
      <c r="E804" s="188">
        <v>0.02</v>
      </c>
      <c r="F804" s="188" t="s">
        <v>7984</v>
      </c>
      <c r="G804" s="188" t="s">
        <v>7985</v>
      </c>
      <c r="H804" s="188" t="s">
        <v>146</v>
      </c>
    </row>
    <row r="805" spans="1:8">
      <c r="A805" s="188" t="s">
        <v>8961</v>
      </c>
      <c r="B805" s="188" t="s">
        <v>8962</v>
      </c>
      <c r="C805" s="188" t="s">
        <v>7611</v>
      </c>
      <c r="D805" s="188">
        <v>3884984.75</v>
      </c>
      <c r="E805" s="188">
        <v>0.02</v>
      </c>
      <c r="F805" s="188" t="s">
        <v>7602</v>
      </c>
      <c r="G805" s="188" t="s">
        <v>7625</v>
      </c>
      <c r="H805" s="188" t="s">
        <v>63</v>
      </c>
    </row>
    <row r="806" spans="1:8">
      <c r="A806" s="188" t="s">
        <v>9346</v>
      </c>
      <c r="B806" s="188" t="s">
        <v>9347</v>
      </c>
      <c r="C806" s="188" t="s">
        <v>7611</v>
      </c>
      <c r="D806" s="188">
        <v>3875307.38</v>
      </c>
      <c r="E806" s="188">
        <v>0.02</v>
      </c>
      <c r="F806" s="188" t="s">
        <v>7763</v>
      </c>
      <c r="G806" s="188" t="s">
        <v>7764</v>
      </c>
      <c r="H806" s="188" t="s">
        <v>161</v>
      </c>
    </row>
    <row r="807" spans="1:8">
      <c r="A807" s="188">
        <v>6178</v>
      </c>
      <c r="B807" s="188" t="s">
        <v>9130</v>
      </c>
      <c r="C807" s="188" t="s">
        <v>7611</v>
      </c>
      <c r="D807" s="188">
        <v>3864344.8</v>
      </c>
      <c r="E807" s="188">
        <v>0.02</v>
      </c>
      <c r="F807" s="188" t="s">
        <v>7711</v>
      </c>
      <c r="G807" s="188" t="s">
        <v>7712</v>
      </c>
      <c r="H807" s="188" t="s">
        <v>156</v>
      </c>
    </row>
    <row r="808" spans="1:8">
      <c r="A808" s="188">
        <v>8795</v>
      </c>
      <c r="B808" s="188" t="s">
        <v>3026</v>
      </c>
      <c r="C808" s="188" t="s">
        <v>7611</v>
      </c>
      <c r="D808" s="188">
        <v>3864051.05</v>
      </c>
      <c r="E808" s="188">
        <v>0.02</v>
      </c>
      <c r="F808" s="188" t="s">
        <v>7711</v>
      </c>
      <c r="G808" s="188" t="s">
        <v>7712</v>
      </c>
      <c r="H808" s="188" t="s">
        <v>156</v>
      </c>
    </row>
    <row r="809" spans="1:8">
      <c r="A809" s="188" t="s">
        <v>9259</v>
      </c>
      <c r="B809" s="188" t="s">
        <v>9260</v>
      </c>
      <c r="C809" s="188" t="s">
        <v>7611</v>
      </c>
      <c r="D809" s="188">
        <v>3840905.35</v>
      </c>
      <c r="E809" s="188">
        <v>0.02</v>
      </c>
      <c r="F809" s="188" t="s">
        <v>7670</v>
      </c>
      <c r="G809" s="188" t="s">
        <v>7671</v>
      </c>
      <c r="H809" s="188" t="s">
        <v>146</v>
      </c>
    </row>
    <row r="810" spans="1:8">
      <c r="A810" s="188" t="s">
        <v>9395</v>
      </c>
      <c r="B810" s="188" t="s">
        <v>9396</v>
      </c>
      <c r="C810" s="188" t="s">
        <v>7611</v>
      </c>
      <c r="D810" s="188">
        <v>3798369.02</v>
      </c>
      <c r="E810" s="188">
        <v>0.02</v>
      </c>
      <c r="F810" s="188" t="s">
        <v>9041</v>
      </c>
      <c r="G810" s="188" t="s">
        <v>9042</v>
      </c>
      <c r="H810" s="188" t="s">
        <v>253</v>
      </c>
    </row>
    <row r="811" spans="1:8">
      <c r="A811" s="188" t="s">
        <v>9322</v>
      </c>
      <c r="B811" s="188" t="s">
        <v>9323</v>
      </c>
      <c r="C811" s="188" t="s">
        <v>7611</v>
      </c>
      <c r="D811" s="188">
        <v>3780205.26</v>
      </c>
      <c r="E811" s="188">
        <v>0.02</v>
      </c>
      <c r="F811" s="188" t="s">
        <v>7641</v>
      </c>
      <c r="G811" s="188" t="s">
        <v>7642</v>
      </c>
      <c r="H811" s="188" t="s">
        <v>146</v>
      </c>
    </row>
    <row r="812" spans="1:8">
      <c r="A812" s="188" t="s">
        <v>9267</v>
      </c>
      <c r="B812" s="188" t="s">
        <v>9268</v>
      </c>
      <c r="C812" s="188" t="s">
        <v>7611</v>
      </c>
      <c r="D812" s="188">
        <v>3575302.86</v>
      </c>
      <c r="E812" s="188">
        <v>0.02</v>
      </c>
      <c r="F812" s="188" t="s">
        <v>7602</v>
      </c>
      <c r="G812" s="188" t="s">
        <v>7603</v>
      </c>
      <c r="H812" s="188" t="s">
        <v>63</v>
      </c>
    </row>
    <row r="813" spans="1:8">
      <c r="A813" s="188">
        <v>2886</v>
      </c>
      <c r="B813" s="188" t="s">
        <v>9712</v>
      </c>
      <c r="C813" s="188" t="s">
        <v>7611</v>
      </c>
      <c r="D813" s="188">
        <v>3514352.2</v>
      </c>
      <c r="E813" s="188">
        <v>0.02</v>
      </c>
      <c r="F813" s="188" t="s">
        <v>7634</v>
      </c>
      <c r="G813" s="188" t="s">
        <v>7635</v>
      </c>
      <c r="H813" s="188" t="s">
        <v>169</v>
      </c>
    </row>
    <row r="814" spans="1:8">
      <c r="A814" s="188" t="s">
        <v>9541</v>
      </c>
      <c r="B814" s="188" t="s">
        <v>9542</v>
      </c>
      <c r="C814" s="188" t="s">
        <v>7611</v>
      </c>
      <c r="D814" s="188">
        <v>3499593.95</v>
      </c>
      <c r="E814" s="188">
        <v>0.02</v>
      </c>
      <c r="F814" s="188" t="s">
        <v>7688</v>
      </c>
      <c r="G814" s="188" t="s">
        <v>7689</v>
      </c>
      <c r="H814" s="188" t="s">
        <v>146</v>
      </c>
    </row>
    <row r="815" spans="1:8">
      <c r="A815" s="188" t="s">
        <v>9971</v>
      </c>
      <c r="B815" s="188" t="s">
        <v>9972</v>
      </c>
      <c r="C815" s="188" t="s">
        <v>7611</v>
      </c>
      <c r="D815" s="188">
        <v>3495841.76</v>
      </c>
      <c r="E815" s="188">
        <v>0.02</v>
      </c>
      <c r="F815" s="188" t="s">
        <v>7612</v>
      </c>
      <c r="G815" s="188" t="s">
        <v>7966</v>
      </c>
      <c r="H815" s="188" t="s">
        <v>146</v>
      </c>
    </row>
    <row r="816" spans="1:8">
      <c r="A816" s="188" t="s">
        <v>8303</v>
      </c>
      <c r="B816" s="188" t="s">
        <v>8304</v>
      </c>
      <c r="C816" s="188" t="s">
        <v>7645</v>
      </c>
      <c r="D816" s="188">
        <v>5600534.79</v>
      </c>
      <c r="E816" s="188">
        <v>0.02</v>
      </c>
      <c r="F816" s="188" t="s">
        <v>8170</v>
      </c>
      <c r="G816" s="188" t="s">
        <v>8171</v>
      </c>
      <c r="H816" s="188" t="s">
        <v>189</v>
      </c>
    </row>
    <row r="817" spans="1:8">
      <c r="A817" s="188" t="s">
        <v>8377</v>
      </c>
      <c r="B817" s="188" t="s">
        <v>1647</v>
      </c>
      <c r="C817" s="188" t="s">
        <v>7645</v>
      </c>
      <c r="D817" s="188">
        <v>5553327</v>
      </c>
      <c r="E817" s="188">
        <v>0.02</v>
      </c>
      <c r="F817" s="188" t="s">
        <v>7670</v>
      </c>
      <c r="G817" s="188" t="s">
        <v>7671</v>
      </c>
      <c r="H817" s="188" t="s">
        <v>146</v>
      </c>
    </row>
    <row r="818" spans="1:8">
      <c r="A818" s="188" t="s">
        <v>8292</v>
      </c>
      <c r="B818" s="188" t="s">
        <v>2043</v>
      </c>
      <c r="C818" s="188" t="s">
        <v>7645</v>
      </c>
      <c r="D818" s="188">
        <v>5549684</v>
      </c>
      <c r="E818" s="188">
        <v>0.02</v>
      </c>
      <c r="F818" s="188" t="s">
        <v>7602</v>
      </c>
      <c r="G818" s="188" t="s">
        <v>7603</v>
      </c>
      <c r="H818" s="188" t="s">
        <v>63</v>
      </c>
    </row>
    <row r="819" spans="1:8">
      <c r="A819" s="188" t="s">
        <v>9973</v>
      </c>
      <c r="B819" s="188" t="s">
        <v>2879</v>
      </c>
      <c r="C819" s="188" t="s">
        <v>7645</v>
      </c>
      <c r="D819" s="188">
        <v>5542540.3300000001</v>
      </c>
      <c r="E819" s="188">
        <v>0.02</v>
      </c>
      <c r="F819" s="188" t="s">
        <v>7675</v>
      </c>
      <c r="G819" s="188" t="s">
        <v>7676</v>
      </c>
      <c r="H819" s="188" t="s">
        <v>151</v>
      </c>
    </row>
    <row r="820" spans="1:8">
      <c r="A820" s="188">
        <v>1216</v>
      </c>
      <c r="B820" s="188" t="s">
        <v>8586</v>
      </c>
      <c r="C820" s="188" t="s">
        <v>7645</v>
      </c>
      <c r="D820" s="188">
        <v>5469514.8899999997</v>
      </c>
      <c r="E820" s="188">
        <v>0.02</v>
      </c>
      <c r="F820" s="188" t="s">
        <v>7634</v>
      </c>
      <c r="G820" s="188" t="s">
        <v>7635</v>
      </c>
      <c r="H820" s="188" t="s">
        <v>169</v>
      </c>
    </row>
    <row r="821" spans="1:8">
      <c r="A821" s="188">
        <v>2502</v>
      </c>
      <c r="B821" s="188" t="s">
        <v>2500</v>
      </c>
      <c r="C821" s="188" t="s">
        <v>7645</v>
      </c>
      <c r="D821" s="188">
        <v>5237123.95</v>
      </c>
      <c r="E821" s="188">
        <v>0.02</v>
      </c>
      <c r="F821" s="188" t="s">
        <v>7711</v>
      </c>
      <c r="G821" s="188" t="s">
        <v>7712</v>
      </c>
      <c r="H821" s="188" t="s">
        <v>156</v>
      </c>
    </row>
    <row r="822" spans="1:8">
      <c r="A822" s="188" t="s">
        <v>7986</v>
      </c>
      <c r="B822" s="188" t="s">
        <v>8212</v>
      </c>
      <c r="C822" s="188" t="s">
        <v>7645</v>
      </c>
      <c r="D822" s="188">
        <v>5223511.8600000003</v>
      </c>
      <c r="E822" s="188">
        <v>0.02</v>
      </c>
      <c r="F822" s="188" t="s">
        <v>7602</v>
      </c>
      <c r="G822" s="188" t="s">
        <v>7625</v>
      </c>
      <c r="H822" s="188" t="s">
        <v>63</v>
      </c>
    </row>
    <row r="823" spans="1:8">
      <c r="A823" s="188" t="s">
        <v>8631</v>
      </c>
      <c r="B823" s="188" t="s">
        <v>8632</v>
      </c>
      <c r="C823" s="188" t="s">
        <v>7645</v>
      </c>
      <c r="D823" s="188">
        <v>5168636.24</v>
      </c>
      <c r="E823" s="188">
        <v>0.02</v>
      </c>
      <c r="F823" s="188" t="s">
        <v>8232</v>
      </c>
      <c r="G823" s="188" t="s">
        <v>8233</v>
      </c>
      <c r="H823" s="188" t="s">
        <v>8234</v>
      </c>
    </row>
    <row r="824" spans="1:8">
      <c r="A824" s="188" t="s">
        <v>8971</v>
      </c>
      <c r="B824" s="188" t="s">
        <v>8972</v>
      </c>
      <c r="C824" s="188" t="s">
        <v>7645</v>
      </c>
      <c r="D824" s="188">
        <v>5146747.7</v>
      </c>
      <c r="E824" s="188">
        <v>0.02</v>
      </c>
      <c r="F824" s="188" t="s">
        <v>7742</v>
      </c>
      <c r="G824" s="188" t="s">
        <v>7743</v>
      </c>
      <c r="H824" s="188" t="s">
        <v>141</v>
      </c>
    </row>
    <row r="825" spans="1:8">
      <c r="A825" s="188" t="s">
        <v>8492</v>
      </c>
      <c r="B825" s="188" t="s">
        <v>8493</v>
      </c>
      <c r="C825" s="188" t="s">
        <v>7645</v>
      </c>
      <c r="D825" s="188">
        <v>5012355.2</v>
      </c>
      <c r="E825" s="188">
        <v>0.02</v>
      </c>
      <c r="F825" s="188" t="s">
        <v>7602</v>
      </c>
      <c r="G825" s="188" t="s">
        <v>7625</v>
      </c>
      <c r="H825" s="188" t="s">
        <v>63</v>
      </c>
    </row>
    <row r="826" spans="1:8">
      <c r="A826" s="188" t="s">
        <v>8428</v>
      </c>
      <c r="B826" s="188" t="s">
        <v>8429</v>
      </c>
      <c r="C826" s="188" t="s">
        <v>7645</v>
      </c>
      <c r="D826" s="188">
        <v>4987383.5</v>
      </c>
      <c r="E826" s="188">
        <v>0.02</v>
      </c>
      <c r="F826" s="188" t="s">
        <v>7602</v>
      </c>
      <c r="G826" s="188" t="s">
        <v>7603</v>
      </c>
      <c r="H826" s="188" t="s">
        <v>63</v>
      </c>
    </row>
    <row r="827" spans="1:8">
      <c r="A827" s="188" t="s">
        <v>9194</v>
      </c>
      <c r="B827" s="188" t="s">
        <v>9195</v>
      </c>
      <c r="C827" s="188" t="s">
        <v>7645</v>
      </c>
      <c r="D827" s="188">
        <v>4942957.3600000003</v>
      </c>
      <c r="E827" s="188">
        <v>0.02</v>
      </c>
      <c r="F827" s="188" t="s">
        <v>7692</v>
      </c>
      <c r="G827" s="188" t="s">
        <v>7613</v>
      </c>
      <c r="H827" s="188" t="s">
        <v>7693</v>
      </c>
    </row>
    <row r="828" spans="1:8">
      <c r="A828" s="188" t="s">
        <v>8732</v>
      </c>
      <c r="B828" s="188" t="s">
        <v>8733</v>
      </c>
      <c r="C828" s="188" t="s">
        <v>7645</v>
      </c>
      <c r="D828" s="188">
        <v>4915700.68</v>
      </c>
      <c r="E828" s="188">
        <v>0.02</v>
      </c>
      <c r="F828" s="188" t="s">
        <v>7602</v>
      </c>
      <c r="G828" s="188" t="s">
        <v>7625</v>
      </c>
      <c r="H828" s="188" t="s">
        <v>63</v>
      </c>
    </row>
    <row r="829" spans="1:8">
      <c r="A829" s="188" t="s">
        <v>9217</v>
      </c>
      <c r="B829" s="188" t="s">
        <v>4415</v>
      </c>
      <c r="C829" s="188" t="s">
        <v>7645</v>
      </c>
      <c r="D829" s="188">
        <v>4880980.97</v>
      </c>
      <c r="E829" s="188">
        <v>0.02</v>
      </c>
      <c r="F829" s="188" t="s">
        <v>7763</v>
      </c>
      <c r="G829" s="188" t="s">
        <v>7764</v>
      </c>
      <c r="H829" s="188" t="s">
        <v>161</v>
      </c>
    </row>
    <row r="830" spans="1:8">
      <c r="A830" s="188" t="s">
        <v>8424</v>
      </c>
      <c r="B830" s="188" t="s">
        <v>8425</v>
      </c>
      <c r="C830" s="188" t="s">
        <v>7645</v>
      </c>
      <c r="D830" s="188">
        <v>4842536.4400000004</v>
      </c>
      <c r="E830" s="188">
        <v>0.02</v>
      </c>
      <c r="F830" s="188" t="s">
        <v>8170</v>
      </c>
      <c r="G830" s="188" t="s">
        <v>8171</v>
      </c>
      <c r="H830" s="188" t="s">
        <v>189</v>
      </c>
    </row>
    <row r="831" spans="1:8">
      <c r="A831" s="188" t="s">
        <v>8324</v>
      </c>
      <c r="B831" s="188" t="s">
        <v>8325</v>
      </c>
      <c r="C831" s="188" t="s">
        <v>7645</v>
      </c>
      <c r="D831" s="188">
        <v>4638628</v>
      </c>
      <c r="E831" s="188">
        <v>0.02</v>
      </c>
      <c r="F831" s="188" t="s">
        <v>7602</v>
      </c>
      <c r="G831" s="188" t="s">
        <v>7625</v>
      </c>
      <c r="H831" s="188" t="s">
        <v>63</v>
      </c>
    </row>
    <row r="832" spans="1:8">
      <c r="A832" s="188">
        <v>9633</v>
      </c>
      <c r="B832" s="188" t="s">
        <v>8904</v>
      </c>
      <c r="C832" s="188" t="s">
        <v>7645</v>
      </c>
      <c r="D832" s="188">
        <v>4487710.7699999996</v>
      </c>
      <c r="E832" s="188">
        <v>0.02</v>
      </c>
      <c r="F832" s="188" t="s">
        <v>7661</v>
      </c>
      <c r="G832" s="188" t="s">
        <v>7662</v>
      </c>
      <c r="H832" s="188" t="s">
        <v>175</v>
      </c>
    </row>
    <row r="833" spans="1:8">
      <c r="A833" s="188" t="s">
        <v>8502</v>
      </c>
      <c r="B833" s="188" t="s">
        <v>8503</v>
      </c>
      <c r="C833" s="188" t="s">
        <v>7645</v>
      </c>
      <c r="D833" s="188">
        <v>4394627.4400000004</v>
      </c>
      <c r="E833" s="188">
        <v>0.02</v>
      </c>
      <c r="F833" s="188" t="s">
        <v>7602</v>
      </c>
      <c r="G833" s="188" t="s">
        <v>7625</v>
      </c>
      <c r="H833" s="188" t="s">
        <v>63</v>
      </c>
    </row>
    <row r="834" spans="1:8">
      <c r="A834" s="188">
        <v>6618</v>
      </c>
      <c r="B834" s="188" t="s">
        <v>9140</v>
      </c>
      <c r="C834" s="188" t="s">
        <v>7645</v>
      </c>
      <c r="D834" s="188">
        <v>4157471.35</v>
      </c>
      <c r="E834" s="188">
        <v>0.02</v>
      </c>
      <c r="F834" s="188" t="s">
        <v>7661</v>
      </c>
      <c r="G834" s="188" t="s">
        <v>7662</v>
      </c>
      <c r="H834" s="188" t="s">
        <v>175</v>
      </c>
    </row>
    <row r="835" spans="1:8">
      <c r="A835" s="188" t="s">
        <v>8973</v>
      </c>
      <c r="B835" s="188" t="s">
        <v>8974</v>
      </c>
      <c r="C835" s="188" t="s">
        <v>7645</v>
      </c>
      <c r="D835" s="188">
        <v>4062132.72</v>
      </c>
      <c r="E835" s="188">
        <v>0.02</v>
      </c>
      <c r="F835" s="188" t="s">
        <v>8133</v>
      </c>
      <c r="G835" s="188" t="s">
        <v>8134</v>
      </c>
      <c r="H835" s="188" t="s">
        <v>197</v>
      </c>
    </row>
    <row r="836" spans="1:8">
      <c r="A836" s="188" t="s">
        <v>9155</v>
      </c>
      <c r="B836" s="188" t="s">
        <v>9156</v>
      </c>
      <c r="C836" s="188" t="s">
        <v>7645</v>
      </c>
      <c r="D836" s="188">
        <v>3949912.54</v>
      </c>
      <c r="E836" s="188">
        <v>0.02</v>
      </c>
      <c r="F836" s="188" t="s">
        <v>7670</v>
      </c>
      <c r="G836" s="188" t="s">
        <v>7603</v>
      </c>
      <c r="H836" s="188" t="s">
        <v>63</v>
      </c>
    </row>
    <row r="837" spans="1:8">
      <c r="A837" s="188" t="s">
        <v>8590</v>
      </c>
      <c r="B837" s="188" t="s">
        <v>8591</v>
      </c>
      <c r="C837" s="188" t="s">
        <v>7645</v>
      </c>
      <c r="D837" s="188">
        <v>3840708.44</v>
      </c>
      <c r="E837" s="188">
        <v>0.02</v>
      </c>
      <c r="F837" s="188" t="s">
        <v>8592</v>
      </c>
      <c r="G837" s="188" t="s">
        <v>8593</v>
      </c>
      <c r="H837" s="188" t="s">
        <v>237</v>
      </c>
    </row>
    <row r="838" spans="1:8">
      <c r="A838" s="188" t="s">
        <v>8655</v>
      </c>
      <c r="B838" s="188" t="s">
        <v>8656</v>
      </c>
      <c r="C838" s="188" t="s">
        <v>7645</v>
      </c>
      <c r="D838" s="188">
        <v>3724679.7</v>
      </c>
      <c r="E838" s="188">
        <v>0.02</v>
      </c>
      <c r="F838" s="188" t="s">
        <v>7602</v>
      </c>
      <c r="G838" s="188" t="s">
        <v>7625</v>
      </c>
      <c r="H838" s="188" t="s">
        <v>63</v>
      </c>
    </row>
    <row r="839" spans="1:8">
      <c r="A839" s="188" t="s">
        <v>8977</v>
      </c>
      <c r="B839" s="188" t="s">
        <v>8978</v>
      </c>
      <c r="C839" s="188" t="s">
        <v>7645</v>
      </c>
      <c r="D839" s="188">
        <v>3627230.27</v>
      </c>
      <c r="E839" s="188">
        <v>0.02</v>
      </c>
      <c r="F839" s="188" t="s">
        <v>7641</v>
      </c>
      <c r="G839" s="188" t="s">
        <v>7642</v>
      </c>
      <c r="H839" s="188" t="s">
        <v>146</v>
      </c>
    </row>
    <row r="840" spans="1:8">
      <c r="A840" s="188" t="s">
        <v>8660</v>
      </c>
      <c r="B840" s="188" t="s">
        <v>9974</v>
      </c>
      <c r="C840" s="188" t="s">
        <v>7645</v>
      </c>
      <c r="D840" s="188">
        <v>3478750.92</v>
      </c>
      <c r="E840" s="188">
        <v>0.02</v>
      </c>
      <c r="F840" s="188" t="s">
        <v>7602</v>
      </c>
      <c r="G840" s="188" t="s">
        <v>7625</v>
      </c>
      <c r="H840" s="188" t="s">
        <v>63</v>
      </c>
    </row>
    <row r="841" spans="1:8">
      <c r="A841" s="188" t="s">
        <v>8925</v>
      </c>
      <c r="B841" s="188" t="s">
        <v>8926</v>
      </c>
      <c r="C841" s="188" t="s">
        <v>7645</v>
      </c>
      <c r="D841" s="188">
        <v>3474215.96</v>
      </c>
      <c r="E841" s="188">
        <v>0.02</v>
      </c>
      <c r="F841" s="188" t="s">
        <v>7612</v>
      </c>
      <c r="G841" s="188" t="s">
        <v>7966</v>
      </c>
      <c r="H841" s="188" t="s">
        <v>146</v>
      </c>
    </row>
    <row r="842" spans="1:8">
      <c r="A842" s="188">
        <v>1925</v>
      </c>
      <c r="B842" s="188" t="s">
        <v>8970</v>
      </c>
      <c r="C842" s="188" t="s">
        <v>7787</v>
      </c>
      <c r="D842" s="188">
        <v>5364361.68</v>
      </c>
      <c r="E842" s="188">
        <v>0.02</v>
      </c>
      <c r="F842" s="188" t="s">
        <v>7711</v>
      </c>
      <c r="G842" s="188" t="s">
        <v>7712</v>
      </c>
      <c r="H842" s="188" t="s">
        <v>156</v>
      </c>
    </row>
    <row r="843" spans="1:8">
      <c r="A843" s="188">
        <v>12</v>
      </c>
      <c r="B843" s="188" t="s">
        <v>9094</v>
      </c>
      <c r="C843" s="188" t="s">
        <v>7787</v>
      </c>
      <c r="D843" s="188">
        <v>5035848.88</v>
      </c>
      <c r="E843" s="188">
        <v>0.02</v>
      </c>
      <c r="F843" s="188" t="s">
        <v>7800</v>
      </c>
      <c r="G843" s="188" t="s">
        <v>7662</v>
      </c>
      <c r="H843" s="188" t="s">
        <v>175</v>
      </c>
    </row>
    <row r="844" spans="1:8">
      <c r="A844" s="188" t="s">
        <v>8812</v>
      </c>
      <c r="B844" s="188" t="s">
        <v>8813</v>
      </c>
      <c r="C844" s="188" t="s">
        <v>7787</v>
      </c>
      <c r="D844" s="188">
        <v>4988101.8899999997</v>
      </c>
      <c r="E844" s="188">
        <v>0.02</v>
      </c>
      <c r="F844" s="188" t="s">
        <v>7641</v>
      </c>
      <c r="G844" s="188" t="s">
        <v>7642</v>
      </c>
      <c r="H844" s="188" t="s">
        <v>146</v>
      </c>
    </row>
    <row r="845" spans="1:8">
      <c r="A845" s="188">
        <v>8830</v>
      </c>
      <c r="B845" s="188" t="s">
        <v>9047</v>
      </c>
      <c r="C845" s="188" t="s">
        <v>7787</v>
      </c>
      <c r="D845" s="188">
        <v>4946773.1399999997</v>
      </c>
      <c r="E845" s="188">
        <v>0.02</v>
      </c>
      <c r="F845" s="188" t="s">
        <v>7711</v>
      </c>
      <c r="G845" s="188" t="s">
        <v>7712</v>
      </c>
      <c r="H845" s="188" t="s">
        <v>156</v>
      </c>
    </row>
    <row r="846" spans="1:8">
      <c r="A846" s="188">
        <v>8802</v>
      </c>
      <c r="B846" s="188" t="s">
        <v>1033</v>
      </c>
      <c r="C846" s="188" t="s">
        <v>7787</v>
      </c>
      <c r="D846" s="188">
        <v>4748684.88</v>
      </c>
      <c r="E846" s="188">
        <v>0.02</v>
      </c>
      <c r="F846" s="188" t="s">
        <v>7711</v>
      </c>
      <c r="G846" s="188" t="s">
        <v>7712</v>
      </c>
      <c r="H846" s="188" t="s">
        <v>156</v>
      </c>
    </row>
    <row r="847" spans="1:8">
      <c r="A847" s="188" t="s">
        <v>8726</v>
      </c>
      <c r="B847" s="188" t="s">
        <v>8727</v>
      </c>
      <c r="C847" s="188" t="s">
        <v>7787</v>
      </c>
      <c r="D847" s="188">
        <v>4655467.5</v>
      </c>
      <c r="E847" s="188">
        <v>0.02</v>
      </c>
      <c r="F847" s="188" t="s">
        <v>7602</v>
      </c>
      <c r="G847" s="188" t="s">
        <v>7625</v>
      </c>
      <c r="H847" s="188" t="s">
        <v>63</v>
      </c>
    </row>
    <row r="848" spans="1:8">
      <c r="A848" s="188" t="s">
        <v>8470</v>
      </c>
      <c r="B848" s="188" t="s">
        <v>8471</v>
      </c>
      <c r="C848" s="188" t="s">
        <v>7787</v>
      </c>
      <c r="D848" s="188">
        <v>4649178.21</v>
      </c>
      <c r="E848" s="188">
        <v>0.02</v>
      </c>
      <c r="F848" s="188" t="s">
        <v>7602</v>
      </c>
      <c r="G848" s="188" t="s">
        <v>7625</v>
      </c>
      <c r="H848" s="188" t="s">
        <v>63</v>
      </c>
    </row>
    <row r="849" spans="1:8">
      <c r="A849" s="188" t="s">
        <v>8686</v>
      </c>
      <c r="B849" s="188" t="s">
        <v>8687</v>
      </c>
      <c r="C849" s="188" t="s">
        <v>7787</v>
      </c>
      <c r="D849" s="188">
        <v>4605681.8</v>
      </c>
      <c r="E849" s="188">
        <v>0.02</v>
      </c>
      <c r="F849" s="188" t="s">
        <v>7602</v>
      </c>
      <c r="G849" s="188" t="s">
        <v>7625</v>
      </c>
      <c r="H849" s="188" t="s">
        <v>63</v>
      </c>
    </row>
    <row r="850" spans="1:8">
      <c r="A850" s="188" t="s">
        <v>8588</v>
      </c>
      <c r="B850" s="188" t="s">
        <v>8589</v>
      </c>
      <c r="C850" s="188" t="s">
        <v>7787</v>
      </c>
      <c r="D850" s="188">
        <v>4555960.29</v>
      </c>
      <c r="E850" s="188">
        <v>0.02</v>
      </c>
      <c r="F850" s="188" t="s">
        <v>7602</v>
      </c>
      <c r="G850" s="188" t="s">
        <v>7625</v>
      </c>
      <c r="H850" s="188" t="s">
        <v>63</v>
      </c>
    </row>
    <row r="851" spans="1:8">
      <c r="A851" s="188" t="s">
        <v>8816</v>
      </c>
      <c r="B851" s="188" t="s">
        <v>8817</v>
      </c>
      <c r="C851" s="188" t="s">
        <v>7787</v>
      </c>
      <c r="D851" s="188">
        <v>4308499.8</v>
      </c>
      <c r="E851" s="188">
        <v>0.02</v>
      </c>
      <c r="F851" s="188" t="s">
        <v>7602</v>
      </c>
      <c r="G851" s="188" t="s">
        <v>7625</v>
      </c>
      <c r="H851" s="188" t="s">
        <v>63</v>
      </c>
    </row>
    <row r="852" spans="1:8">
      <c r="A852" s="188" t="s">
        <v>8981</v>
      </c>
      <c r="B852" s="188" t="s">
        <v>8982</v>
      </c>
      <c r="C852" s="188" t="s">
        <v>7787</v>
      </c>
      <c r="D852" s="188">
        <v>4286648.9000000004</v>
      </c>
      <c r="E852" s="188">
        <v>0.02</v>
      </c>
      <c r="F852" s="188" t="s">
        <v>7763</v>
      </c>
      <c r="G852" s="188" t="s">
        <v>7764</v>
      </c>
      <c r="H852" s="188" t="s">
        <v>161</v>
      </c>
    </row>
    <row r="853" spans="1:8">
      <c r="A853" s="188" t="s">
        <v>8767</v>
      </c>
      <c r="B853" s="188" t="s">
        <v>8768</v>
      </c>
      <c r="C853" s="188" t="s">
        <v>7787</v>
      </c>
      <c r="D853" s="188">
        <v>4245986.3</v>
      </c>
      <c r="E853" s="188">
        <v>0.02</v>
      </c>
      <c r="F853" s="188" t="s">
        <v>7602</v>
      </c>
      <c r="G853" s="188" t="s">
        <v>7625</v>
      </c>
      <c r="H853" s="188" t="s">
        <v>63</v>
      </c>
    </row>
    <row r="854" spans="1:8">
      <c r="A854" s="188" t="s">
        <v>9360</v>
      </c>
      <c r="B854" s="188" t="s">
        <v>9361</v>
      </c>
      <c r="C854" s="188" t="s">
        <v>7787</v>
      </c>
      <c r="D854" s="188">
        <v>4029800.9</v>
      </c>
      <c r="E854" s="188">
        <v>0.02</v>
      </c>
      <c r="F854" s="188" t="s">
        <v>7688</v>
      </c>
      <c r="G854" s="188" t="s">
        <v>7689</v>
      </c>
      <c r="H854" s="188" t="s">
        <v>146</v>
      </c>
    </row>
    <row r="855" spans="1:8">
      <c r="A855" s="188" t="s">
        <v>8875</v>
      </c>
      <c r="B855" s="188" t="s">
        <v>8876</v>
      </c>
      <c r="C855" s="188" t="s">
        <v>7787</v>
      </c>
      <c r="D855" s="188">
        <v>3904925.23</v>
      </c>
      <c r="E855" s="188">
        <v>0.02</v>
      </c>
      <c r="F855" s="188" t="s">
        <v>8064</v>
      </c>
      <c r="G855" s="188" t="s">
        <v>8065</v>
      </c>
      <c r="H855" s="188" t="s">
        <v>218</v>
      </c>
    </row>
    <row r="856" spans="1:8">
      <c r="A856" s="188" t="s">
        <v>8580</v>
      </c>
      <c r="B856" s="188" t="s">
        <v>5801</v>
      </c>
      <c r="C856" s="188" t="s">
        <v>7787</v>
      </c>
      <c r="D856" s="188">
        <v>3796059.45</v>
      </c>
      <c r="E856" s="188">
        <v>0.02</v>
      </c>
      <c r="F856" s="188" t="s">
        <v>8581</v>
      </c>
      <c r="G856" s="188" t="s">
        <v>8582</v>
      </c>
      <c r="H856" s="188" t="s">
        <v>273</v>
      </c>
    </row>
    <row r="857" spans="1:8">
      <c r="A857" s="188" t="s">
        <v>9362</v>
      </c>
      <c r="B857" s="188" t="s">
        <v>9363</v>
      </c>
      <c r="C857" s="188" t="s">
        <v>7787</v>
      </c>
      <c r="D857" s="188">
        <v>3677920</v>
      </c>
      <c r="E857" s="188">
        <v>0.02</v>
      </c>
      <c r="F857" s="188" t="s">
        <v>7800</v>
      </c>
      <c r="G857" s="188" t="s">
        <v>8065</v>
      </c>
      <c r="H857" s="188" t="s">
        <v>63</v>
      </c>
    </row>
    <row r="858" spans="1:8">
      <c r="A858" s="188" t="s">
        <v>9975</v>
      </c>
      <c r="B858" s="188" t="s">
        <v>9976</v>
      </c>
      <c r="C858" s="188" t="s">
        <v>7787</v>
      </c>
      <c r="D858" s="188">
        <v>3671717.25</v>
      </c>
      <c r="E858" s="188">
        <v>0.02</v>
      </c>
      <c r="F858" s="188" t="s">
        <v>7602</v>
      </c>
      <c r="G858" s="188" t="s">
        <v>7625</v>
      </c>
      <c r="H858" s="188" t="s">
        <v>63</v>
      </c>
    </row>
    <row r="859" spans="1:8">
      <c r="A859" s="188" t="s">
        <v>9278</v>
      </c>
      <c r="B859" s="188" t="s">
        <v>9279</v>
      </c>
      <c r="C859" s="188" t="s">
        <v>7787</v>
      </c>
      <c r="D859" s="188">
        <v>3563859.2</v>
      </c>
      <c r="E859" s="188">
        <v>0.02</v>
      </c>
      <c r="F859" s="188" t="s">
        <v>7602</v>
      </c>
      <c r="G859" s="188" t="s">
        <v>7625</v>
      </c>
      <c r="H859" s="188" t="s">
        <v>63</v>
      </c>
    </row>
    <row r="860" spans="1:8">
      <c r="A860" s="188" t="s">
        <v>8870</v>
      </c>
      <c r="B860" s="188" t="s">
        <v>8871</v>
      </c>
      <c r="C860" s="188" t="s">
        <v>7749</v>
      </c>
      <c r="D860" s="188">
        <v>5616870.6200000001</v>
      </c>
      <c r="E860" s="188">
        <v>0.02</v>
      </c>
      <c r="F860" s="188" t="s">
        <v>7602</v>
      </c>
      <c r="G860" s="188" t="s">
        <v>7625</v>
      </c>
      <c r="H860" s="188" t="s">
        <v>63</v>
      </c>
    </row>
    <row r="861" spans="1:8">
      <c r="A861" s="188" t="s">
        <v>8692</v>
      </c>
      <c r="B861" s="188" t="s">
        <v>1233</v>
      </c>
      <c r="C861" s="188" t="s">
        <v>7749</v>
      </c>
      <c r="D861" s="188">
        <v>5614932.96</v>
      </c>
      <c r="E861" s="188">
        <v>0.02</v>
      </c>
      <c r="F861" s="188" t="s">
        <v>7602</v>
      </c>
      <c r="G861" s="188" t="s">
        <v>7625</v>
      </c>
      <c r="H861" s="188" t="s">
        <v>63</v>
      </c>
    </row>
    <row r="862" spans="1:8">
      <c r="A862" s="188" t="s">
        <v>7900</v>
      </c>
      <c r="B862" s="188" t="s">
        <v>8789</v>
      </c>
      <c r="C862" s="188" t="s">
        <v>7749</v>
      </c>
      <c r="D862" s="188">
        <v>5580098.4000000004</v>
      </c>
      <c r="E862" s="188">
        <v>0.02</v>
      </c>
      <c r="F862" s="188" t="s">
        <v>7602</v>
      </c>
      <c r="G862" s="188" t="s">
        <v>7625</v>
      </c>
      <c r="H862" s="188" t="s">
        <v>63</v>
      </c>
    </row>
    <row r="863" spans="1:8">
      <c r="A863" s="188" t="s">
        <v>8743</v>
      </c>
      <c r="B863" s="188" t="s">
        <v>8744</v>
      </c>
      <c r="C863" s="188" t="s">
        <v>7749</v>
      </c>
      <c r="D863" s="188">
        <v>5533861.6799999997</v>
      </c>
      <c r="E863" s="188">
        <v>0.02</v>
      </c>
      <c r="F863" s="188" t="s">
        <v>7602</v>
      </c>
      <c r="G863" s="188" t="s">
        <v>7625</v>
      </c>
      <c r="H863" s="188" t="s">
        <v>63</v>
      </c>
    </row>
    <row r="864" spans="1:8">
      <c r="A864" s="188" t="s">
        <v>8548</v>
      </c>
      <c r="B864" s="188" t="s">
        <v>8549</v>
      </c>
      <c r="C864" s="188" t="s">
        <v>7749</v>
      </c>
      <c r="D864" s="188">
        <v>5500801.5099999998</v>
      </c>
      <c r="E864" s="188">
        <v>0.02</v>
      </c>
      <c r="F864" s="188" t="s">
        <v>7688</v>
      </c>
      <c r="G864" s="188" t="s">
        <v>7689</v>
      </c>
      <c r="H864" s="188" t="s">
        <v>146</v>
      </c>
    </row>
    <row r="865" spans="1:8">
      <c r="A865" s="188" t="s">
        <v>8368</v>
      </c>
      <c r="B865" s="188" t="s">
        <v>1735</v>
      </c>
      <c r="C865" s="188" t="s">
        <v>7749</v>
      </c>
      <c r="D865" s="188">
        <v>5501061.3700000001</v>
      </c>
      <c r="E865" s="188">
        <v>0.02</v>
      </c>
      <c r="F865" s="188" t="s">
        <v>7602</v>
      </c>
      <c r="G865" s="188" t="s">
        <v>7625</v>
      </c>
      <c r="H865" s="188" t="s">
        <v>63</v>
      </c>
    </row>
    <row r="866" spans="1:8">
      <c r="A866" s="188" t="s">
        <v>8887</v>
      </c>
      <c r="B866" s="188" t="s">
        <v>8888</v>
      </c>
      <c r="C866" s="188" t="s">
        <v>7749</v>
      </c>
      <c r="D866" s="188">
        <v>5089533.24</v>
      </c>
      <c r="E866" s="188">
        <v>0.02</v>
      </c>
      <c r="F866" s="188" t="s">
        <v>7602</v>
      </c>
      <c r="G866" s="188" t="s">
        <v>7603</v>
      </c>
      <c r="H866" s="188" t="s">
        <v>63</v>
      </c>
    </row>
    <row r="867" spans="1:8">
      <c r="A867" s="188" t="s">
        <v>8539</v>
      </c>
      <c r="B867" s="188" t="s">
        <v>8540</v>
      </c>
      <c r="C867" s="188" t="s">
        <v>7749</v>
      </c>
      <c r="D867" s="188">
        <v>5070531.71</v>
      </c>
      <c r="E867" s="188">
        <v>0.02</v>
      </c>
      <c r="F867" s="188" t="s">
        <v>7763</v>
      </c>
      <c r="G867" s="188" t="s">
        <v>7764</v>
      </c>
      <c r="H867" s="188" t="s">
        <v>161</v>
      </c>
    </row>
    <row r="868" spans="1:8">
      <c r="A868" s="188" t="s">
        <v>8674</v>
      </c>
      <c r="B868" s="188" t="s">
        <v>8675</v>
      </c>
      <c r="C868" s="188" t="s">
        <v>7749</v>
      </c>
      <c r="D868" s="188">
        <v>4839034.2</v>
      </c>
      <c r="E868" s="188">
        <v>0.02</v>
      </c>
      <c r="F868" s="188" t="s">
        <v>7602</v>
      </c>
      <c r="G868" s="188" t="s">
        <v>7625</v>
      </c>
      <c r="H868" s="188" t="s">
        <v>63</v>
      </c>
    </row>
    <row r="869" spans="1:8">
      <c r="A869" s="188">
        <v>6</v>
      </c>
      <c r="B869" s="188" t="s">
        <v>2114</v>
      </c>
      <c r="C869" s="188" t="s">
        <v>7749</v>
      </c>
      <c r="D869" s="188">
        <v>4792344.46</v>
      </c>
      <c r="E869" s="188">
        <v>0.02</v>
      </c>
      <c r="F869" s="188" t="s">
        <v>7800</v>
      </c>
      <c r="G869" s="188" t="s">
        <v>7662</v>
      </c>
      <c r="H869" s="188" t="s">
        <v>175</v>
      </c>
    </row>
    <row r="870" spans="1:8">
      <c r="A870" s="188" t="s">
        <v>9084</v>
      </c>
      <c r="B870" s="188" t="s">
        <v>1470</v>
      </c>
      <c r="C870" s="188" t="s">
        <v>7749</v>
      </c>
      <c r="D870" s="188">
        <v>4665195.2699999996</v>
      </c>
      <c r="E870" s="188">
        <v>0.02</v>
      </c>
      <c r="F870" s="188" t="s">
        <v>7742</v>
      </c>
      <c r="G870" s="188" t="s">
        <v>7743</v>
      </c>
      <c r="H870" s="188" t="s">
        <v>141</v>
      </c>
    </row>
    <row r="871" spans="1:8">
      <c r="A871" s="188">
        <v>9531</v>
      </c>
      <c r="B871" s="188" t="s">
        <v>9207</v>
      </c>
      <c r="C871" s="188" t="s">
        <v>7749</v>
      </c>
      <c r="D871" s="188">
        <v>4540940.68</v>
      </c>
      <c r="E871" s="188">
        <v>0.02</v>
      </c>
      <c r="F871" s="188" t="s">
        <v>7711</v>
      </c>
      <c r="G871" s="188" t="s">
        <v>7712</v>
      </c>
      <c r="H871" s="188" t="s">
        <v>156</v>
      </c>
    </row>
    <row r="872" spans="1:8">
      <c r="A872" s="188" t="s">
        <v>9037</v>
      </c>
      <c r="B872" s="188" t="s">
        <v>9038</v>
      </c>
      <c r="C872" s="188" t="s">
        <v>7749</v>
      </c>
      <c r="D872" s="188">
        <v>4513423.0999999996</v>
      </c>
      <c r="E872" s="188">
        <v>0.02</v>
      </c>
      <c r="F872" s="188" t="s">
        <v>8823</v>
      </c>
      <c r="G872" s="188" t="s">
        <v>8824</v>
      </c>
      <c r="H872" s="188" t="s">
        <v>231</v>
      </c>
    </row>
    <row r="873" spans="1:8">
      <c r="A873" s="188">
        <v>9532</v>
      </c>
      <c r="B873" s="188" t="s">
        <v>9421</v>
      </c>
      <c r="C873" s="188" t="s">
        <v>7749</v>
      </c>
      <c r="D873" s="188">
        <v>4255747.71</v>
      </c>
      <c r="E873" s="188">
        <v>0.02</v>
      </c>
      <c r="F873" s="188" t="s">
        <v>7711</v>
      </c>
      <c r="G873" s="188" t="s">
        <v>7712</v>
      </c>
      <c r="H873" s="188" t="s">
        <v>156</v>
      </c>
    </row>
    <row r="874" spans="1:8">
      <c r="A874" s="188" t="s">
        <v>9086</v>
      </c>
      <c r="B874" s="188" t="s">
        <v>9087</v>
      </c>
      <c r="C874" s="188" t="s">
        <v>7749</v>
      </c>
      <c r="D874" s="188">
        <v>3538852.9</v>
      </c>
      <c r="E874" s="188">
        <v>0.02</v>
      </c>
      <c r="F874" s="188" t="s">
        <v>7984</v>
      </c>
      <c r="G874" s="188" t="s">
        <v>7985</v>
      </c>
      <c r="H874" s="188" t="s">
        <v>146</v>
      </c>
    </row>
    <row r="875" spans="1:8">
      <c r="A875" s="188">
        <v>135</v>
      </c>
      <c r="B875" s="188" t="s">
        <v>9128</v>
      </c>
      <c r="C875" s="188" t="s">
        <v>7749</v>
      </c>
      <c r="D875" s="188">
        <v>3476611.8</v>
      </c>
      <c r="E875" s="188">
        <v>0.02</v>
      </c>
      <c r="F875" s="188" t="s">
        <v>7661</v>
      </c>
      <c r="G875" s="188" t="s">
        <v>7662</v>
      </c>
      <c r="H875" s="188" t="s">
        <v>175</v>
      </c>
    </row>
    <row r="876" spans="1:8">
      <c r="A876" s="188" t="s">
        <v>8798</v>
      </c>
      <c r="B876" s="188" t="s">
        <v>8799</v>
      </c>
      <c r="C876" s="188" t="s">
        <v>7730</v>
      </c>
      <c r="D876" s="188">
        <v>5697759.0599999996</v>
      </c>
      <c r="E876" s="188">
        <v>0.02</v>
      </c>
      <c r="F876" s="188" t="s">
        <v>7653</v>
      </c>
      <c r="G876" s="188" t="s">
        <v>7654</v>
      </c>
      <c r="H876" s="188" t="s">
        <v>90</v>
      </c>
    </row>
    <row r="877" spans="1:8">
      <c r="A877" s="188" t="s">
        <v>9230</v>
      </c>
      <c r="B877" s="188" t="s">
        <v>9231</v>
      </c>
      <c r="C877" s="188" t="s">
        <v>7730</v>
      </c>
      <c r="D877" s="188">
        <v>5572428.5899999999</v>
      </c>
      <c r="E877" s="188">
        <v>0.02</v>
      </c>
      <c r="F877" s="188" t="s">
        <v>8440</v>
      </c>
      <c r="G877" s="188" t="s">
        <v>8441</v>
      </c>
      <c r="H877" s="188" t="s">
        <v>146</v>
      </c>
    </row>
    <row r="878" spans="1:8">
      <c r="A878" s="188" t="s">
        <v>9095</v>
      </c>
      <c r="B878" s="188" t="s">
        <v>7247</v>
      </c>
      <c r="C878" s="188" t="s">
        <v>7730</v>
      </c>
      <c r="D878" s="188">
        <v>5561403.4900000002</v>
      </c>
      <c r="E878" s="188">
        <v>0.02</v>
      </c>
      <c r="F878" s="188" t="s">
        <v>8951</v>
      </c>
      <c r="G878" s="188" t="s">
        <v>8952</v>
      </c>
      <c r="H878" s="188" t="s">
        <v>8953</v>
      </c>
    </row>
    <row r="879" spans="1:8">
      <c r="A879" s="188" t="s">
        <v>9076</v>
      </c>
      <c r="B879" s="188" t="s">
        <v>9077</v>
      </c>
      <c r="C879" s="188" t="s">
        <v>7730</v>
      </c>
      <c r="D879" s="188">
        <v>5518584.9900000002</v>
      </c>
      <c r="E879" s="188">
        <v>0.02</v>
      </c>
      <c r="F879" s="188" t="s">
        <v>7763</v>
      </c>
      <c r="G879" s="188" t="s">
        <v>7764</v>
      </c>
      <c r="H879" s="188" t="s">
        <v>161</v>
      </c>
    </row>
    <row r="880" spans="1:8">
      <c r="A880" s="188" t="s">
        <v>8808</v>
      </c>
      <c r="B880" s="188" t="s">
        <v>8809</v>
      </c>
      <c r="C880" s="188" t="s">
        <v>7730</v>
      </c>
      <c r="D880" s="188">
        <v>5503102.6799999997</v>
      </c>
      <c r="E880" s="188">
        <v>0.02</v>
      </c>
      <c r="F880" s="188" t="s">
        <v>7602</v>
      </c>
      <c r="G880" s="188" t="s">
        <v>7625</v>
      </c>
      <c r="H880" s="188" t="s">
        <v>63</v>
      </c>
    </row>
    <row r="881" spans="1:8">
      <c r="A881" s="188">
        <v>6594</v>
      </c>
      <c r="B881" s="188" t="s">
        <v>2126</v>
      </c>
      <c r="C881" s="188" t="s">
        <v>7730</v>
      </c>
      <c r="D881" s="188">
        <v>5498547.46</v>
      </c>
      <c r="E881" s="188">
        <v>0.02</v>
      </c>
      <c r="F881" s="188" t="s">
        <v>7711</v>
      </c>
      <c r="G881" s="188" t="s">
        <v>7712</v>
      </c>
      <c r="H881" s="188" t="s">
        <v>156</v>
      </c>
    </row>
    <row r="882" spans="1:8">
      <c r="A882" s="188">
        <v>9020</v>
      </c>
      <c r="B882" s="188" t="s">
        <v>8623</v>
      </c>
      <c r="C882" s="188" t="s">
        <v>7730</v>
      </c>
      <c r="D882" s="188">
        <v>5475518.79</v>
      </c>
      <c r="E882" s="188">
        <v>0.02</v>
      </c>
      <c r="F882" s="188" t="s">
        <v>7711</v>
      </c>
      <c r="G882" s="188" t="s">
        <v>7712</v>
      </c>
      <c r="H882" s="188" t="s">
        <v>156</v>
      </c>
    </row>
    <row r="883" spans="1:8">
      <c r="A883" s="188" t="s">
        <v>8377</v>
      </c>
      <c r="B883" s="188" t="s">
        <v>9141</v>
      </c>
      <c r="C883" s="188" t="s">
        <v>7730</v>
      </c>
      <c r="D883" s="188">
        <v>5377518.8799999999</v>
      </c>
      <c r="E883" s="188">
        <v>0.02</v>
      </c>
      <c r="F883" s="188" t="s">
        <v>7602</v>
      </c>
      <c r="G883" s="188" t="s">
        <v>7625</v>
      </c>
      <c r="H883" s="188" t="s">
        <v>63</v>
      </c>
    </row>
    <row r="884" spans="1:8">
      <c r="A884" s="188" t="s">
        <v>9977</v>
      </c>
      <c r="B884" s="188" t="s">
        <v>9978</v>
      </c>
      <c r="C884" s="188" t="s">
        <v>7730</v>
      </c>
      <c r="D884" s="188">
        <v>5341407.13</v>
      </c>
      <c r="E884" s="188">
        <v>0.02</v>
      </c>
      <c r="F884" s="188" t="s">
        <v>7602</v>
      </c>
      <c r="G884" s="188" t="s">
        <v>7603</v>
      </c>
      <c r="H884" s="188" t="s">
        <v>63</v>
      </c>
    </row>
    <row r="885" spans="1:8">
      <c r="A885" s="188" t="s">
        <v>9290</v>
      </c>
      <c r="B885" s="188" t="s">
        <v>9291</v>
      </c>
      <c r="C885" s="188" t="s">
        <v>7730</v>
      </c>
      <c r="D885" s="188">
        <v>5331671.41</v>
      </c>
      <c r="E885" s="188">
        <v>0.02</v>
      </c>
      <c r="F885" s="188" t="s">
        <v>7868</v>
      </c>
      <c r="G885" s="188" t="s">
        <v>7869</v>
      </c>
      <c r="H885" s="188" t="s">
        <v>146</v>
      </c>
    </row>
    <row r="886" spans="1:8">
      <c r="A886" s="188" t="s">
        <v>8601</v>
      </c>
      <c r="B886" s="188" t="s">
        <v>8602</v>
      </c>
      <c r="C886" s="188" t="s">
        <v>7730</v>
      </c>
      <c r="D886" s="188">
        <v>5287912.5999999996</v>
      </c>
      <c r="E886" s="188">
        <v>0.02</v>
      </c>
      <c r="F886" s="188" t="s">
        <v>7602</v>
      </c>
      <c r="G886" s="188" t="s">
        <v>7625</v>
      </c>
      <c r="H886" s="188" t="s">
        <v>63</v>
      </c>
    </row>
    <row r="887" spans="1:8">
      <c r="A887" s="188">
        <v>9101</v>
      </c>
      <c r="B887" s="188" t="s">
        <v>4022</v>
      </c>
      <c r="C887" s="188" t="s">
        <v>7730</v>
      </c>
      <c r="D887" s="188">
        <v>5279631.29</v>
      </c>
      <c r="E887" s="188">
        <v>0.02</v>
      </c>
      <c r="F887" s="188" t="s">
        <v>7711</v>
      </c>
      <c r="G887" s="188" t="s">
        <v>7712</v>
      </c>
      <c r="H887" s="188" t="s">
        <v>156</v>
      </c>
    </row>
    <row r="888" spans="1:8">
      <c r="A888" s="188" t="s">
        <v>8658</v>
      </c>
      <c r="B888" s="188" t="s">
        <v>8659</v>
      </c>
      <c r="C888" s="188" t="s">
        <v>7730</v>
      </c>
      <c r="D888" s="188">
        <v>5155782.72</v>
      </c>
      <c r="E888" s="188">
        <v>0.02</v>
      </c>
      <c r="F888" s="188" t="s">
        <v>7602</v>
      </c>
      <c r="G888" s="188" t="s">
        <v>7625</v>
      </c>
      <c r="H888" s="188" t="s">
        <v>63</v>
      </c>
    </row>
    <row r="889" spans="1:8">
      <c r="A889" s="188" t="s">
        <v>8829</v>
      </c>
      <c r="B889" s="188" t="s">
        <v>4196</v>
      </c>
      <c r="C889" s="188" t="s">
        <v>7730</v>
      </c>
      <c r="D889" s="188">
        <v>5136736.22</v>
      </c>
      <c r="E889" s="188">
        <v>0.02</v>
      </c>
      <c r="F889" s="188" t="s">
        <v>7602</v>
      </c>
      <c r="G889" s="188" t="s">
        <v>7625</v>
      </c>
      <c r="H889" s="188" t="s">
        <v>63</v>
      </c>
    </row>
    <row r="890" spans="1:8">
      <c r="A890" s="188" t="s">
        <v>9270</v>
      </c>
      <c r="B890" s="188" t="s">
        <v>9271</v>
      </c>
      <c r="C890" s="188" t="s">
        <v>7730</v>
      </c>
      <c r="D890" s="188">
        <v>5035828.84</v>
      </c>
      <c r="E890" s="188">
        <v>0.02</v>
      </c>
      <c r="F890" s="188" t="s">
        <v>7984</v>
      </c>
      <c r="G890" s="188" t="s">
        <v>7985</v>
      </c>
      <c r="H890" s="188" t="s">
        <v>146</v>
      </c>
    </row>
    <row r="891" spans="1:8">
      <c r="A891" s="188">
        <v>1</v>
      </c>
      <c r="B891" s="188" t="s">
        <v>9051</v>
      </c>
      <c r="C891" s="188" t="s">
        <v>7730</v>
      </c>
      <c r="D891" s="188">
        <v>4937481.08</v>
      </c>
      <c r="E891" s="188">
        <v>0.02</v>
      </c>
      <c r="F891" s="188" t="s">
        <v>7800</v>
      </c>
      <c r="G891" s="188" t="s">
        <v>7662</v>
      </c>
      <c r="H891" s="188" t="s">
        <v>175</v>
      </c>
    </row>
    <row r="892" spans="1:8">
      <c r="A892" s="188" t="s">
        <v>8707</v>
      </c>
      <c r="B892" s="188" t="s">
        <v>8708</v>
      </c>
      <c r="C892" s="188" t="s">
        <v>7730</v>
      </c>
      <c r="D892" s="188">
        <v>4917633.03</v>
      </c>
      <c r="E892" s="188">
        <v>0.02</v>
      </c>
      <c r="F892" s="188" t="s">
        <v>7602</v>
      </c>
      <c r="G892" s="188" t="s">
        <v>7625</v>
      </c>
      <c r="H892" s="188" t="s">
        <v>63</v>
      </c>
    </row>
    <row r="893" spans="1:8">
      <c r="A893" s="188" t="s">
        <v>8519</v>
      </c>
      <c r="B893" s="188" t="s">
        <v>8520</v>
      </c>
      <c r="C893" s="188" t="s">
        <v>7730</v>
      </c>
      <c r="D893" s="188">
        <v>4902964.3099999996</v>
      </c>
      <c r="E893" s="188">
        <v>0.02</v>
      </c>
      <c r="F893" s="188" t="s">
        <v>7656</v>
      </c>
      <c r="G893" s="188" t="s">
        <v>7657</v>
      </c>
      <c r="H893" s="188" t="s">
        <v>179</v>
      </c>
    </row>
    <row r="894" spans="1:8">
      <c r="A894" s="188" t="s">
        <v>8678</v>
      </c>
      <c r="B894" s="188" t="s">
        <v>8679</v>
      </c>
      <c r="C894" s="188" t="s">
        <v>7730</v>
      </c>
      <c r="D894" s="188">
        <v>4792883.28</v>
      </c>
      <c r="E894" s="188">
        <v>0.02</v>
      </c>
      <c r="F894" s="188" t="s">
        <v>7602</v>
      </c>
      <c r="G894" s="188" t="s">
        <v>7625</v>
      </c>
      <c r="H894" s="188" t="s">
        <v>63</v>
      </c>
    </row>
    <row r="895" spans="1:8">
      <c r="A895" s="188">
        <v>1802</v>
      </c>
      <c r="B895" s="188" t="s">
        <v>5153</v>
      </c>
      <c r="C895" s="188" t="s">
        <v>7730</v>
      </c>
      <c r="D895" s="188">
        <v>4752503.63</v>
      </c>
      <c r="E895" s="188">
        <v>0.02</v>
      </c>
      <c r="F895" s="188" t="s">
        <v>7711</v>
      </c>
      <c r="G895" s="188" t="s">
        <v>7712</v>
      </c>
      <c r="H895" s="188" t="s">
        <v>156</v>
      </c>
    </row>
    <row r="896" spans="1:8">
      <c r="A896" s="188" t="s">
        <v>9057</v>
      </c>
      <c r="B896" s="188" t="s">
        <v>9058</v>
      </c>
      <c r="C896" s="188" t="s">
        <v>7730</v>
      </c>
      <c r="D896" s="188">
        <v>4747229.41</v>
      </c>
      <c r="E896" s="188">
        <v>0.02</v>
      </c>
      <c r="F896" s="188" t="s">
        <v>7602</v>
      </c>
      <c r="G896" s="188" t="s">
        <v>7625</v>
      </c>
      <c r="H896" s="188" t="s">
        <v>63</v>
      </c>
    </row>
    <row r="897" spans="1:8">
      <c r="A897" s="188">
        <v>9022</v>
      </c>
      <c r="B897" s="188" t="s">
        <v>8670</v>
      </c>
      <c r="C897" s="188" t="s">
        <v>7730</v>
      </c>
      <c r="D897" s="188">
        <v>4718973.5599999996</v>
      </c>
      <c r="E897" s="188">
        <v>0.02</v>
      </c>
      <c r="F897" s="188" t="s">
        <v>7711</v>
      </c>
      <c r="G897" s="188" t="s">
        <v>7712</v>
      </c>
      <c r="H897" s="188" t="s">
        <v>156</v>
      </c>
    </row>
    <row r="898" spans="1:8">
      <c r="A898" s="188" t="s">
        <v>8759</v>
      </c>
      <c r="B898" s="188" t="s">
        <v>8760</v>
      </c>
      <c r="C898" s="188" t="s">
        <v>7730</v>
      </c>
      <c r="D898" s="188">
        <v>4686037.5199999996</v>
      </c>
      <c r="E898" s="188">
        <v>0.02</v>
      </c>
      <c r="F898" s="188" t="s">
        <v>7688</v>
      </c>
      <c r="G898" s="188" t="s">
        <v>7689</v>
      </c>
      <c r="H898" s="188" t="s">
        <v>146</v>
      </c>
    </row>
    <row r="899" spans="1:8">
      <c r="A899" s="188" t="s">
        <v>9979</v>
      </c>
      <c r="B899" s="188" t="s">
        <v>9980</v>
      </c>
      <c r="C899" s="188" t="s">
        <v>7730</v>
      </c>
      <c r="D899" s="188">
        <v>4636527</v>
      </c>
      <c r="E899" s="188">
        <v>0.02</v>
      </c>
      <c r="F899" s="188" t="s">
        <v>8133</v>
      </c>
      <c r="G899" s="188" t="s">
        <v>8134</v>
      </c>
      <c r="H899" s="188" t="s">
        <v>197</v>
      </c>
    </row>
    <row r="900" spans="1:8">
      <c r="A900" s="188">
        <v>1812</v>
      </c>
      <c r="B900" s="188" t="s">
        <v>5381</v>
      </c>
      <c r="C900" s="188" t="s">
        <v>7730</v>
      </c>
      <c r="D900" s="188">
        <v>4517721.58</v>
      </c>
      <c r="E900" s="188">
        <v>0.02</v>
      </c>
      <c r="F900" s="188" t="s">
        <v>7711</v>
      </c>
      <c r="G900" s="188" t="s">
        <v>7712</v>
      </c>
      <c r="H900" s="188" t="s">
        <v>156</v>
      </c>
    </row>
    <row r="901" spans="1:8">
      <c r="A901" s="188" t="s">
        <v>9243</v>
      </c>
      <c r="B901" s="188" t="s">
        <v>9244</v>
      </c>
      <c r="C901" s="188" t="s">
        <v>7730</v>
      </c>
      <c r="D901" s="188">
        <v>4492056.57</v>
      </c>
      <c r="E901" s="188">
        <v>0.02</v>
      </c>
      <c r="F901" s="188" t="s">
        <v>7868</v>
      </c>
      <c r="G901" s="188" t="s">
        <v>7869</v>
      </c>
      <c r="H901" s="188" t="s">
        <v>146</v>
      </c>
    </row>
    <row r="902" spans="1:8">
      <c r="A902" s="188" t="s">
        <v>9981</v>
      </c>
      <c r="B902" s="188" t="s">
        <v>9982</v>
      </c>
      <c r="C902" s="188" t="s">
        <v>7730</v>
      </c>
      <c r="D902" s="188">
        <v>4465730.42</v>
      </c>
      <c r="E902" s="188">
        <v>0.02</v>
      </c>
      <c r="F902" s="188" t="s">
        <v>7602</v>
      </c>
      <c r="G902" s="188" t="s">
        <v>7625</v>
      </c>
      <c r="H902" s="188" t="s">
        <v>63</v>
      </c>
    </row>
    <row r="903" spans="1:8">
      <c r="A903" s="188">
        <v>7912</v>
      </c>
      <c r="B903" s="188" t="s">
        <v>9003</v>
      </c>
      <c r="C903" s="188" t="s">
        <v>7730</v>
      </c>
      <c r="D903" s="188">
        <v>4421796.5999999996</v>
      </c>
      <c r="E903" s="188">
        <v>0.02</v>
      </c>
      <c r="F903" s="188" t="s">
        <v>7711</v>
      </c>
      <c r="G903" s="188" t="s">
        <v>7712</v>
      </c>
      <c r="H903" s="188" t="s">
        <v>156</v>
      </c>
    </row>
    <row r="904" spans="1:8">
      <c r="A904" s="188" t="s">
        <v>9274</v>
      </c>
      <c r="B904" s="188" t="s">
        <v>9275</v>
      </c>
      <c r="C904" s="188" t="s">
        <v>7730</v>
      </c>
      <c r="D904" s="188">
        <v>4410735.42</v>
      </c>
      <c r="E904" s="188">
        <v>0.02</v>
      </c>
      <c r="F904" s="188" t="s">
        <v>7602</v>
      </c>
      <c r="G904" s="188" t="s">
        <v>7625</v>
      </c>
      <c r="H904" s="188" t="s">
        <v>63</v>
      </c>
    </row>
    <row r="905" spans="1:8">
      <c r="A905" s="188" t="s">
        <v>8408</v>
      </c>
      <c r="B905" s="188" t="s">
        <v>8409</v>
      </c>
      <c r="C905" s="188" t="s">
        <v>7730</v>
      </c>
      <c r="D905" s="188">
        <v>4312691.92</v>
      </c>
      <c r="E905" s="188">
        <v>0.02</v>
      </c>
      <c r="F905" s="188" t="s">
        <v>7602</v>
      </c>
      <c r="G905" s="188" t="s">
        <v>7625</v>
      </c>
      <c r="H905" s="188" t="s">
        <v>63</v>
      </c>
    </row>
    <row r="906" spans="1:8">
      <c r="A906" s="188">
        <v>1801</v>
      </c>
      <c r="B906" s="188" t="s">
        <v>5327</v>
      </c>
      <c r="C906" s="188" t="s">
        <v>7730</v>
      </c>
      <c r="D906" s="188">
        <v>4285258.47</v>
      </c>
      <c r="E906" s="188">
        <v>0.02</v>
      </c>
      <c r="F906" s="188" t="s">
        <v>7711</v>
      </c>
      <c r="G906" s="188" t="s">
        <v>7712</v>
      </c>
      <c r="H906" s="188" t="s">
        <v>156</v>
      </c>
    </row>
    <row r="907" spans="1:8">
      <c r="A907" s="188" t="s">
        <v>9088</v>
      </c>
      <c r="B907" s="188" t="s">
        <v>9089</v>
      </c>
      <c r="C907" s="188" t="s">
        <v>7730</v>
      </c>
      <c r="D907" s="188">
        <v>4238360.05</v>
      </c>
      <c r="E907" s="188">
        <v>0.02</v>
      </c>
      <c r="F907" s="188" t="s">
        <v>8440</v>
      </c>
      <c r="G907" s="188" t="s">
        <v>8441</v>
      </c>
      <c r="H907" s="188" t="s">
        <v>146</v>
      </c>
    </row>
    <row r="908" spans="1:8">
      <c r="A908" s="188">
        <v>6201</v>
      </c>
      <c r="B908" s="188" t="s">
        <v>3522</v>
      </c>
      <c r="C908" s="188" t="s">
        <v>7730</v>
      </c>
      <c r="D908" s="188">
        <v>4144157.07</v>
      </c>
      <c r="E908" s="188">
        <v>0.02</v>
      </c>
      <c r="F908" s="188" t="s">
        <v>7711</v>
      </c>
      <c r="G908" s="188" t="s">
        <v>7712</v>
      </c>
      <c r="H908" s="188" t="s">
        <v>156</v>
      </c>
    </row>
    <row r="909" spans="1:8">
      <c r="A909" s="188" t="s">
        <v>8366</v>
      </c>
      <c r="B909" s="188" t="s">
        <v>8367</v>
      </c>
      <c r="C909" s="188" t="s">
        <v>7730</v>
      </c>
      <c r="D909" s="188">
        <v>4093656.32</v>
      </c>
      <c r="E909" s="188">
        <v>0.02</v>
      </c>
      <c r="F909" s="188" t="s">
        <v>7602</v>
      </c>
      <c r="G909" s="188" t="s">
        <v>7625</v>
      </c>
      <c r="H909" s="188" t="s">
        <v>63</v>
      </c>
    </row>
    <row r="910" spans="1:8">
      <c r="A910" s="188">
        <v>4204</v>
      </c>
      <c r="B910" s="188" t="s">
        <v>8963</v>
      </c>
      <c r="C910" s="188" t="s">
        <v>7730</v>
      </c>
      <c r="D910" s="188">
        <v>4092090.35</v>
      </c>
      <c r="E910" s="188">
        <v>0.02</v>
      </c>
      <c r="F910" s="188" t="s">
        <v>7711</v>
      </c>
      <c r="G910" s="188" t="s">
        <v>7712</v>
      </c>
      <c r="H910" s="188" t="s">
        <v>156</v>
      </c>
    </row>
    <row r="911" spans="1:8">
      <c r="A911" s="188" t="s">
        <v>8914</v>
      </c>
      <c r="B911" s="188" t="s">
        <v>8915</v>
      </c>
      <c r="C911" s="188" t="s">
        <v>7730</v>
      </c>
      <c r="D911" s="188">
        <v>4071892.88</v>
      </c>
      <c r="E911" s="188">
        <v>0.02</v>
      </c>
      <c r="F911" s="188" t="s">
        <v>7602</v>
      </c>
      <c r="G911" s="188" t="s">
        <v>7603</v>
      </c>
      <c r="H911" s="188" t="s">
        <v>63</v>
      </c>
    </row>
    <row r="912" spans="1:8">
      <c r="A912" s="188">
        <v>7013</v>
      </c>
      <c r="B912" s="188" t="s">
        <v>4850</v>
      </c>
      <c r="C912" s="188" t="s">
        <v>7730</v>
      </c>
      <c r="D912" s="188">
        <v>4054850.25</v>
      </c>
      <c r="E912" s="188">
        <v>0.02</v>
      </c>
      <c r="F912" s="188" t="s">
        <v>7711</v>
      </c>
      <c r="G912" s="188" t="s">
        <v>7712</v>
      </c>
      <c r="H912" s="188" t="s">
        <v>156</v>
      </c>
    </row>
    <row r="913" spans="1:8">
      <c r="A913" s="188" t="s">
        <v>9983</v>
      </c>
      <c r="B913" s="188" t="s">
        <v>9643</v>
      </c>
      <c r="C913" s="188" t="s">
        <v>7730</v>
      </c>
      <c r="D913" s="188">
        <v>3974285.26</v>
      </c>
      <c r="E913" s="188">
        <v>0.02</v>
      </c>
      <c r="F913" s="188" t="s">
        <v>7675</v>
      </c>
      <c r="G913" s="188" t="s">
        <v>7676</v>
      </c>
      <c r="H913" s="188" t="s">
        <v>151</v>
      </c>
    </row>
    <row r="914" spans="1:8">
      <c r="A914" s="188" t="s">
        <v>9228</v>
      </c>
      <c r="B914" s="188" t="s">
        <v>9228</v>
      </c>
      <c r="C914" s="188" t="s">
        <v>7730</v>
      </c>
      <c r="D914" s="188">
        <v>3923939.28</v>
      </c>
      <c r="E914" s="188">
        <v>0.02</v>
      </c>
      <c r="F914" s="188" t="s">
        <v>8133</v>
      </c>
      <c r="G914" s="188" t="s">
        <v>8134</v>
      </c>
      <c r="H914" s="188" t="s">
        <v>197</v>
      </c>
    </row>
    <row r="915" spans="1:8">
      <c r="A915" s="188">
        <v>6273</v>
      </c>
      <c r="B915" s="188" t="s">
        <v>8420</v>
      </c>
      <c r="C915" s="188" t="s">
        <v>7730</v>
      </c>
      <c r="D915" s="188">
        <v>3917432.56</v>
      </c>
      <c r="E915" s="188">
        <v>0.02</v>
      </c>
      <c r="F915" s="188" t="s">
        <v>7711</v>
      </c>
      <c r="G915" s="188" t="s">
        <v>7712</v>
      </c>
      <c r="H915" s="188" t="s">
        <v>156</v>
      </c>
    </row>
    <row r="916" spans="1:8">
      <c r="A916" s="188" t="s">
        <v>8993</v>
      </c>
      <c r="B916" s="188" t="s">
        <v>8994</v>
      </c>
      <c r="C916" s="188" t="s">
        <v>7730</v>
      </c>
      <c r="D916" s="188">
        <v>3766679.7</v>
      </c>
      <c r="E916" s="188">
        <v>0.02</v>
      </c>
      <c r="F916" s="188" t="s">
        <v>7602</v>
      </c>
      <c r="G916" s="188" t="s">
        <v>7625</v>
      </c>
      <c r="H916" s="188" t="s">
        <v>63</v>
      </c>
    </row>
    <row r="917" spans="1:8">
      <c r="A917" s="188" t="s">
        <v>7836</v>
      </c>
      <c r="B917" s="188" t="s">
        <v>9250</v>
      </c>
      <c r="C917" s="188" t="s">
        <v>7730</v>
      </c>
      <c r="D917" s="188">
        <v>3743644.59</v>
      </c>
      <c r="E917" s="188">
        <v>0.02</v>
      </c>
      <c r="F917" s="188" t="s">
        <v>7602</v>
      </c>
      <c r="G917" s="188" t="s">
        <v>7625</v>
      </c>
      <c r="H917" s="188" t="s">
        <v>63</v>
      </c>
    </row>
    <row r="918" spans="1:8">
      <c r="A918" s="188" t="s">
        <v>8884</v>
      </c>
      <c r="B918" s="188" t="s">
        <v>8885</v>
      </c>
      <c r="C918" s="188" t="s">
        <v>7730</v>
      </c>
      <c r="D918" s="188">
        <v>3691532.8</v>
      </c>
      <c r="E918" s="188">
        <v>0.02</v>
      </c>
      <c r="F918" s="188" t="s">
        <v>7602</v>
      </c>
      <c r="G918" s="188" t="s">
        <v>7625</v>
      </c>
      <c r="H918" s="188" t="s">
        <v>63</v>
      </c>
    </row>
    <row r="919" spans="1:8">
      <c r="A919" s="188" t="s">
        <v>9324</v>
      </c>
      <c r="B919" s="188" t="s">
        <v>9325</v>
      </c>
      <c r="C919" s="188" t="s">
        <v>7730</v>
      </c>
      <c r="D919" s="188">
        <v>3662402.57</v>
      </c>
      <c r="E919" s="188">
        <v>0.02</v>
      </c>
      <c r="F919" s="188" t="s">
        <v>8133</v>
      </c>
      <c r="G919" s="188" t="s">
        <v>8134</v>
      </c>
      <c r="H919" s="188" t="s">
        <v>197</v>
      </c>
    </row>
    <row r="920" spans="1:8">
      <c r="A920" s="188">
        <v>6479</v>
      </c>
      <c r="B920" s="188" t="s">
        <v>8927</v>
      </c>
      <c r="C920" s="188" t="s">
        <v>7730</v>
      </c>
      <c r="D920" s="188">
        <v>3646559.41</v>
      </c>
      <c r="E920" s="188">
        <v>0.02</v>
      </c>
      <c r="F920" s="188" t="s">
        <v>7711</v>
      </c>
      <c r="G920" s="188" t="s">
        <v>7712</v>
      </c>
      <c r="H920" s="188" t="s">
        <v>156</v>
      </c>
    </row>
    <row r="921" spans="1:8">
      <c r="A921" s="188">
        <v>8015</v>
      </c>
      <c r="B921" s="188" t="s">
        <v>4205</v>
      </c>
      <c r="C921" s="188" t="s">
        <v>7730</v>
      </c>
      <c r="D921" s="188">
        <v>3600397.07</v>
      </c>
      <c r="E921" s="188">
        <v>0.02</v>
      </c>
      <c r="F921" s="188" t="s">
        <v>7711</v>
      </c>
      <c r="G921" s="188" t="s">
        <v>7712</v>
      </c>
      <c r="H921" s="188" t="s">
        <v>156</v>
      </c>
    </row>
    <row r="922" spans="1:8">
      <c r="A922" s="188">
        <v>6586</v>
      </c>
      <c r="B922" s="188" t="s">
        <v>3977</v>
      </c>
      <c r="C922" s="188" t="s">
        <v>7730</v>
      </c>
      <c r="D922" s="188">
        <v>3551109.16</v>
      </c>
      <c r="E922" s="188">
        <v>0.02</v>
      </c>
      <c r="F922" s="188" t="s">
        <v>7711</v>
      </c>
      <c r="G922" s="188" t="s">
        <v>7712</v>
      </c>
      <c r="H922" s="188" t="s">
        <v>156</v>
      </c>
    </row>
    <row r="923" spans="1:8">
      <c r="A923" s="188" t="s">
        <v>9415</v>
      </c>
      <c r="B923" s="188" t="s">
        <v>3336</v>
      </c>
      <c r="C923" s="188" t="s">
        <v>7730</v>
      </c>
      <c r="D923" s="188">
        <v>3551394.7</v>
      </c>
      <c r="E923" s="188">
        <v>0.02</v>
      </c>
      <c r="F923" s="188" t="s">
        <v>7641</v>
      </c>
      <c r="G923" s="188" t="s">
        <v>7642</v>
      </c>
      <c r="H923" s="188" t="s">
        <v>146</v>
      </c>
    </row>
    <row r="924" spans="1:8">
      <c r="A924" s="188" t="s">
        <v>8448</v>
      </c>
      <c r="B924" s="188" t="s">
        <v>2765</v>
      </c>
      <c r="C924" s="188" t="s">
        <v>7730</v>
      </c>
      <c r="D924" s="188">
        <v>3539085</v>
      </c>
      <c r="E924" s="188">
        <v>0.02</v>
      </c>
      <c r="F924" s="188" t="s">
        <v>7602</v>
      </c>
      <c r="G924" s="188" t="s">
        <v>7625</v>
      </c>
      <c r="H924" s="188" t="s">
        <v>63</v>
      </c>
    </row>
    <row r="925" spans="1:8">
      <c r="A925" s="188" t="s">
        <v>9299</v>
      </c>
      <c r="B925" s="188" t="s">
        <v>5831</v>
      </c>
      <c r="C925" s="188" t="s">
        <v>7730</v>
      </c>
      <c r="D925" s="188">
        <v>3529096.03</v>
      </c>
      <c r="E925" s="188">
        <v>0.02</v>
      </c>
      <c r="F925" s="188" t="s">
        <v>7602</v>
      </c>
      <c r="G925" s="188" t="s">
        <v>7625</v>
      </c>
      <c r="H925" s="188" t="s">
        <v>63</v>
      </c>
    </row>
    <row r="926" spans="1:8">
      <c r="A926" s="188">
        <v>373220</v>
      </c>
      <c r="B926" s="188" t="s">
        <v>8523</v>
      </c>
      <c r="C926" s="188" t="s">
        <v>7730</v>
      </c>
      <c r="D926" s="188">
        <v>3502264.56</v>
      </c>
      <c r="E926" s="188">
        <v>0.02</v>
      </c>
      <c r="F926" s="188" t="s">
        <v>7675</v>
      </c>
      <c r="G926" s="188" t="s">
        <v>7676</v>
      </c>
      <c r="H926" s="188" t="s">
        <v>151</v>
      </c>
    </row>
    <row r="927" spans="1:8">
      <c r="A927" s="188">
        <v>6971</v>
      </c>
      <c r="B927" s="188" t="s">
        <v>1665</v>
      </c>
      <c r="C927" s="188" t="s">
        <v>7601</v>
      </c>
      <c r="D927" s="188">
        <v>5658912.1100000003</v>
      </c>
      <c r="E927" s="188">
        <v>0.02</v>
      </c>
      <c r="F927" s="188" t="s">
        <v>7711</v>
      </c>
      <c r="G927" s="188" t="s">
        <v>7712</v>
      </c>
      <c r="H927" s="188" t="s">
        <v>156</v>
      </c>
    </row>
    <row r="928" spans="1:8">
      <c r="A928" s="188" t="s">
        <v>8889</v>
      </c>
      <c r="B928" s="188" t="s">
        <v>8890</v>
      </c>
      <c r="C928" s="188" t="s">
        <v>7601</v>
      </c>
      <c r="D928" s="188">
        <v>5659073.5</v>
      </c>
      <c r="E928" s="188">
        <v>0.02</v>
      </c>
      <c r="F928" s="188" t="s">
        <v>7602</v>
      </c>
      <c r="G928" s="188" t="s">
        <v>7603</v>
      </c>
      <c r="H928" s="188" t="s">
        <v>63</v>
      </c>
    </row>
    <row r="929" spans="1:8">
      <c r="A929" s="188" t="s">
        <v>9053</v>
      </c>
      <c r="B929" s="188" t="s">
        <v>9054</v>
      </c>
      <c r="C929" s="188" t="s">
        <v>7601</v>
      </c>
      <c r="D929" s="188">
        <v>5609430.9699999997</v>
      </c>
      <c r="E929" s="188">
        <v>0.02</v>
      </c>
      <c r="F929" s="188" t="s">
        <v>7602</v>
      </c>
      <c r="G929" s="188" t="s">
        <v>7625</v>
      </c>
      <c r="H929" s="188" t="s">
        <v>63</v>
      </c>
    </row>
    <row r="930" spans="1:8">
      <c r="A930" s="188" t="s">
        <v>9984</v>
      </c>
      <c r="B930" s="188" t="s">
        <v>9985</v>
      </c>
      <c r="C930" s="188" t="s">
        <v>7601</v>
      </c>
      <c r="D930" s="188">
        <v>5605688.9500000002</v>
      </c>
      <c r="E930" s="188">
        <v>0.02</v>
      </c>
      <c r="F930" s="188" t="s">
        <v>7763</v>
      </c>
      <c r="G930" s="188" t="s">
        <v>7764</v>
      </c>
      <c r="H930" s="188" t="s">
        <v>161</v>
      </c>
    </row>
    <row r="931" spans="1:8">
      <c r="A931" s="188" t="s">
        <v>9352</v>
      </c>
      <c r="B931" s="188" t="s">
        <v>9353</v>
      </c>
      <c r="C931" s="188" t="s">
        <v>7601</v>
      </c>
      <c r="D931" s="188">
        <v>5552238.8399999999</v>
      </c>
      <c r="E931" s="188">
        <v>0.02</v>
      </c>
      <c r="F931" s="188" t="s">
        <v>8951</v>
      </c>
      <c r="G931" s="188" t="s">
        <v>7603</v>
      </c>
      <c r="H931" s="188" t="s">
        <v>63</v>
      </c>
    </row>
    <row r="932" spans="1:8">
      <c r="A932" s="188" t="s">
        <v>8330</v>
      </c>
      <c r="B932" s="188" t="s">
        <v>8331</v>
      </c>
      <c r="C932" s="188" t="s">
        <v>7601</v>
      </c>
      <c r="D932" s="188">
        <v>5513681.9000000004</v>
      </c>
      <c r="E932" s="188">
        <v>0.02</v>
      </c>
      <c r="F932" s="188" t="s">
        <v>7688</v>
      </c>
      <c r="G932" s="188" t="s">
        <v>7689</v>
      </c>
      <c r="H932" s="188" t="s">
        <v>146</v>
      </c>
    </row>
    <row r="933" spans="1:8">
      <c r="A933" s="188" t="s">
        <v>8083</v>
      </c>
      <c r="B933" s="188" t="s">
        <v>8084</v>
      </c>
      <c r="C933" s="188" t="s">
        <v>7601</v>
      </c>
      <c r="D933" s="188">
        <v>5467283.1600000001</v>
      </c>
      <c r="E933" s="188">
        <v>0.02</v>
      </c>
      <c r="F933" s="188" t="s">
        <v>7602</v>
      </c>
      <c r="G933" s="188" t="s">
        <v>7603</v>
      </c>
      <c r="H933" s="188" t="s">
        <v>63</v>
      </c>
    </row>
    <row r="934" spans="1:8">
      <c r="A934" s="188" t="s">
        <v>8703</v>
      </c>
      <c r="B934" s="188" t="s">
        <v>8704</v>
      </c>
      <c r="C934" s="188" t="s">
        <v>7601</v>
      </c>
      <c r="D934" s="188">
        <v>5429653.1100000003</v>
      </c>
      <c r="E934" s="188">
        <v>0.02</v>
      </c>
      <c r="F934" s="188" t="s">
        <v>8133</v>
      </c>
      <c r="G934" s="188" t="s">
        <v>8134</v>
      </c>
      <c r="H934" s="188" t="s">
        <v>197</v>
      </c>
    </row>
    <row r="935" spans="1:8">
      <c r="A935" s="188" t="s">
        <v>8629</v>
      </c>
      <c r="B935" s="188" t="s">
        <v>8630</v>
      </c>
      <c r="C935" s="188" t="s">
        <v>7601</v>
      </c>
      <c r="D935" s="188">
        <v>5367964.33</v>
      </c>
      <c r="E935" s="188">
        <v>0.02</v>
      </c>
      <c r="F935" s="188" t="s">
        <v>7670</v>
      </c>
      <c r="G935" s="188" t="s">
        <v>7671</v>
      </c>
      <c r="H935" s="188" t="s">
        <v>146</v>
      </c>
    </row>
    <row r="936" spans="1:8">
      <c r="A936" s="188" t="s">
        <v>9160</v>
      </c>
      <c r="B936" s="188" t="s">
        <v>9161</v>
      </c>
      <c r="C936" s="188" t="s">
        <v>7601</v>
      </c>
      <c r="D936" s="188">
        <v>5323605.88</v>
      </c>
      <c r="E936" s="188">
        <v>0.02</v>
      </c>
      <c r="F936" s="188" t="s">
        <v>7602</v>
      </c>
      <c r="G936" s="188" t="s">
        <v>7603</v>
      </c>
      <c r="H936" s="188" t="s">
        <v>63</v>
      </c>
    </row>
    <row r="937" spans="1:8">
      <c r="A937" s="188" t="s">
        <v>8332</v>
      </c>
      <c r="B937" s="188" t="s">
        <v>8333</v>
      </c>
      <c r="C937" s="188" t="s">
        <v>7601</v>
      </c>
      <c r="D937" s="188">
        <v>5280815.01</v>
      </c>
      <c r="E937" s="188">
        <v>0.02</v>
      </c>
      <c r="F937" s="188" t="s">
        <v>7688</v>
      </c>
      <c r="G937" s="188" t="s">
        <v>7689</v>
      </c>
      <c r="H937" s="188" t="s">
        <v>146</v>
      </c>
    </row>
    <row r="938" spans="1:8">
      <c r="A938" s="188" t="s">
        <v>8810</v>
      </c>
      <c r="B938" s="188" t="s">
        <v>8811</v>
      </c>
      <c r="C938" s="188" t="s">
        <v>7601</v>
      </c>
      <c r="D938" s="188">
        <v>5218543.38</v>
      </c>
      <c r="E938" s="188">
        <v>0.02</v>
      </c>
      <c r="F938" s="188" t="s">
        <v>7602</v>
      </c>
      <c r="G938" s="188" t="s">
        <v>7625</v>
      </c>
      <c r="H938" s="188" t="s">
        <v>63</v>
      </c>
    </row>
    <row r="939" spans="1:8">
      <c r="A939" s="188" t="s">
        <v>8776</v>
      </c>
      <c r="B939" s="188" t="s">
        <v>9986</v>
      </c>
      <c r="C939" s="188" t="s">
        <v>7601</v>
      </c>
      <c r="D939" s="188">
        <v>5159803.1100000003</v>
      </c>
      <c r="E939" s="188">
        <v>0.02</v>
      </c>
      <c r="F939" s="188" t="s">
        <v>7763</v>
      </c>
      <c r="G939" s="188" t="s">
        <v>7764</v>
      </c>
      <c r="H939" s="188" t="s">
        <v>161</v>
      </c>
    </row>
    <row r="940" spans="1:8">
      <c r="A940" s="188">
        <v>2382</v>
      </c>
      <c r="B940" s="188" t="s">
        <v>3249</v>
      </c>
      <c r="C940" s="188" t="s">
        <v>7601</v>
      </c>
      <c r="D940" s="188">
        <v>5083390.3899999997</v>
      </c>
      <c r="E940" s="188">
        <v>0.02</v>
      </c>
      <c r="F940" s="188" t="s">
        <v>7634</v>
      </c>
      <c r="G940" s="188" t="s">
        <v>7635</v>
      </c>
      <c r="H940" s="188" t="s">
        <v>169</v>
      </c>
    </row>
    <row r="941" spans="1:8">
      <c r="A941" s="188" t="s">
        <v>8868</v>
      </c>
      <c r="B941" s="188" t="s">
        <v>8869</v>
      </c>
      <c r="C941" s="188" t="s">
        <v>7601</v>
      </c>
      <c r="D941" s="188">
        <v>5077332.49</v>
      </c>
      <c r="E941" s="188">
        <v>0.02</v>
      </c>
      <c r="F941" s="188" t="s">
        <v>7602</v>
      </c>
      <c r="G941" s="188" t="s">
        <v>7625</v>
      </c>
      <c r="H941" s="188" t="s">
        <v>63</v>
      </c>
    </row>
    <row r="942" spans="1:8">
      <c r="A942" s="188" t="s">
        <v>8245</v>
      </c>
      <c r="B942" s="188" t="s">
        <v>3923</v>
      </c>
      <c r="C942" s="188" t="s">
        <v>7601</v>
      </c>
      <c r="D942" s="188">
        <v>4996443.4800000004</v>
      </c>
      <c r="E942" s="188">
        <v>0.02</v>
      </c>
      <c r="F942" s="188" t="s">
        <v>7688</v>
      </c>
      <c r="G942" s="188" t="s">
        <v>7689</v>
      </c>
      <c r="H942" s="188" t="s">
        <v>146</v>
      </c>
    </row>
    <row r="943" spans="1:8">
      <c r="A943" s="188" t="s">
        <v>9015</v>
      </c>
      <c r="B943" s="188" t="s">
        <v>9016</v>
      </c>
      <c r="C943" s="188" t="s">
        <v>7601</v>
      </c>
      <c r="D943" s="188">
        <v>4931810.8600000003</v>
      </c>
      <c r="E943" s="188">
        <v>0.02</v>
      </c>
      <c r="F943" s="188" t="s">
        <v>7602</v>
      </c>
      <c r="G943" s="188" t="s">
        <v>7603</v>
      </c>
      <c r="H943" s="188" t="s">
        <v>63</v>
      </c>
    </row>
    <row r="944" spans="1:8">
      <c r="A944" s="188">
        <v>2303</v>
      </c>
      <c r="B944" s="188" t="s">
        <v>8583</v>
      </c>
      <c r="C944" s="188" t="s">
        <v>7601</v>
      </c>
      <c r="D944" s="188">
        <v>4882288.3</v>
      </c>
      <c r="E944" s="188">
        <v>0.02</v>
      </c>
      <c r="F944" s="188" t="s">
        <v>7634</v>
      </c>
      <c r="G944" s="188" t="s">
        <v>7635</v>
      </c>
      <c r="H944" s="188" t="s">
        <v>169</v>
      </c>
    </row>
    <row r="945" spans="1:8">
      <c r="A945" s="188" t="s">
        <v>8752</v>
      </c>
      <c r="B945" s="188" t="s">
        <v>8753</v>
      </c>
      <c r="C945" s="188" t="s">
        <v>7601</v>
      </c>
      <c r="D945" s="188">
        <v>4876271.5999999996</v>
      </c>
      <c r="E945" s="188">
        <v>0.02</v>
      </c>
      <c r="F945" s="188" t="s">
        <v>7602</v>
      </c>
      <c r="G945" s="188" t="s">
        <v>7603</v>
      </c>
      <c r="H945" s="188" t="s">
        <v>63</v>
      </c>
    </row>
    <row r="946" spans="1:8">
      <c r="A946" s="188">
        <v>6723</v>
      </c>
      <c r="B946" s="188" t="s">
        <v>8460</v>
      </c>
      <c r="C946" s="188" t="s">
        <v>7601</v>
      </c>
      <c r="D946" s="188">
        <v>4856349.3899999997</v>
      </c>
      <c r="E946" s="188">
        <v>0.02</v>
      </c>
      <c r="F946" s="188" t="s">
        <v>7711</v>
      </c>
      <c r="G946" s="188" t="s">
        <v>7712</v>
      </c>
      <c r="H946" s="188" t="s">
        <v>156</v>
      </c>
    </row>
    <row r="947" spans="1:8">
      <c r="A947" s="188" t="s">
        <v>8782</v>
      </c>
      <c r="B947" s="188" t="s">
        <v>8783</v>
      </c>
      <c r="C947" s="188" t="s">
        <v>7601</v>
      </c>
      <c r="D947" s="188">
        <v>4853136.75</v>
      </c>
      <c r="E947" s="188">
        <v>0.02</v>
      </c>
      <c r="F947" s="188" t="s">
        <v>8133</v>
      </c>
      <c r="G947" s="188" t="s">
        <v>8134</v>
      </c>
      <c r="H947" s="188" t="s">
        <v>197</v>
      </c>
    </row>
    <row r="948" spans="1:8">
      <c r="A948" s="188" t="s">
        <v>8919</v>
      </c>
      <c r="B948" s="188" t="s">
        <v>8920</v>
      </c>
      <c r="C948" s="188" t="s">
        <v>7601</v>
      </c>
      <c r="D948" s="188">
        <v>4742313.43</v>
      </c>
      <c r="E948" s="188">
        <v>0.02</v>
      </c>
      <c r="F948" s="188" t="s">
        <v>7742</v>
      </c>
      <c r="G948" s="188" t="s">
        <v>7743</v>
      </c>
      <c r="H948" s="188" t="s">
        <v>141</v>
      </c>
    </row>
    <row r="949" spans="1:8">
      <c r="A949" s="188" t="s">
        <v>9987</v>
      </c>
      <c r="B949" s="188" t="s">
        <v>9988</v>
      </c>
      <c r="C949" s="188" t="s">
        <v>7601</v>
      </c>
      <c r="D949" s="188">
        <v>4437168.96</v>
      </c>
      <c r="E949" s="188">
        <v>0.02</v>
      </c>
      <c r="F949" s="188" t="s">
        <v>7602</v>
      </c>
      <c r="G949" s="188" t="s">
        <v>7603</v>
      </c>
      <c r="H949" s="188" t="s">
        <v>63</v>
      </c>
    </row>
    <row r="950" spans="1:8">
      <c r="A950" s="188" t="s">
        <v>8863</v>
      </c>
      <c r="B950" s="188" t="s">
        <v>9989</v>
      </c>
      <c r="C950" s="188" t="s">
        <v>7601</v>
      </c>
      <c r="D950" s="188">
        <v>4354927.1900000004</v>
      </c>
      <c r="E950" s="188">
        <v>0.02</v>
      </c>
      <c r="F950" s="188" t="s">
        <v>7602</v>
      </c>
      <c r="G950" s="188" t="s">
        <v>7603</v>
      </c>
      <c r="H950" s="188" t="s">
        <v>63</v>
      </c>
    </row>
    <row r="951" spans="1:8">
      <c r="A951" s="188" t="s">
        <v>9185</v>
      </c>
      <c r="B951" s="188" t="s">
        <v>9186</v>
      </c>
      <c r="C951" s="188" t="s">
        <v>7601</v>
      </c>
      <c r="D951" s="188">
        <v>4331074.1100000003</v>
      </c>
      <c r="E951" s="188">
        <v>0.02</v>
      </c>
      <c r="F951" s="188" t="s">
        <v>7602</v>
      </c>
      <c r="G951" s="188" t="s">
        <v>7625</v>
      </c>
      <c r="H951" s="188" t="s">
        <v>63</v>
      </c>
    </row>
    <row r="952" spans="1:8">
      <c r="A952" s="188">
        <v>2345</v>
      </c>
      <c r="B952" s="188" t="s">
        <v>9520</v>
      </c>
      <c r="C952" s="188" t="s">
        <v>7601</v>
      </c>
      <c r="D952" s="188">
        <v>4301770.5199999996</v>
      </c>
      <c r="E952" s="188">
        <v>0.02</v>
      </c>
      <c r="F952" s="188" t="s">
        <v>7634</v>
      </c>
      <c r="G952" s="188" t="s">
        <v>7635</v>
      </c>
      <c r="H952" s="188" t="s">
        <v>169</v>
      </c>
    </row>
    <row r="953" spans="1:8">
      <c r="A953" s="188" t="s">
        <v>9272</v>
      </c>
      <c r="B953" s="188" t="s">
        <v>9273</v>
      </c>
      <c r="C953" s="188" t="s">
        <v>7601</v>
      </c>
      <c r="D953" s="188">
        <v>4221552</v>
      </c>
      <c r="E953" s="188">
        <v>0.02</v>
      </c>
      <c r="F953" s="188" t="s">
        <v>8951</v>
      </c>
      <c r="G953" s="188" t="s">
        <v>7603</v>
      </c>
      <c r="H953" s="188" t="s">
        <v>63</v>
      </c>
    </row>
    <row r="954" spans="1:8">
      <c r="A954" s="188">
        <v>992</v>
      </c>
      <c r="B954" s="188" t="s">
        <v>3567</v>
      </c>
      <c r="C954" s="188" t="s">
        <v>7601</v>
      </c>
      <c r="D954" s="188">
        <v>4184043.11</v>
      </c>
      <c r="E954" s="188">
        <v>0.02</v>
      </c>
      <c r="F954" s="188" t="s">
        <v>7661</v>
      </c>
      <c r="G954" s="188" t="s">
        <v>7662</v>
      </c>
      <c r="H954" s="188" t="s">
        <v>175</v>
      </c>
    </row>
    <row r="955" spans="1:8">
      <c r="A955" s="188" t="s">
        <v>9200</v>
      </c>
      <c r="B955" s="188" t="s">
        <v>9201</v>
      </c>
      <c r="C955" s="188" t="s">
        <v>7601</v>
      </c>
      <c r="D955" s="188">
        <v>4159997.02</v>
      </c>
      <c r="E955" s="188">
        <v>0.02</v>
      </c>
      <c r="F955" s="188" t="s">
        <v>7692</v>
      </c>
      <c r="G955" s="188" t="s">
        <v>7613</v>
      </c>
      <c r="H955" s="188" t="s">
        <v>7693</v>
      </c>
    </row>
    <row r="956" spans="1:8">
      <c r="A956" s="188" t="s">
        <v>9181</v>
      </c>
      <c r="B956" s="188" t="s">
        <v>9182</v>
      </c>
      <c r="C956" s="188" t="s">
        <v>7601</v>
      </c>
      <c r="D956" s="188">
        <v>3951110.65</v>
      </c>
      <c r="E956" s="188">
        <v>0.02</v>
      </c>
      <c r="F956" s="188" t="s">
        <v>7653</v>
      </c>
      <c r="G956" s="188" t="s">
        <v>7654</v>
      </c>
      <c r="H956" s="188" t="s">
        <v>90</v>
      </c>
    </row>
    <row r="957" spans="1:8">
      <c r="A957" s="188" t="s">
        <v>8550</v>
      </c>
      <c r="B957" s="188" t="s">
        <v>3074</v>
      </c>
      <c r="C957" s="188" t="s">
        <v>7601</v>
      </c>
      <c r="D957" s="188">
        <v>3945840.84</v>
      </c>
      <c r="E957" s="188">
        <v>0.02</v>
      </c>
      <c r="F957" s="188" t="s">
        <v>7602</v>
      </c>
      <c r="G957" s="188" t="s">
        <v>7603</v>
      </c>
      <c r="H957" s="188" t="s">
        <v>63</v>
      </c>
    </row>
    <row r="958" spans="1:8">
      <c r="A958" s="188" t="s">
        <v>9157</v>
      </c>
      <c r="B958" s="188" t="s">
        <v>9158</v>
      </c>
      <c r="C958" s="188" t="s">
        <v>7601</v>
      </c>
      <c r="D958" s="188">
        <v>3716666.5</v>
      </c>
      <c r="E958" s="188">
        <v>0.02</v>
      </c>
      <c r="F958" s="188" t="s">
        <v>7602</v>
      </c>
      <c r="G958" s="188" t="s">
        <v>7603</v>
      </c>
      <c r="H958" s="188" t="s">
        <v>63</v>
      </c>
    </row>
    <row r="959" spans="1:8">
      <c r="A959" s="188" t="s">
        <v>9990</v>
      </c>
      <c r="B959" s="188" t="s">
        <v>9991</v>
      </c>
      <c r="C959" s="188" t="s">
        <v>7601</v>
      </c>
      <c r="D959" s="188">
        <v>3715045.53</v>
      </c>
      <c r="E959" s="188">
        <v>0.02</v>
      </c>
      <c r="F959" s="188" t="s">
        <v>8592</v>
      </c>
      <c r="G959" s="188" t="s">
        <v>8593</v>
      </c>
      <c r="H959" s="188" t="s">
        <v>237</v>
      </c>
    </row>
    <row r="960" spans="1:8">
      <c r="A960" s="188" t="s">
        <v>8992</v>
      </c>
      <c r="B960" s="188" t="s">
        <v>9992</v>
      </c>
      <c r="C960" s="188" t="s">
        <v>7601</v>
      </c>
      <c r="D960" s="188">
        <v>3710578.93</v>
      </c>
      <c r="E960" s="188">
        <v>0.02</v>
      </c>
      <c r="F960" s="188" t="s">
        <v>7692</v>
      </c>
      <c r="G960" s="188" t="s">
        <v>7613</v>
      </c>
      <c r="H960" s="188" t="s">
        <v>7693</v>
      </c>
    </row>
    <row r="961" spans="1:8">
      <c r="A961" s="188" t="s">
        <v>9257</v>
      </c>
      <c r="B961" s="188" t="s">
        <v>9258</v>
      </c>
      <c r="C961" s="188" t="s">
        <v>7601</v>
      </c>
      <c r="D961" s="188">
        <v>3592172.79</v>
      </c>
      <c r="E961" s="188">
        <v>0.02</v>
      </c>
      <c r="F961" s="188" t="s">
        <v>7602</v>
      </c>
      <c r="G961" s="188" t="s">
        <v>7603</v>
      </c>
      <c r="H961" s="188" t="s">
        <v>63</v>
      </c>
    </row>
    <row r="962" spans="1:8">
      <c r="A962" s="188">
        <v>7701</v>
      </c>
      <c r="B962" s="188" t="s">
        <v>5906</v>
      </c>
      <c r="C962" s="188" t="s">
        <v>7601</v>
      </c>
      <c r="D962" s="188">
        <v>3524451.5</v>
      </c>
      <c r="E962" s="188">
        <v>0.02</v>
      </c>
      <c r="F962" s="188" t="s">
        <v>7711</v>
      </c>
      <c r="G962" s="188" t="s">
        <v>7712</v>
      </c>
      <c r="H962" s="188" t="s">
        <v>156</v>
      </c>
    </row>
    <row r="963" spans="1:8">
      <c r="A963" s="188" t="s">
        <v>9369</v>
      </c>
      <c r="B963" s="188" t="s">
        <v>9370</v>
      </c>
      <c r="C963" s="188" t="s">
        <v>7601</v>
      </c>
      <c r="D963" s="188">
        <v>3449127.27</v>
      </c>
      <c r="E963" s="188">
        <v>0.02</v>
      </c>
      <c r="F963" s="188" t="s">
        <v>7602</v>
      </c>
      <c r="G963" s="188" t="s">
        <v>7625</v>
      </c>
      <c r="H963" s="188" t="s">
        <v>63</v>
      </c>
    </row>
    <row r="964" spans="1:8">
      <c r="A964" s="188" t="s">
        <v>8756</v>
      </c>
      <c r="B964" s="188" t="s">
        <v>8757</v>
      </c>
      <c r="C964" s="188" t="s">
        <v>7708</v>
      </c>
      <c r="D964" s="188">
        <v>5338202.5</v>
      </c>
      <c r="E964" s="188">
        <v>0.02</v>
      </c>
      <c r="F964" s="188" t="s">
        <v>7602</v>
      </c>
      <c r="G964" s="188" t="s">
        <v>7603</v>
      </c>
      <c r="H964" s="188" t="s">
        <v>63</v>
      </c>
    </row>
    <row r="965" spans="1:8">
      <c r="A965" s="188" t="s">
        <v>8878</v>
      </c>
      <c r="B965" s="188" t="s">
        <v>8879</v>
      </c>
      <c r="C965" s="188" t="s">
        <v>7708</v>
      </c>
      <c r="D965" s="188">
        <v>5264212.3600000003</v>
      </c>
      <c r="E965" s="188">
        <v>0.02</v>
      </c>
      <c r="F965" s="188" t="s">
        <v>8170</v>
      </c>
      <c r="G965" s="188" t="s">
        <v>8171</v>
      </c>
      <c r="H965" s="188" t="s">
        <v>189</v>
      </c>
    </row>
    <row r="966" spans="1:8">
      <c r="A966" s="188" t="s">
        <v>8533</v>
      </c>
      <c r="B966" s="188" t="s">
        <v>9993</v>
      </c>
      <c r="C966" s="188" t="s">
        <v>7708</v>
      </c>
      <c r="D966" s="188">
        <v>5009864.3899999997</v>
      </c>
      <c r="E966" s="188">
        <v>0.02</v>
      </c>
      <c r="F966" s="188" t="s">
        <v>7742</v>
      </c>
      <c r="G966" s="188" t="s">
        <v>7743</v>
      </c>
      <c r="H966" s="188" t="s">
        <v>141</v>
      </c>
    </row>
    <row r="967" spans="1:8">
      <c r="A967" s="188" t="s">
        <v>8680</v>
      </c>
      <c r="B967" s="188" t="s">
        <v>1692</v>
      </c>
      <c r="C967" s="188" t="s">
        <v>7708</v>
      </c>
      <c r="D967" s="188">
        <v>4985608.32</v>
      </c>
      <c r="E967" s="188">
        <v>0.02</v>
      </c>
      <c r="F967" s="188" t="s">
        <v>7602</v>
      </c>
      <c r="G967" s="188" t="s">
        <v>7625</v>
      </c>
      <c r="H967" s="188" t="s">
        <v>63</v>
      </c>
    </row>
    <row r="968" spans="1:8">
      <c r="A968" s="188" t="s">
        <v>8477</v>
      </c>
      <c r="B968" s="188" t="s">
        <v>8478</v>
      </c>
      <c r="C968" s="188" t="s">
        <v>7708</v>
      </c>
      <c r="D968" s="188">
        <v>4824695.49</v>
      </c>
      <c r="E968" s="188">
        <v>0.02</v>
      </c>
      <c r="F968" s="188" t="s">
        <v>7763</v>
      </c>
      <c r="G968" s="188" t="s">
        <v>7764</v>
      </c>
      <c r="H968" s="188" t="s">
        <v>161</v>
      </c>
    </row>
    <row r="969" spans="1:8">
      <c r="A969" s="188" t="s">
        <v>8836</v>
      </c>
      <c r="B969" s="188" t="s">
        <v>8837</v>
      </c>
      <c r="C969" s="188" t="s">
        <v>7708</v>
      </c>
      <c r="D969" s="188">
        <v>4803988.6900000004</v>
      </c>
      <c r="E969" s="188">
        <v>0.02</v>
      </c>
      <c r="F969" s="188" t="s">
        <v>8170</v>
      </c>
      <c r="G969" s="188" t="s">
        <v>8171</v>
      </c>
      <c r="H969" s="188" t="s">
        <v>189</v>
      </c>
    </row>
    <row r="970" spans="1:8">
      <c r="A970" s="188" t="s">
        <v>8669</v>
      </c>
      <c r="B970" s="188" t="s">
        <v>3207</v>
      </c>
      <c r="C970" s="188" t="s">
        <v>7708</v>
      </c>
      <c r="D970" s="188">
        <v>4678117.2</v>
      </c>
      <c r="E970" s="188">
        <v>0.02</v>
      </c>
      <c r="F970" s="188" t="s">
        <v>7602</v>
      </c>
      <c r="G970" s="188" t="s">
        <v>7625</v>
      </c>
      <c r="H970" s="188" t="s">
        <v>63</v>
      </c>
    </row>
    <row r="971" spans="1:8">
      <c r="A971" s="188" t="s">
        <v>8619</v>
      </c>
      <c r="B971" s="188" t="s">
        <v>8620</v>
      </c>
      <c r="C971" s="188" t="s">
        <v>7708</v>
      </c>
      <c r="D971" s="188">
        <v>4450618.34</v>
      </c>
      <c r="E971" s="188">
        <v>0.02</v>
      </c>
      <c r="F971" s="188" t="s">
        <v>7602</v>
      </c>
      <c r="G971" s="188" t="s">
        <v>7625</v>
      </c>
      <c r="H971" s="188" t="s">
        <v>63</v>
      </c>
    </row>
    <row r="972" spans="1:8">
      <c r="A972" s="188" t="s">
        <v>8891</v>
      </c>
      <c r="B972" s="188" t="s">
        <v>3525</v>
      </c>
      <c r="C972" s="188" t="s">
        <v>7708</v>
      </c>
      <c r="D972" s="188">
        <v>4231767.24</v>
      </c>
      <c r="E972" s="188">
        <v>0.02</v>
      </c>
      <c r="F972" s="188" t="s">
        <v>7602</v>
      </c>
      <c r="G972" s="188" t="s">
        <v>7625</v>
      </c>
      <c r="H972" s="188" t="s">
        <v>63</v>
      </c>
    </row>
    <row r="973" spans="1:8">
      <c r="A973" s="188" t="s">
        <v>8739</v>
      </c>
      <c r="B973" s="188" t="s">
        <v>8740</v>
      </c>
      <c r="C973" s="188" t="s">
        <v>7708</v>
      </c>
      <c r="D973" s="188">
        <v>4201101.8499999996</v>
      </c>
      <c r="E973" s="188">
        <v>0.02</v>
      </c>
      <c r="F973" s="188" t="s">
        <v>7602</v>
      </c>
      <c r="G973" s="188" t="s">
        <v>7625</v>
      </c>
      <c r="H973" s="188" t="s">
        <v>63</v>
      </c>
    </row>
    <row r="974" spans="1:8">
      <c r="A974" s="188" t="s">
        <v>8911</v>
      </c>
      <c r="B974" s="188" t="s">
        <v>8912</v>
      </c>
      <c r="C974" s="188" t="s">
        <v>7708</v>
      </c>
      <c r="D974" s="188">
        <v>4200135.8</v>
      </c>
      <c r="E974" s="188">
        <v>0.02</v>
      </c>
      <c r="F974" s="188" t="s">
        <v>7670</v>
      </c>
      <c r="G974" s="188" t="s">
        <v>7671</v>
      </c>
      <c r="H974" s="188" t="s">
        <v>146</v>
      </c>
    </row>
    <row r="975" spans="1:8">
      <c r="A975" s="188" t="s">
        <v>8791</v>
      </c>
      <c r="B975" s="188" t="s">
        <v>8792</v>
      </c>
      <c r="C975" s="188" t="s">
        <v>7708</v>
      </c>
      <c r="D975" s="188">
        <v>4184812.44</v>
      </c>
      <c r="E975" s="188">
        <v>0.02</v>
      </c>
      <c r="F975" s="188" t="s">
        <v>7602</v>
      </c>
      <c r="G975" s="188" t="s">
        <v>7625</v>
      </c>
      <c r="H975" s="188" t="s">
        <v>63</v>
      </c>
    </row>
    <row r="976" spans="1:8">
      <c r="A976" s="188" t="s">
        <v>8191</v>
      </c>
      <c r="B976" s="188" t="s">
        <v>8192</v>
      </c>
      <c r="C976" s="188" t="s">
        <v>7708</v>
      </c>
      <c r="D976" s="188">
        <v>4178406.16</v>
      </c>
      <c r="E976" s="188">
        <v>0.02</v>
      </c>
      <c r="F976" s="188" t="s">
        <v>7602</v>
      </c>
      <c r="G976" s="188" t="s">
        <v>7625</v>
      </c>
      <c r="H976" s="188" t="s">
        <v>63</v>
      </c>
    </row>
    <row r="977" spans="1:8">
      <c r="A977" s="188" t="s">
        <v>9994</v>
      </c>
      <c r="B977" s="188" t="s">
        <v>9995</v>
      </c>
      <c r="C977" s="188" t="s">
        <v>7708</v>
      </c>
      <c r="D977" s="188">
        <v>4143393.2</v>
      </c>
      <c r="E977" s="188">
        <v>0.02</v>
      </c>
      <c r="F977" s="188" t="s">
        <v>7602</v>
      </c>
      <c r="G977" s="188" t="s">
        <v>7625</v>
      </c>
      <c r="H977" s="188" t="s">
        <v>63</v>
      </c>
    </row>
    <row r="978" spans="1:8">
      <c r="A978" s="188" t="s">
        <v>9072</v>
      </c>
      <c r="B978" s="188" t="s">
        <v>9073</v>
      </c>
      <c r="C978" s="188" t="s">
        <v>7708</v>
      </c>
      <c r="D978" s="188">
        <v>4138038.67</v>
      </c>
      <c r="E978" s="188">
        <v>0.02</v>
      </c>
      <c r="F978" s="188" t="s">
        <v>7763</v>
      </c>
      <c r="G978" s="188" t="s">
        <v>7764</v>
      </c>
      <c r="H978" s="188" t="s">
        <v>161</v>
      </c>
    </row>
    <row r="979" spans="1:8">
      <c r="A979" s="188" t="s">
        <v>9996</v>
      </c>
      <c r="B979" s="188" t="s">
        <v>981</v>
      </c>
      <c r="C979" s="188" t="s">
        <v>7708</v>
      </c>
      <c r="D979" s="188">
        <v>4084457.23</v>
      </c>
      <c r="E979" s="188">
        <v>0.02</v>
      </c>
      <c r="F979" s="188" t="s">
        <v>7675</v>
      </c>
      <c r="G979" s="188" t="s">
        <v>7676</v>
      </c>
      <c r="H979" s="188" t="s">
        <v>151</v>
      </c>
    </row>
    <row r="980" spans="1:8">
      <c r="A980" s="188" t="s">
        <v>9589</v>
      </c>
      <c r="B980" s="188" t="s">
        <v>9590</v>
      </c>
      <c r="C980" s="188" t="s">
        <v>7708</v>
      </c>
      <c r="D980" s="188">
        <v>4062250.2</v>
      </c>
      <c r="E980" s="188">
        <v>0.02</v>
      </c>
      <c r="F980" s="188" t="s">
        <v>7742</v>
      </c>
      <c r="G980" s="188" t="s">
        <v>7743</v>
      </c>
      <c r="H980" s="188" t="s">
        <v>141</v>
      </c>
    </row>
    <row r="981" spans="1:8">
      <c r="A981" s="188">
        <v>5713</v>
      </c>
      <c r="B981" s="188" t="s">
        <v>8968</v>
      </c>
      <c r="C981" s="188" t="s">
        <v>7708</v>
      </c>
      <c r="D981" s="188">
        <v>4012999.97</v>
      </c>
      <c r="E981" s="188">
        <v>0.02</v>
      </c>
      <c r="F981" s="188" t="s">
        <v>7711</v>
      </c>
      <c r="G981" s="188" t="s">
        <v>7712</v>
      </c>
      <c r="H981" s="188" t="s">
        <v>156</v>
      </c>
    </row>
    <row r="982" spans="1:8">
      <c r="A982" s="188" t="s">
        <v>8643</v>
      </c>
      <c r="B982" s="188" t="s">
        <v>8644</v>
      </c>
      <c r="C982" s="188" t="s">
        <v>7708</v>
      </c>
      <c r="D982" s="188">
        <v>3962766.6</v>
      </c>
      <c r="E982" s="188">
        <v>0.02</v>
      </c>
      <c r="F982" s="188" t="s">
        <v>7602</v>
      </c>
      <c r="G982" s="188" t="s">
        <v>7625</v>
      </c>
      <c r="H982" s="188" t="s">
        <v>63</v>
      </c>
    </row>
    <row r="983" spans="1:8">
      <c r="A983" s="188" t="s">
        <v>9070</v>
      </c>
      <c r="B983" s="188" t="s">
        <v>9071</v>
      </c>
      <c r="C983" s="188" t="s">
        <v>7708</v>
      </c>
      <c r="D983" s="188">
        <v>3755232.33</v>
      </c>
      <c r="E983" s="188">
        <v>0.02</v>
      </c>
      <c r="F983" s="188" t="s">
        <v>7688</v>
      </c>
      <c r="G983" s="188" t="s">
        <v>7671</v>
      </c>
      <c r="H983" s="188" t="s">
        <v>146</v>
      </c>
    </row>
    <row r="984" spans="1:8">
      <c r="A984" s="188" t="s">
        <v>9673</v>
      </c>
      <c r="B984" s="188" t="s">
        <v>5435</v>
      </c>
      <c r="C984" s="188" t="s">
        <v>7708</v>
      </c>
      <c r="D984" s="188">
        <v>3747127.12</v>
      </c>
      <c r="E984" s="188">
        <v>0.02</v>
      </c>
      <c r="F984" s="188" t="s">
        <v>7763</v>
      </c>
      <c r="G984" s="188" t="s">
        <v>7764</v>
      </c>
      <c r="H984" s="188" t="s">
        <v>161</v>
      </c>
    </row>
    <row r="985" spans="1:8">
      <c r="A985" s="188" t="s">
        <v>9193</v>
      </c>
      <c r="B985" s="188" t="s">
        <v>3047</v>
      </c>
      <c r="C985" s="188" t="s">
        <v>7708</v>
      </c>
      <c r="D985" s="188">
        <v>3715981</v>
      </c>
      <c r="E985" s="188">
        <v>0.02</v>
      </c>
      <c r="F985" s="188" t="s">
        <v>9041</v>
      </c>
      <c r="G985" s="188" t="s">
        <v>9042</v>
      </c>
      <c r="H985" s="188" t="s">
        <v>253</v>
      </c>
    </row>
    <row r="986" spans="1:8">
      <c r="A986" s="188" t="s">
        <v>8872</v>
      </c>
      <c r="B986" s="188" t="s">
        <v>8873</v>
      </c>
      <c r="C986" s="188" t="s">
        <v>7708</v>
      </c>
      <c r="D986" s="188">
        <v>3660264.79</v>
      </c>
      <c r="E986" s="188">
        <v>0.02</v>
      </c>
      <c r="F986" s="188" t="s">
        <v>7641</v>
      </c>
      <c r="G986" s="188" t="s">
        <v>7642</v>
      </c>
      <c r="H986" s="188" t="s">
        <v>146</v>
      </c>
    </row>
    <row r="987" spans="1:8">
      <c r="A987" s="188" t="s">
        <v>8765</v>
      </c>
      <c r="B987" s="188" t="s">
        <v>8766</v>
      </c>
      <c r="C987" s="188" t="s">
        <v>7708</v>
      </c>
      <c r="D987" s="188">
        <v>3474616.4</v>
      </c>
      <c r="E987" s="188">
        <v>0.02</v>
      </c>
      <c r="F987" s="188" t="s">
        <v>8440</v>
      </c>
      <c r="G987" s="188" t="s">
        <v>8441</v>
      </c>
      <c r="H987" s="188" t="s">
        <v>146</v>
      </c>
    </row>
    <row r="988" spans="1:8">
      <c r="A988" s="188" t="s">
        <v>9035</v>
      </c>
      <c r="B988" s="188" t="s">
        <v>9036</v>
      </c>
      <c r="C988" s="188" t="s">
        <v>7628</v>
      </c>
      <c r="D988" s="188">
        <v>5652362.0300000003</v>
      </c>
      <c r="E988" s="188">
        <v>0.02</v>
      </c>
      <c r="F988" s="188" t="s">
        <v>7602</v>
      </c>
      <c r="G988" s="188" t="s">
        <v>7603</v>
      </c>
      <c r="H988" s="188" t="s">
        <v>63</v>
      </c>
    </row>
    <row r="989" spans="1:8">
      <c r="A989" s="188" t="s">
        <v>8411</v>
      </c>
      <c r="B989" s="188" t="s">
        <v>8412</v>
      </c>
      <c r="C989" s="188" t="s">
        <v>7628</v>
      </c>
      <c r="D989" s="188">
        <v>5519640.6299999999</v>
      </c>
      <c r="E989" s="188">
        <v>0.02</v>
      </c>
      <c r="F989" s="188" t="s">
        <v>7602</v>
      </c>
      <c r="G989" s="188" t="s">
        <v>7625</v>
      </c>
      <c r="H989" s="188" t="s">
        <v>63</v>
      </c>
    </row>
    <row r="990" spans="1:8">
      <c r="A990" s="188">
        <v>1801</v>
      </c>
      <c r="B990" s="188" t="s">
        <v>9314</v>
      </c>
      <c r="C990" s="188" t="s">
        <v>7628</v>
      </c>
      <c r="D990" s="188">
        <v>5518563.8399999999</v>
      </c>
      <c r="E990" s="188">
        <v>0.02</v>
      </c>
      <c r="F990" s="188" t="s">
        <v>7661</v>
      </c>
      <c r="G990" s="188" t="s">
        <v>7662</v>
      </c>
      <c r="H990" s="188" t="s">
        <v>175</v>
      </c>
    </row>
    <row r="991" spans="1:8">
      <c r="A991" s="188" t="s">
        <v>9997</v>
      </c>
      <c r="B991" s="188" t="s">
        <v>9998</v>
      </c>
      <c r="C991" s="188" t="s">
        <v>7628</v>
      </c>
      <c r="D991" s="188">
        <v>5377412.7300000004</v>
      </c>
      <c r="E991" s="188">
        <v>0.02</v>
      </c>
      <c r="F991" s="188" t="s">
        <v>7653</v>
      </c>
      <c r="G991" s="188" t="s">
        <v>7654</v>
      </c>
      <c r="H991" s="188" t="s">
        <v>90</v>
      </c>
    </row>
    <row r="992" spans="1:8">
      <c r="A992" s="188" t="s">
        <v>8213</v>
      </c>
      <c r="B992" s="188" t="s">
        <v>8214</v>
      </c>
      <c r="C992" s="188" t="s">
        <v>7628</v>
      </c>
      <c r="D992" s="188">
        <v>5331812.5</v>
      </c>
      <c r="E992" s="188">
        <v>0.02</v>
      </c>
      <c r="F992" s="188" t="s">
        <v>7602</v>
      </c>
      <c r="G992" s="188" t="s">
        <v>7625</v>
      </c>
      <c r="H992" s="188" t="s">
        <v>63</v>
      </c>
    </row>
    <row r="993" spans="1:8">
      <c r="A993" s="188" t="s">
        <v>9999</v>
      </c>
      <c r="B993" s="188" t="s">
        <v>5705</v>
      </c>
      <c r="C993" s="188" t="s">
        <v>7628</v>
      </c>
      <c r="D993" s="188">
        <v>5297846.1500000004</v>
      </c>
      <c r="E993" s="188">
        <v>0.02</v>
      </c>
      <c r="F993" s="188" t="s">
        <v>7675</v>
      </c>
      <c r="G993" s="188" t="s">
        <v>7676</v>
      </c>
      <c r="H993" s="188" t="s">
        <v>151</v>
      </c>
    </row>
    <row r="994" spans="1:8">
      <c r="A994" s="188" t="s">
        <v>9229</v>
      </c>
      <c r="B994" s="188" t="s">
        <v>10000</v>
      </c>
      <c r="C994" s="188" t="s">
        <v>7628</v>
      </c>
      <c r="D994" s="188">
        <v>5272406.25</v>
      </c>
      <c r="E994" s="188">
        <v>0.02</v>
      </c>
      <c r="F994" s="188" t="s">
        <v>8951</v>
      </c>
      <c r="G994" s="188" t="s">
        <v>7625</v>
      </c>
      <c r="H994" s="188" t="s">
        <v>63</v>
      </c>
    </row>
    <row r="995" spans="1:8">
      <c r="A995" s="188" t="s">
        <v>8185</v>
      </c>
      <c r="B995" s="188" t="s">
        <v>8186</v>
      </c>
      <c r="C995" s="188" t="s">
        <v>7628</v>
      </c>
      <c r="D995" s="188">
        <v>4960774.6399999997</v>
      </c>
      <c r="E995" s="188">
        <v>0.02</v>
      </c>
      <c r="F995" s="188" t="s">
        <v>7602</v>
      </c>
      <c r="G995" s="188" t="s">
        <v>7603</v>
      </c>
      <c r="H995" s="188" t="s">
        <v>63</v>
      </c>
    </row>
    <row r="996" spans="1:8">
      <c r="A996" s="188" t="s">
        <v>8555</v>
      </c>
      <c r="B996" s="188" t="s">
        <v>8556</v>
      </c>
      <c r="C996" s="188" t="s">
        <v>7628</v>
      </c>
      <c r="D996" s="188">
        <v>4956049.5599999996</v>
      </c>
      <c r="E996" s="188">
        <v>0.02</v>
      </c>
      <c r="F996" s="188" t="s">
        <v>7670</v>
      </c>
      <c r="G996" s="188" t="s">
        <v>7671</v>
      </c>
      <c r="H996" s="188" t="s">
        <v>146</v>
      </c>
    </row>
    <row r="997" spans="1:8">
      <c r="A997" s="188" t="s">
        <v>8954</v>
      </c>
      <c r="B997" s="188" t="s">
        <v>2343</v>
      </c>
      <c r="C997" s="188" t="s">
        <v>7628</v>
      </c>
      <c r="D997" s="188">
        <v>4957316.7</v>
      </c>
      <c r="E997" s="188">
        <v>0.02</v>
      </c>
      <c r="F997" s="188" t="s">
        <v>7602</v>
      </c>
      <c r="G997" s="188" t="s">
        <v>7625</v>
      </c>
      <c r="H997" s="188" t="s">
        <v>63</v>
      </c>
    </row>
    <row r="998" spans="1:8">
      <c r="A998" s="188" t="s">
        <v>10001</v>
      </c>
      <c r="B998" s="188" t="s">
        <v>10002</v>
      </c>
      <c r="C998" s="188" t="s">
        <v>7628</v>
      </c>
      <c r="D998" s="188">
        <v>4889353.82</v>
      </c>
      <c r="E998" s="188">
        <v>0.02</v>
      </c>
      <c r="F998" s="188" t="s">
        <v>7602</v>
      </c>
      <c r="G998" s="188" t="s">
        <v>7603</v>
      </c>
      <c r="H998" s="188" t="s">
        <v>63</v>
      </c>
    </row>
    <row r="999" spans="1:8">
      <c r="A999" s="188" t="s">
        <v>8936</v>
      </c>
      <c r="B999" s="188" t="s">
        <v>8937</v>
      </c>
      <c r="C999" s="188" t="s">
        <v>7628</v>
      </c>
      <c r="D999" s="188">
        <v>4869735.24</v>
      </c>
      <c r="E999" s="188">
        <v>0.02</v>
      </c>
      <c r="F999" s="188" t="s">
        <v>7602</v>
      </c>
      <c r="G999" s="188" t="s">
        <v>7603</v>
      </c>
      <c r="H999" s="188" t="s">
        <v>63</v>
      </c>
    </row>
    <row r="1000" spans="1:8">
      <c r="A1000" s="188">
        <v>4503</v>
      </c>
      <c r="B1000" s="188" t="s">
        <v>1242</v>
      </c>
      <c r="C1000" s="188" t="s">
        <v>7628</v>
      </c>
      <c r="D1000" s="188">
        <v>4860992.67</v>
      </c>
      <c r="E1000" s="188">
        <v>0.02</v>
      </c>
      <c r="F1000" s="188" t="s">
        <v>7711</v>
      </c>
      <c r="G1000" s="188" t="s">
        <v>7712</v>
      </c>
      <c r="H1000" s="188" t="s">
        <v>156</v>
      </c>
    </row>
    <row r="1001" spans="1:8">
      <c r="A1001" s="188">
        <v>2269</v>
      </c>
      <c r="B1001" s="188" t="s">
        <v>8522</v>
      </c>
      <c r="C1001" s="188" t="s">
        <v>7628</v>
      </c>
      <c r="D1001" s="188">
        <v>4652888.53</v>
      </c>
      <c r="E1001" s="188">
        <v>0.02</v>
      </c>
      <c r="F1001" s="188" t="s">
        <v>7661</v>
      </c>
      <c r="G1001" s="188" t="s">
        <v>7662</v>
      </c>
      <c r="H1001" s="188" t="s">
        <v>175</v>
      </c>
    </row>
    <row r="1002" spans="1:8">
      <c r="A1002" s="188">
        <v>207940</v>
      </c>
      <c r="B1002" s="188" t="s">
        <v>9411</v>
      </c>
      <c r="C1002" s="188" t="s">
        <v>7628</v>
      </c>
      <c r="D1002" s="188">
        <v>4578602.4400000004</v>
      </c>
      <c r="E1002" s="188">
        <v>0.02</v>
      </c>
      <c r="F1002" s="188" t="s">
        <v>7675</v>
      </c>
      <c r="G1002" s="188" t="s">
        <v>7676</v>
      </c>
      <c r="H1002" s="188" t="s">
        <v>151</v>
      </c>
    </row>
    <row r="1003" spans="1:8">
      <c r="A1003" s="188" t="s">
        <v>8389</v>
      </c>
      <c r="B1003" s="188" t="s">
        <v>8390</v>
      </c>
      <c r="C1003" s="188" t="s">
        <v>7628</v>
      </c>
      <c r="D1003" s="188">
        <v>4502837.59</v>
      </c>
      <c r="E1003" s="188">
        <v>0.02</v>
      </c>
      <c r="F1003" s="188" t="s">
        <v>7656</v>
      </c>
      <c r="G1003" s="188" t="s">
        <v>7657</v>
      </c>
      <c r="H1003" s="188" t="s">
        <v>179</v>
      </c>
    </row>
    <row r="1004" spans="1:8">
      <c r="A1004" s="188">
        <v>7733</v>
      </c>
      <c r="B1004" s="188" t="s">
        <v>4631</v>
      </c>
      <c r="C1004" s="188" t="s">
        <v>7628</v>
      </c>
      <c r="D1004" s="188">
        <v>4414836.07</v>
      </c>
      <c r="E1004" s="188">
        <v>0.02</v>
      </c>
      <c r="F1004" s="188" t="s">
        <v>7711</v>
      </c>
      <c r="G1004" s="188" t="s">
        <v>7712</v>
      </c>
      <c r="H1004" s="188" t="s">
        <v>156</v>
      </c>
    </row>
    <row r="1005" spans="1:8">
      <c r="A1005" s="188" t="s">
        <v>9312</v>
      </c>
      <c r="B1005" s="188" t="s">
        <v>9313</v>
      </c>
      <c r="C1005" s="188" t="s">
        <v>7628</v>
      </c>
      <c r="D1005" s="188">
        <v>4347158.5599999996</v>
      </c>
      <c r="E1005" s="188">
        <v>0.02</v>
      </c>
      <c r="F1005" s="188" t="s">
        <v>8440</v>
      </c>
      <c r="G1005" s="188" t="s">
        <v>8441</v>
      </c>
      <c r="H1005" s="188" t="s">
        <v>146</v>
      </c>
    </row>
    <row r="1006" spans="1:8">
      <c r="A1006" s="188">
        <v>6160</v>
      </c>
      <c r="B1006" s="188" t="s">
        <v>10003</v>
      </c>
      <c r="C1006" s="188" t="s">
        <v>7628</v>
      </c>
      <c r="D1006" s="188">
        <v>4299126.6399999997</v>
      </c>
      <c r="E1006" s="188">
        <v>0.02</v>
      </c>
      <c r="F1006" s="188" t="s">
        <v>7661</v>
      </c>
      <c r="G1006" s="188" t="s">
        <v>7662</v>
      </c>
      <c r="H1006" s="188" t="s">
        <v>175</v>
      </c>
    </row>
    <row r="1007" spans="1:8">
      <c r="A1007" s="188" t="s">
        <v>8162</v>
      </c>
      <c r="B1007" s="188" t="s">
        <v>8163</v>
      </c>
      <c r="C1007" s="188" t="s">
        <v>7628</v>
      </c>
      <c r="D1007" s="188">
        <v>4279764.18</v>
      </c>
      <c r="E1007" s="188">
        <v>0.02</v>
      </c>
      <c r="F1007" s="188" t="s">
        <v>7602</v>
      </c>
      <c r="G1007" s="188" t="s">
        <v>7625</v>
      </c>
      <c r="H1007" s="188" t="s">
        <v>63</v>
      </c>
    </row>
    <row r="1008" spans="1:8">
      <c r="A1008" s="188" t="s">
        <v>8683</v>
      </c>
      <c r="B1008" s="188" t="s">
        <v>3594</v>
      </c>
      <c r="C1008" s="188" t="s">
        <v>7628</v>
      </c>
      <c r="D1008" s="188">
        <v>4187970.53</v>
      </c>
      <c r="E1008" s="188">
        <v>0.02</v>
      </c>
      <c r="F1008" s="188" t="s">
        <v>7602</v>
      </c>
      <c r="G1008" s="188" t="s">
        <v>7603</v>
      </c>
      <c r="H1008" s="188" t="s">
        <v>63</v>
      </c>
    </row>
    <row r="1009" spans="1:8">
      <c r="A1009" s="188" t="s">
        <v>7663</v>
      </c>
      <c r="B1009" s="188" t="s">
        <v>8483</v>
      </c>
      <c r="C1009" s="188" t="s">
        <v>7628</v>
      </c>
      <c r="D1009" s="188">
        <v>4018892.52</v>
      </c>
      <c r="E1009" s="188">
        <v>0.02</v>
      </c>
      <c r="F1009" s="188" t="s">
        <v>7641</v>
      </c>
      <c r="G1009" s="188" t="s">
        <v>7642</v>
      </c>
      <c r="H1009" s="188" t="s">
        <v>146</v>
      </c>
    </row>
    <row r="1010" spans="1:8">
      <c r="A1010" s="188" t="s">
        <v>9119</v>
      </c>
      <c r="B1010" s="188" t="s">
        <v>9120</v>
      </c>
      <c r="C1010" s="188" t="s">
        <v>7628</v>
      </c>
      <c r="D1010" s="188">
        <v>4012669.66</v>
      </c>
      <c r="E1010" s="188">
        <v>0.02</v>
      </c>
      <c r="F1010" s="188" t="s">
        <v>7692</v>
      </c>
      <c r="G1010" s="188" t="s">
        <v>7613</v>
      </c>
      <c r="H1010" s="188" t="s">
        <v>7693</v>
      </c>
    </row>
    <row r="1011" spans="1:8">
      <c r="A1011" s="188">
        <v>1177</v>
      </c>
      <c r="B1011" s="188" t="s">
        <v>9600</v>
      </c>
      <c r="C1011" s="188" t="s">
        <v>7628</v>
      </c>
      <c r="D1011" s="188">
        <v>3973219.7</v>
      </c>
      <c r="E1011" s="188">
        <v>0.02</v>
      </c>
      <c r="F1011" s="188" t="s">
        <v>7661</v>
      </c>
      <c r="G1011" s="188" t="s">
        <v>7662</v>
      </c>
      <c r="H1011" s="188" t="s">
        <v>175</v>
      </c>
    </row>
    <row r="1012" spans="1:8">
      <c r="A1012" s="188">
        <v>1093</v>
      </c>
      <c r="B1012" s="188" t="s">
        <v>9524</v>
      </c>
      <c r="C1012" s="188" t="s">
        <v>7628</v>
      </c>
      <c r="D1012" s="188">
        <v>3956871.66</v>
      </c>
      <c r="E1012" s="188">
        <v>0.02</v>
      </c>
      <c r="F1012" s="188" t="s">
        <v>7661</v>
      </c>
      <c r="G1012" s="188" t="s">
        <v>7662</v>
      </c>
      <c r="H1012" s="188" t="s">
        <v>175</v>
      </c>
    </row>
    <row r="1013" spans="1:8">
      <c r="A1013" s="188" t="s">
        <v>8410</v>
      </c>
      <c r="B1013" s="188" t="s">
        <v>3153</v>
      </c>
      <c r="C1013" s="188" t="s">
        <v>7628</v>
      </c>
      <c r="D1013" s="188">
        <v>3929722.86</v>
      </c>
      <c r="E1013" s="188">
        <v>0.02</v>
      </c>
      <c r="F1013" s="188" t="s">
        <v>7602</v>
      </c>
      <c r="G1013" s="188" t="s">
        <v>7603</v>
      </c>
      <c r="H1013" s="188" t="s">
        <v>63</v>
      </c>
    </row>
    <row r="1014" spans="1:8">
      <c r="A1014" s="188" t="s">
        <v>9496</v>
      </c>
      <c r="B1014" s="188" t="s">
        <v>9497</v>
      </c>
      <c r="C1014" s="188" t="s">
        <v>7628</v>
      </c>
      <c r="D1014" s="188">
        <v>3731614.07</v>
      </c>
      <c r="E1014" s="188">
        <v>0.02</v>
      </c>
      <c r="F1014" s="188" t="s">
        <v>8794</v>
      </c>
      <c r="G1014" s="188" t="s">
        <v>8795</v>
      </c>
      <c r="H1014" s="188" t="s">
        <v>265</v>
      </c>
    </row>
    <row r="1015" spans="1:8">
      <c r="A1015" s="188" t="s">
        <v>9166</v>
      </c>
      <c r="B1015" s="188" t="s">
        <v>9167</v>
      </c>
      <c r="C1015" s="188" t="s">
        <v>7628</v>
      </c>
      <c r="D1015" s="188">
        <v>3692332.64</v>
      </c>
      <c r="E1015" s="188">
        <v>0.02</v>
      </c>
      <c r="F1015" s="188" t="s">
        <v>7602</v>
      </c>
      <c r="G1015" s="188" t="s">
        <v>7603</v>
      </c>
      <c r="H1015" s="188" t="s">
        <v>63</v>
      </c>
    </row>
    <row r="1016" spans="1:8">
      <c r="A1016" s="188">
        <v>4507</v>
      </c>
      <c r="B1016" s="188" t="s">
        <v>8793</v>
      </c>
      <c r="C1016" s="188" t="s">
        <v>7628</v>
      </c>
      <c r="D1016" s="188">
        <v>3622017.08</v>
      </c>
      <c r="E1016" s="188">
        <v>0.02</v>
      </c>
      <c r="F1016" s="188" t="s">
        <v>7711</v>
      </c>
      <c r="G1016" s="188" t="s">
        <v>7712</v>
      </c>
      <c r="H1016" s="188" t="s">
        <v>156</v>
      </c>
    </row>
    <row r="1017" spans="1:8">
      <c r="A1017" s="188" t="s">
        <v>8543</v>
      </c>
      <c r="B1017" s="188" t="s">
        <v>8544</v>
      </c>
      <c r="C1017" s="188" t="s">
        <v>7628</v>
      </c>
      <c r="D1017" s="188">
        <v>3534881.98</v>
      </c>
      <c r="E1017" s="188">
        <v>0.02</v>
      </c>
      <c r="F1017" s="188" t="s">
        <v>7602</v>
      </c>
      <c r="G1017" s="188" t="s">
        <v>7603</v>
      </c>
      <c r="H1017" s="188" t="s">
        <v>63</v>
      </c>
    </row>
    <row r="1018" spans="1:8">
      <c r="A1018" s="188" t="s">
        <v>8641</v>
      </c>
      <c r="B1018" s="188" t="s">
        <v>8642</v>
      </c>
      <c r="C1018" s="188" t="s">
        <v>7628</v>
      </c>
      <c r="D1018" s="188">
        <v>3508874.3</v>
      </c>
      <c r="E1018" s="188">
        <v>0.02</v>
      </c>
      <c r="F1018" s="188" t="s">
        <v>7602</v>
      </c>
      <c r="G1018" s="188" t="s">
        <v>7603</v>
      </c>
      <c r="H1018" s="188" t="s">
        <v>63</v>
      </c>
    </row>
    <row r="1019" spans="1:8">
      <c r="A1019" s="188" t="s">
        <v>9044</v>
      </c>
      <c r="B1019" s="188" t="s">
        <v>4562</v>
      </c>
      <c r="C1019" s="188" t="s">
        <v>7628</v>
      </c>
      <c r="D1019" s="188">
        <v>3507198.34</v>
      </c>
      <c r="E1019" s="188">
        <v>0.02</v>
      </c>
      <c r="F1019" s="188" t="s">
        <v>7742</v>
      </c>
      <c r="G1019" s="188" t="s">
        <v>7743</v>
      </c>
      <c r="H1019" s="188" t="s">
        <v>141</v>
      </c>
    </row>
    <row r="1020" spans="1:8">
      <c r="A1020" s="188" t="s">
        <v>9196</v>
      </c>
      <c r="B1020" s="188" t="s">
        <v>9197</v>
      </c>
      <c r="C1020" s="188" t="s">
        <v>7616</v>
      </c>
      <c r="D1020" s="188">
        <v>3357600</v>
      </c>
      <c r="E1020" s="188">
        <v>0.01</v>
      </c>
      <c r="F1020" s="188" t="s">
        <v>7742</v>
      </c>
      <c r="G1020" s="188" t="s">
        <v>7743</v>
      </c>
      <c r="H1020" s="188" t="s">
        <v>141</v>
      </c>
    </row>
    <row r="1021" spans="1:8">
      <c r="A1021" s="188">
        <v>3659</v>
      </c>
      <c r="B1021" s="188" t="s">
        <v>9284</v>
      </c>
      <c r="C1021" s="188" t="s">
        <v>7616</v>
      </c>
      <c r="D1021" s="188">
        <v>3335943.55</v>
      </c>
      <c r="E1021" s="188">
        <v>0.01</v>
      </c>
      <c r="F1021" s="188" t="s">
        <v>7711</v>
      </c>
      <c r="G1021" s="188" t="s">
        <v>7712</v>
      </c>
      <c r="H1021" s="188" t="s">
        <v>156</v>
      </c>
    </row>
    <row r="1022" spans="1:8">
      <c r="A1022" s="188" t="s">
        <v>8806</v>
      </c>
      <c r="B1022" s="188" t="s">
        <v>8807</v>
      </c>
      <c r="C1022" s="188" t="s">
        <v>7616</v>
      </c>
      <c r="D1022" s="188">
        <v>3331651.43</v>
      </c>
      <c r="E1022" s="188">
        <v>0.01</v>
      </c>
      <c r="F1022" s="188" t="s">
        <v>7692</v>
      </c>
      <c r="G1022" s="188" t="s">
        <v>7613</v>
      </c>
      <c r="H1022" s="188" t="s">
        <v>7693</v>
      </c>
    </row>
    <row r="1023" spans="1:8">
      <c r="A1023" s="188" t="s">
        <v>9115</v>
      </c>
      <c r="B1023" s="188" t="s">
        <v>9116</v>
      </c>
      <c r="C1023" s="188" t="s">
        <v>7616</v>
      </c>
      <c r="D1023" s="188">
        <v>3199227.61</v>
      </c>
      <c r="E1023" s="188">
        <v>0.01</v>
      </c>
      <c r="F1023" s="188" t="s">
        <v>7653</v>
      </c>
      <c r="G1023" s="188" t="s">
        <v>7654</v>
      </c>
      <c r="H1023" s="188" t="s">
        <v>90</v>
      </c>
    </row>
    <row r="1024" spans="1:8">
      <c r="A1024" s="188" t="s">
        <v>8050</v>
      </c>
      <c r="B1024" s="188" t="s">
        <v>9413</v>
      </c>
      <c r="C1024" s="188" t="s">
        <v>7616</v>
      </c>
      <c r="D1024" s="188">
        <v>3100354.48</v>
      </c>
      <c r="E1024" s="188">
        <v>0.01</v>
      </c>
      <c r="F1024" s="188" t="s">
        <v>8345</v>
      </c>
      <c r="G1024" s="188" t="s">
        <v>8346</v>
      </c>
      <c r="H1024" s="188" t="s">
        <v>204</v>
      </c>
    </row>
    <row r="1025" spans="1:8">
      <c r="A1025" s="188" t="s">
        <v>9549</v>
      </c>
      <c r="B1025" s="188" t="s">
        <v>9550</v>
      </c>
      <c r="C1025" s="188" t="s">
        <v>7616</v>
      </c>
      <c r="D1025" s="188">
        <v>2962988.64</v>
      </c>
      <c r="E1025" s="188">
        <v>0.01</v>
      </c>
      <c r="F1025" s="188" t="s">
        <v>7602</v>
      </c>
      <c r="G1025" s="188" t="s">
        <v>7603</v>
      </c>
      <c r="H1025" s="188" t="s">
        <v>63</v>
      </c>
    </row>
    <row r="1026" spans="1:8">
      <c r="A1026" s="188">
        <v>9766</v>
      </c>
      <c r="B1026" s="188" t="s">
        <v>9578</v>
      </c>
      <c r="C1026" s="188" t="s">
        <v>7616</v>
      </c>
      <c r="D1026" s="188">
        <v>2917135.43</v>
      </c>
      <c r="E1026" s="188">
        <v>0.01</v>
      </c>
      <c r="F1026" s="188" t="s">
        <v>7711</v>
      </c>
      <c r="G1026" s="188" t="s">
        <v>7712</v>
      </c>
      <c r="H1026" s="188" t="s">
        <v>156</v>
      </c>
    </row>
    <row r="1027" spans="1:8">
      <c r="A1027" s="188" t="s">
        <v>10004</v>
      </c>
      <c r="B1027" s="188" t="s">
        <v>10005</v>
      </c>
      <c r="C1027" s="188" t="s">
        <v>7616</v>
      </c>
      <c r="D1027" s="188">
        <v>2877268.2</v>
      </c>
      <c r="E1027" s="188">
        <v>0.01</v>
      </c>
      <c r="F1027" s="188" t="s">
        <v>7602</v>
      </c>
      <c r="G1027" s="188" t="s">
        <v>7603</v>
      </c>
      <c r="H1027" s="188" t="s">
        <v>63</v>
      </c>
    </row>
    <row r="1028" spans="1:8">
      <c r="A1028" s="188">
        <v>259960</v>
      </c>
      <c r="B1028" s="188" t="s">
        <v>9599</v>
      </c>
      <c r="C1028" s="188" t="s">
        <v>7616</v>
      </c>
      <c r="D1028" s="188">
        <v>2750790.8</v>
      </c>
      <c r="E1028" s="188">
        <v>0.01</v>
      </c>
      <c r="F1028" s="188" t="s">
        <v>7675</v>
      </c>
      <c r="G1028" s="188" t="s">
        <v>7676</v>
      </c>
      <c r="H1028" s="188" t="s">
        <v>151</v>
      </c>
    </row>
    <row r="1029" spans="1:8">
      <c r="A1029" s="188" t="s">
        <v>9219</v>
      </c>
      <c r="B1029" s="188" t="s">
        <v>797</v>
      </c>
      <c r="C1029" s="188" t="s">
        <v>7616</v>
      </c>
      <c r="D1029" s="188">
        <v>2668204.2999999998</v>
      </c>
      <c r="E1029" s="188">
        <v>0.01</v>
      </c>
      <c r="F1029" s="188" t="s">
        <v>8232</v>
      </c>
      <c r="G1029" s="188" t="s">
        <v>8233</v>
      </c>
      <c r="H1029" s="188" t="s">
        <v>8234</v>
      </c>
    </row>
    <row r="1030" spans="1:8">
      <c r="A1030" s="188" t="s">
        <v>9110</v>
      </c>
      <c r="B1030" s="188" t="s">
        <v>9111</v>
      </c>
      <c r="C1030" s="188" t="s">
        <v>7616</v>
      </c>
      <c r="D1030" s="188">
        <v>2651139.9500000002</v>
      </c>
      <c r="E1030" s="188">
        <v>0.01</v>
      </c>
      <c r="F1030" s="188" t="s">
        <v>7763</v>
      </c>
      <c r="G1030" s="188" t="s">
        <v>7764</v>
      </c>
      <c r="H1030" s="188" t="s">
        <v>161</v>
      </c>
    </row>
    <row r="1031" spans="1:8">
      <c r="A1031" s="188">
        <v>4689</v>
      </c>
      <c r="B1031" s="188" t="s">
        <v>10006</v>
      </c>
      <c r="C1031" s="188" t="s">
        <v>7616</v>
      </c>
      <c r="D1031" s="188">
        <v>2526839.3199999998</v>
      </c>
      <c r="E1031" s="188">
        <v>0.01</v>
      </c>
      <c r="F1031" s="188" t="s">
        <v>7711</v>
      </c>
      <c r="G1031" s="188" t="s">
        <v>7712</v>
      </c>
      <c r="H1031" s="188" t="s">
        <v>156</v>
      </c>
    </row>
    <row r="1032" spans="1:8">
      <c r="A1032" s="188" t="s">
        <v>9583</v>
      </c>
      <c r="B1032" s="188" t="s">
        <v>9584</v>
      </c>
      <c r="C1032" s="188" t="s">
        <v>7616</v>
      </c>
      <c r="D1032" s="188">
        <v>2481890.83</v>
      </c>
      <c r="E1032" s="188">
        <v>0.01</v>
      </c>
      <c r="F1032" s="188" t="s">
        <v>7641</v>
      </c>
      <c r="G1032" s="188" t="s">
        <v>7642</v>
      </c>
      <c r="H1032" s="188" t="s">
        <v>146</v>
      </c>
    </row>
    <row r="1033" spans="1:8">
      <c r="A1033" s="188" t="s">
        <v>9603</v>
      </c>
      <c r="B1033" s="188" t="s">
        <v>9604</v>
      </c>
      <c r="C1033" s="188" t="s">
        <v>7616</v>
      </c>
      <c r="D1033" s="188">
        <v>2439612.25</v>
      </c>
      <c r="E1033" s="188">
        <v>0.01</v>
      </c>
      <c r="F1033" s="188" t="s">
        <v>8133</v>
      </c>
      <c r="G1033" s="188" t="s">
        <v>8134</v>
      </c>
      <c r="H1033" s="188" t="s">
        <v>197</v>
      </c>
    </row>
    <row r="1034" spans="1:8">
      <c r="A1034" s="188" t="s">
        <v>10007</v>
      </c>
      <c r="B1034" s="188" t="s">
        <v>10008</v>
      </c>
      <c r="C1034" s="188" t="s">
        <v>7616</v>
      </c>
      <c r="D1034" s="188">
        <v>2383671.4</v>
      </c>
      <c r="E1034" s="188">
        <v>0.01</v>
      </c>
      <c r="F1034" s="188" t="s">
        <v>7742</v>
      </c>
      <c r="G1034" s="188" t="s">
        <v>7743</v>
      </c>
      <c r="H1034" s="188" t="s">
        <v>141</v>
      </c>
    </row>
    <row r="1035" spans="1:8">
      <c r="A1035" s="188" t="s">
        <v>9063</v>
      </c>
      <c r="B1035" s="188" t="s">
        <v>9064</v>
      </c>
      <c r="C1035" s="188" t="s">
        <v>7616</v>
      </c>
      <c r="D1035" s="188">
        <v>2347595.2999999998</v>
      </c>
      <c r="E1035" s="188">
        <v>0.01</v>
      </c>
      <c r="F1035" s="188" t="s">
        <v>8041</v>
      </c>
      <c r="G1035" s="188" t="s">
        <v>8042</v>
      </c>
      <c r="H1035" s="188" t="s">
        <v>222</v>
      </c>
    </row>
    <row r="1036" spans="1:8">
      <c r="A1036" s="188" t="s">
        <v>9532</v>
      </c>
      <c r="B1036" s="188" t="s">
        <v>9533</v>
      </c>
      <c r="C1036" s="188" t="s">
        <v>7616</v>
      </c>
      <c r="D1036" s="188">
        <v>2265633.83</v>
      </c>
      <c r="E1036" s="188">
        <v>0.01</v>
      </c>
      <c r="F1036" s="188" t="s">
        <v>8823</v>
      </c>
      <c r="G1036" s="188" t="s">
        <v>8824</v>
      </c>
      <c r="H1036" s="188" t="s">
        <v>231</v>
      </c>
    </row>
    <row r="1037" spans="1:8">
      <c r="A1037" s="188" t="s">
        <v>9132</v>
      </c>
      <c r="B1037" s="188" t="s">
        <v>9133</v>
      </c>
      <c r="C1037" s="188" t="s">
        <v>7616</v>
      </c>
      <c r="D1037" s="188">
        <v>2228305.34</v>
      </c>
      <c r="E1037" s="188">
        <v>0.01</v>
      </c>
      <c r="F1037" s="188" t="s">
        <v>7602</v>
      </c>
      <c r="G1037" s="188" t="s">
        <v>7625</v>
      </c>
      <c r="H1037" s="188" t="s">
        <v>63</v>
      </c>
    </row>
    <row r="1038" spans="1:8">
      <c r="A1038" s="188">
        <v>6823</v>
      </c>
      <c r="B1038" s="188" t="s">
        <v>9619</v>
      </c>
      <c r="C1038" s="188" t="s">
        <v>7616</v>
      </c>
      <c r="D1038" s="188">
        <v>2212866.23</v>
      </c>
      <c r="E1038" s="188">
        <v>0.01</v>
      </c>
      <c r="F1038" s="188" t="s">
        <v>7800</v>
      </c>
      <c r="G1038" s="188" t="s">
        <v>7662</v>
      </c>
      <c r="H1038" s="188" t="s">
        <v>175</v>
      </c>
    </row>
    <row r="1039" spans="1:8">
      <c r="A1039" s="188">
        <v>9602</v>
      </c>
      <c r="B1039" s="188" t="s">
        <v>8801</v>
      </c>
      <c r="C1039" s="188" t="s">
        <v>7616</v>
      </c>
      <c r="D1039" s="188">
        <v>2191781.75</v>
      </c>
      <c r="E1039" s="188">
        <v>0.01</v>
      </c>
      <c r="F1039" s="188" t="s">
        <v>7711</v>
      </c>
      <c r="G1039" s="188" t="s">
        <v>7712</v>
      </c>
      <c r="H1039" s="188" t="s">
        <v>156</v>
      </c>
    </row>
    <row r="1040" spans="1:8">
      <c r="A1040" s="188" t="s">
        <v>10009</v>
      </c>
      <c r="B1040" s="188" t="s">
        <v>10010</v>
      </c>
      <c r="C1040" s="188" t="s">
        <v>7616</v>
      </c>
      <c r="D1040" s="188">
        <v>2151940.52</v>
      </c>
      <c r="E1040" s="188">
        <v>0.01</v>
      </c>
      <c r="F1040" s="188" t="s">
        <v>7742</v>
      </c>
      <c r="G1040" s="188" t="s">
        <v>7743</v>
      </c>
      <c r="H1040" s="188" t="s">
        <v>141</v>
      </c>
    </row>
    <row r="1041" spans="1:8">
      <c r="A1041" s="188">
        <v>3045</v>
      </c>
      <c r="B1041" s="188" t="s">
        <v>9172</v>
      </c>
      <c r="C1041" s="188" t="s">
        <v>7616</v>
      </c>
      <c r="D1041" s="188">
        <v>2006097.36</v>
      </c>
      <c r="E1041" s="188">
        <v>0.01</v>
      </c>
      <c r="F1041" s="188" t="s">
        <v>7634</v>
      </c>
      <c r="G1041" s="188" t="s">
        <v>7635</v>
      </c>
      <c r="H1041" s="188" t="s">
        <v>169</v>
      </c>
    </row>
    <row r="1042" spans="1:8">
      <c r="A1042" s="188" t="s">
        <v>9528</v>
      </c>
      <c r="B1042" s="188" t="s">
        <v>9529</v>
      </c>
      <c r="C1042" s="188" t="s">
        <v>7616</v>
      </c>
      <c r="D1042" s="188">
        <v>1984791.35</v>
      </c>
      <c r="E1042" s="188">
        <v>0.01</v>
      </c>
      <c r="F1042" s="188" t="s">
        <v>7984</v>
      </c>
      <c r="G1042" s="188" t="s">
        <v>7985</v>
      </c>
      <c r="H1042" s="188" t="s">
        <v>146</v>
      </c>
    </row>
    <row r="1043" spans="1:8">
      <c r="A1043" s="188">
        <v>9697</v>
      </c>
      <c r="B1043" s="188" t="s">
        <v>9571</v>
      </c>
      <c r="C1043" s="188" t="s">
        <v>7616</v>
      </c>
      <c r="D1043" s="188">
        <v>1910856.6</v>
      </c>
      <c r="E1043" s="188">
        <v>0.01</v>
      </c>
      <c r="F1043" s="188" t="s">
        <v>7711</v>
      </c>
      <c r="G1043" s="188" t="s">
        <v>7712</v>
      </c>
      <c r="H1043" s="188" t="s">
        <v>156</v>
      </c>
    </row>
    <row r="1044" spans="1:8">
      <c r="A1044" s="188" t="s">
        <v>9473</v>
      </c>
      <c r="B1044" s="188" t="s">
        <v>9473</v>
      </c>
      <c r="C1044" s="188" t="s">
        <v>7616</v>
      </c>
      <c r="D1044" s="188">
        <v>1905446.57</v>
      </c>
      <c r="E1044" s="188">
        <v>0.01</v>
      </c>
      <c r="F1044" s="188" t="s">
        <v>8440</v>
      </c>
      <c r="G1044" s="188" t="s">
        <v>8441</v>
      </c>
      <c r="H1044" s="188" t="s">
        <v>146</v>
      </c>
    </row>
    <row r="1045" spans="1:8">
      <c r="A1045" s="188" t="s">
        <v>9435</v>
      </c>
      <c r="B1045" s="188" t="s">
        <v>9436</v>
      </c>
      <c r="C1045" s="188" t="s">
        <v>7616</v>
      </c>
      <c r="D1045" s="188">
        <v>1804813.61</v>
      </c>
      <c r="E1045" s="188">
        <v>0.01</v>
      </c>
      <c r="F1045" s="188" t="s">
        <v>7984</v>
      </c>
      <c r="G1045" s="188" t="s">
        <v>7985</v>
      </c>
      <c r="H1045" s="188" t="s">
        <v>146</v>
      </c>
    </row>
    <row r="1046" spans="1:8">
      <c r="A1046" s="188" t="s">
        <v>9074</v>
      </c>
      <c r="B1046" s="188" t="s">
        <v>9075</v>
      </c>
      <c r="C1046" s="188" t="s">
        <v>7616</v>
      </c>
      <c r="D1046" s="188">
        <v>1797983.55</v>
      </c>
      <c r="E1046" s="188">
        <v>0.01</v>
      </c>
      <c r="F1046" s="188" t="s">
        <v>7602</v>
      </c>
      <c r="G1046" s="188" t="s">
        <v>7603</v>
      </c>
      <c r="H1046" s="188" t="s">
        <v>63</v>
      </c>
    </row>
    <row r="1047" spans="1:8">
      <c r="A1047" s="188">
        <v>788</v>
      </c>
      <c r="B1047" s="188" t="s">
        <v>9647</v>
      </c>
      <c r="C1047" s="188" t="s">
        <v>7616</v>
      </c>
      <c r="D1047" s="188">
        <v>1658760.53</v>
      </c>
      <c r="E1047" s="188">
        <v>0.01</v>
      </c>
      <c r="F1047" s="188" t="s">
        <v>7661</v>
      </c>
      <c r="G1047" s="188" t="s">
        <v>7662</v>
      </c>
      <c r="H1047" s="188" t="s">
        <v>175</v>
      </c>
    </row>
    <row r="1048" spans="1:8">
      <c r="A1048" s="188" t="s">
        <v>9703</v>
      </c>
      <c r="B1048" s="188" t="s">
        <v>9704</v>
      </c>
      <c r="C1048" s="188" t="s">
        <v>7616</v>
      </c>
      <c r="D1048" s="188">
        <v>1542888.89</v>
      </c>
      <c r="E1048" s="188">
        <v>0.01</v>
      </c>
      <c r="F1048" s="188" t="s">
        <v>9041</v>
      </c>
      <c r="G1048" s="188" t="s">
        <v>9042</v>
      </c>
      <c r="H1048" s="188" t="s">
        <v>253</v>
      </c>
    </row>
    <row r="1049" spans="1:8">
      <c r="A1049" s="188" t="s">
        <v>10011</v>
      </c>
      <c r="B1049" s="188" t="s">
        <v>10012</v>
      </c>
      <c r="C1049" s="188" t="s">
        <v>7616</v>
      </c>
      <c r="D1049" s="188">
        <v>1498409.17</v>
      </c>
      <c r="E1049" s="188">
        <v>0.01</v>
      </c>
      <c r="F1049" s="188" t="s">
        <v>7641</v>
      </c>
      <c r="G1049" s="188" t="s">
        <v>7642</v>
      </c>
      <c r="H1049" s="188" t="s">
        <v>146</v>
      </c>
    </row>
    <row r="1050" spans="1:8">
      <c r="A1050" s="188">
        <v>3888</v>
      </c>
      <c r="B1050" s="188" t="s">
        <v>10013</v>
      </c>
      <c r="C1050" s="188" t="s">
        <v>7616</v>
      </c>
      <c r="D1050" s="188">
        <v>1455225.75</v>
      </c>
      <c r="E1050" s="188">
        <v>0.01</v>
      </c>
      <c r="F1050" s="188" t="s">
        <v>7661</v>
      </c>
      <c r="G1050" s="188" t="s">
        <v>7662</v>
      </c>
      <c r="H1050" s="188" t="s">
        <v>175</v>
      </c>
    </row>
    <row r="1051" spans="1:8">
      <c r="A1051" s="188" t="s">
        <v>9211</v>
      </c>
      <c r="B1051" s="188" t="s">
        <v>1392</v>
      </c>
      <c r="C1051" s="188" t="s">
        <v>7616</v>
      </c>
      <c r="D1051" s="188">
        <v>1431863.97</v>
      </c>
      <c r="E1051" s="188">
        <v>0.01</v>
      </c>
      <c r="F1051" s="188" t="s">
        <v>7692</v>
      </c>
      <c r="G1051" s="188" t="s">
        <v>7613</v>
      </c>
      <c r="H1051" s="188" t="s">
        <v>7693</v>
      </c>
    </row>
    <row r="1052" spans="1:8">
      <c r="A1052" s="188" t="s">
        <v>9309</v>
      </c>
      <c r="B1052" s="188" t="s">
        <v>2084</v>
      </c>
      <c r="C1052" s="188" t="s">
        <v>7616</v>
      </c>
      <c r="D1052" s="188">
        <v>1384482.51</v>
      </c>
      <c r="E1052" s="188">
        <v>0.01</v>
      </c>
      <c r="F1052" s="188" t="s">
        <v>7763</v>
      </c>
      <c r="G1052" s="188" t="s">
        <v>7764</v>
      </c>
      <c r="H1052" s="188" t="s">
        <v>161</v>
      </c>
    </row>
    <row r="1053" spans="1:8">
      <c r="A1053" s="188">
        <v>3293</v>
      </c>
      <c r="B1053" s="188" t="s">
        <v>10014</v>
      </c>
      <c r="C1053" s="188" t="s">
        <v>7616</v>
      </c>
      <c r="D1053" s="188">
        <v>1285434.8</v>
      </c>
      <c r="E1053" s="188">
        <v>0.01</v>
      </c>
      <c r="F1053" s="188" t="s">
        <v>7634</v>
      </c>
      <c r="G1053" s="188" t="s">
        <v>9535</v>
      </c>
      <c r="H1053" s="188" t="s">
        <v>169</v>
      </c>
    </row>
    <row r="1054" spans="1:8">
      <c r="A1054" s="188" t="s">
        <v>9216</v>
      </c>
      <c r="B1054" s="188" t="s">
        <v>5177</v>
      </c>
      <c r="C1054" s="188" t="s">
        <v>7607</v>
      </c>
      <c r="D1054" s="188">
        <v>3430642.84</v>
      </c>
      <c r="E1054" s="188">
        <v>0.01</v>
      </c>
      <c r="F1054" s="188" t="s">
        <v>7763</v>
      </c>
      <c r="G1054" s="188" t="s">
        <v>7764</v>
      </c>
      <c r="H1054" s="188" t="s">
        <v>161</v>
      </c>
    </row>
    <row r="1055" spans="1:8">
      <c r="A1055" s="188">
        <v>7259</v>
      </c>
      <c r="B1055" s="188" t="s">
        <v>8960</v>
      </c>
      <c r="C1055" s="188" t="s">
        <v>7607</v>
      </c>
      <c r="D1055" s="188">
        <v>3405514.4</v>
      </c>
      <c r="E1055" s="188">
        <v>0.01</v>
      </c>
      <c r="F1055" s="188" t="s">
        <v>7711</v>
      </c>
      <c r="G1055" s="188" t="s">
        <v>7712</v>
      </c>
      <c r="H1055" s="188" t="s">
        <v>156</v>
      </c>
    </row>
    <row r="1056" spans="1:8">
      <c r="A1056" s="188">
        <v>1928</v>
      </c>
      <c r="B1056" s="188" t="s">
        <v>3573</v>
      </c>
      <c r="C1056" s="188" t="s">
        <v>7607</v>
      </c>
      <c r="D1056" s="188">
        <v>3277907.96</v>
      </c>
      <c r="E1056" s="188">
        <v>0.01</v>
      </c>
      <c r="F1056" s="188" t="s">
        <v>7711</v>
      </c>
      <c r="G1056" s="188" t="s">
        <v>7712</v>
      </c>
      <c r="H1056" s="188" t="s">
        <v>156</v>
      </c>
    </row>
    <row r="1057" spans="1:8">
      <c r="A1057" s="188" t="s">
        <v>10015</v>
      </c>
      <c r="B1057" s="188" t="s">
        <v>10016</v>
      </c>
      <c r="C1057" s="188" t="s">
        <v>7607</v>
      </c>
      <c r="D1057" s="188">
        <v>3219200.41</v>
      </c>
      <c r="E1057" s="188">
        <v>0.01</v>
      </c>
      <c r="F1057" s="188" t="s">
        <v>7602</v>
      </c>
      <c r="G1057" s="188" t="s">
        <v>7625</v>
      </c>
      <c r="H1057" s="188" t="s">
        <v>63</v>
      </c>
    </row>
    <row r="1058" spans="1:8">
      <c r="A1058" s="188" t="s">
        <v>8874</v>
      </c>
      <c r="B1058" s="188" t="s">
        <v>1479</v>
      </c>
      <c r="C1058" s="188" t="s">
        <v>7607</v>
      </c>
      <c r="D1058" s="188">
        <v>3179610.42</v>
      </c>
      <c r="E1058" s="188">
        <v>0.01</v>
      </c>
      <c r="F1058" s="188" t="s">
        <v>7692</v>
      </c>
      <c r="G1058" s="188" t="s">
        <v>7613</v>
      </c>
      <c r="H1058" s="188" t="s">
        <v>7693</v>
      </c>
    </row>
    <row r="1059" spans="1:8">
      <c r="A1059" s="188" t="s">
        <v>9106</v>
      </c>
      <c r="B1059" s="188" t="s">
        <v>9107</v>
      </c>
      <c r="C1059" s="188" t="s">
        <v>7607</v>
      </c>
      <c r="D1059" s="188">
        <v>3159964.41</v>
      </c>
      <c r="E1059" s="188">
        <v>0.01</v>
      </c>
      <c r="F1059" s="188" t="s">
        <v>7763</v>
      </c>
      <c r="G1059" s="188" t="s">
        <v>7764</v>
      </c>
      <c r="H1059" s="188" t="s">
        <v>161</v>
      </c>
    </row>
    <row r="1060" spans="1:8">
      <c r="A1060" s="188" t="s">
        <v>9179</v>
      </c>
      <c r="B1060" s="188" t="s">
        <v>9180</v>
      </c>
      <c r="C1060" s="188" t="s">
        <v>7607</v>
      </c>
      <c r="D1060" s="188">
        <v>3137767.62</v>
      </c>
      <c r="E1060" s="188">
        <v>0.01</v>
      </c>
      <c r="F1060" s="188" t="s">
        <v>7661</v>
      </c>
      <c r="G1060" s="188" t="s">
        <v>7625</v>
      </c>
      <c r="H1060" s="188" t="s">
        <v>63</v>
      </c>
    </row>
    <row r="1061" spans="1:8">
      <c r="A1061" s="188">
        <v>7270</v>
      </c>
      <c r="B1061" s="188" t="s">
        <v>9269</v>
      </c>
      <c r="C1061" s="188" t="s">
        <v>7607</v>
      </c>
      <c r="D1061" s="188">
        <v>3018569.07</v>
      </c>
      <c r="E1061" s="188">
        <v>0.01</v>
      </c>
      <c r="F1061" s="188" t="s">
        <v>7711</v>
      </c>
      <c r="G1061" s="188" t="s">
        <v>7712</v>
      </c>
      <c r="H1061" s="188" t="s">
        <v>156</v>
      </c>
    </row>
    <row r="1062" spans="1:8">
      <c r="A1062" s="188" t="s">
        <v>9006</v>
      </c>
      <c r="B1062" s="188" t="s">
        <v>9007</v>
      </c>
      <c r="C1062" s="188" t="s">
        <v>7607</v>
      </c>
      <c r="D1062" s="188">
        <v>2942968.88</v>
      </c>
      <c r="E1062" s="188">
        <v>0.01</v>
      </c>
      <c r="F1062" s="188" t="s">
        <v>7984</v>
      </c>
      <c r="G1062" s="188" t="s">
        <v>7985</v>
      </c>
      <c r="H1062" s="188" t="s">
        <v>146</v>
      </c>
    </row>
    <row r="1063" spans="1:8">
      <c r="A1063" s="188" t="s">
        <v>9345</v>
      </c>
      <c r="B1063" s="188" t="s">
        <v>3673</v>
      </c>
      <c r="C1063" s="188" t="s">
        <v>7607</v>
      </c>
      <c r="D1063" s="188">
        <v>2866449.68</v>
      </c>
      <c r="E1063" s="188">
        <v>0.01</v>
      </c>
      <c r="F1063" s="188" t="s">
        <v>7688</v>
      </c>
      <c r="G1063" s="188" t="s">
        <v>7689</v>
      </c>
      <c r="H1063" s="188" t="s">
        <v>146</v>
      </c>
    </row>
    <row r="1064" spans="1:8">
      <c r="A1064" s="188">
        <v>7202</v>
      </c>
      <c r="B1064" s="188" t="s">
        <v>3035</v>
      </c>
      <c r="C1064" s="188" t="s">
        <v>7607</v>
      </c>
      <c r="D1064" s="188">
        <v>2843753.25</v>
      </c>
      <c r="E1064" s="188">
        <v>0.01</v>
      </c>
      <c r="F1064" s="188" t="s">
        <v>7711</v>
      </c>
      <c r="G1064" s="188" t="s">
        <v>7712</v>
      </c>
      <c r="H1064" s="188" t="s">
        <v>156</v>
      </c>
    </row>
    <row r="1065" spans="1:8">
      <c r="A1065" s="188" t="s">
        <v>8975</v>
      </c>
      <c r="B1065" s="188" t="s">
        <v>8976</v>
      </c>
      <c r="C1065" s="188" t="s">
        <v>7607</v>
      </c>
      <c r="D1065" s="188">
        <v>2842102.41</v>
      </c>
      <c r="E1065" s="188">
        <v>0.01</v>
      </c>
      <c r="F1065" s="188" t="s">
        <v>7656</v>
      </c>
      <c r="G1065" s="188" t="s">
        <v>7657</v>
      </c>
      <c r="H1065" s="188" t="s">
        <v>179</v>
      </c>
    </row>
    <row r="1066" spans="1:8">
      <c r="A1066" s="188">
        <v>8136</v>
      </c>
      <c r="B1066" s="188" t="s">
        <v>10017</v>
      </c>
      <c r="C1066" s="188" t="s">
        <v>7607</v>
      </c>
      <c r="D1066" s="188">
        <v>2829679.58</v>
      </c>
      <c r="E1066" s="188">
        <v>0.01</v>
      </c>
      <c r="F1066" s="188" t="s">
        <v>7711</v>
      </c>
      <c r="G1066" s="188" t="s">
        <v>7712</v>
      </c>
      <c r="H1066" s="188" t="s">
        <v>156</v>
      </c>
    </row>
    <row r="1067" spans="1:8">
      <c r="A1067" s="188" t="s">
        <v>8923</v>
      </c>
      <c r="B1067" s="188" t="s">
        <v>2108</v>
      </c>
      <c r="C1067" s="188" t="s">
        <v>7607</v>
      </c>
      <c r="D1067" s="188">
        <v>2819796.99</v>
      </c>
      <c r="E1067" s="188">
        <v>0.01</v>
      </c>
      <c r="F1067" s="188" t="s">
        <v>7763</v>
      </c>
      <c r="G1067" s="188" t="s">
        <v>7764</v>
      </c>
      <c r="H1067" s="188" t="s">
        <v>161</v>
      </c>
    </row>
    <row r="1068" spans="1:8">
      <c r="A1068" s="188" t="s">
        <v>9052</v>
      </c>
      <c r="B1068" s="188" t="s">
        <v>3901</v>
      </c>
      <c r="C1068" s="188" t="s">
        <v>7607</v>
      </c>
      <c r="D1068" s="188">
        <v>2799179.62</v>
      </c>
      <c r="E1068" s="188">
        <v>0.01</v>
      </c>
      <c r="F1068" s="188" t="s">
        <v>7692</v>
      </c>
      <c r="G1068" s="188" t="s">
        <v>7613</v>
      </c>
      <c r="H1068" s="188" t="s">
        <v>7693</v>
      </c>
    </row>
    <row r="1069" spans="1:8">
      <c r="A1069" s="188">
        <v>7272</v>
      </c>
      <c r="B1069" s="188" t="s">
        <v>9022</v>
      </c>
      <c r="C1069" s="188" t="s">
        <v>7607</v>
      </c>
      <c r="D1069" s="188">
        <v>2752778.47</v>
      </c>
      <c r="E1069" s="188">
        <v>0.01</v>
      </c>
      <c r="F1069" s="188" t="s">
        <v>7711</v>
      </c>
      <c r="G1069" s="188" t="s">
        <v>7712</v>
      </c>
      <c r="H1069" s="188" t="s">
        <v>156</v>
      </c>
    </row>
    <row r="1070" spans="1:8">
      <c r="A1070" s="188">
        <v>2333</v>
      </c>
      <c r="B1070" s="188" t="s">
        <v>9559</v>
      </c>
      <c r="C1070" s="188" t="s">
        <v>7607</v>
      </c>
      <c r="D1070" s="188">
        <v>2719466.57</v>
      </c>
      <c r="E1070" s="188">
        <v>0.01</v>
      </c>
      <c r="F1070" s="188" t="s">
        <v>7661</v>
      </c>
      <c r="G1070" s="188" t="s">
        <v>7662</v>
      </c>
      <c r="H1070" s="188" t="s">
        <v>175</v>
      </c>
    </row>
    <row r="1071" spans="1:8">
      <c r="A1071" s="188" t="s">
        <v>9450</v>
      </c>
      <c r="B1071" s="188" t="s">
        <v>9451</v>
      </c>
      <c r="C1071" s="188" t="s">
        <v>7607</v>
      </c>
      <c r="D1071" s="188">
        <v>2583967.13</v>
      </c>
      <c r="E1071" s="188">
        <v>0.01</v>
      </c>
      <c r="F1071" s="188" t="s">
        <v>7602</v>
      </c>
      <c r="G1071" s="188" t="s">
        <v>7603</v>
      </c>
      <c r="H1071" s="188" t="s">
        <v>63</v>
      </c>
    </row>
    <row r="1072" spans="1:8">
      <c r="A1072" s="188" t="s">
        <v>9344</v>
      </c>
      <c r="B1072" s="188" t="s">
        <v>2052</v>
      </c>
      <c r="C1072" s="188" t="s">
        <v>7607</v>
      </c>
      <c r="D1072" s="188">
        <v>2559801.34</v>
      </c>
      <c r="E1072" s="188">
        <v>0.01</v>
      </c>
      <c r="F1072" s="188" t="s">
        <v>7692</v>
      </c>
      <c r="G1072" s="188" t="s">
        <v>7613</v>
      </c>
      <c r="H1072" s="188" t="s">
        <v>7693</v>
      </c>
    </row>
    <row r="1073" spans="1:8">
      <c r="A1073" s="188" t="s">
        <v>9394</v>
      </c>
      <c r="B1073" s="188" t="s">
        <v>2846</v>
      </c>
      <c r="C1073" s="188" t="s">
        <v>7607</v>
      </c>
      <c r="D1073" s="188">
        <v>2448816.9</v>
      </c>
      <c r="E1073" s="188">
        <v>0.01</v>
      </c>
      <c r="F1073" s="188" t="s">
        <v>7641</v>
      </c>
      <c r="G1073" s="188" t="s">
        <v>7642</v>
      </c>
      <c r="H1073" s="188" t="s">
        <v>146</v>
      </c>
    </row>
    <row r="1074" spans="1:8">
      <c r="A1074" s="188" t="s">
        <v>9010</v>
      </c>
      <c r="B1074" s="188" t="s">
        <v>9011</v>
      </c>
      <c r="C1074" s="188" t="s">
        <v>7607</v>
      </c>
      <c r="D1074" s="188">
        <v>2429428.17</v>
      </c>
      <c r="E1074" s="188">
        <v>0.01</v>
      </c>
      <c r="F1074" s="188" t="s">
        <v>8133</v>
      </c>
      <c r="G1074" s="188" t="s">
        <v>8134</v>
      </c>
      <c r="H1074" s="188" t="s">
        <v>197</v>
      </c>
    </row>
    <row r="1075" spans="1:8">
      <c r="A1075" s="188">
        <v>6690</v>
      </c>
      <c r="B1075" s="188" t="s">
        <v>9336</v>
      </c>
      <c r="C1075" s="188" t="s">
        <v>7607</v>
      </c>
      <c r="D1075" s="188">
        <v>2411401.63</v>
      </c>
      <c r="E1075" s="188">
        <v>0.01</v>
      </c>
      <c r="F1075" s="188" t="s">
        <v>7661</v>
      </c>
      <c r="G1075" s="188" t="s">
        <v>7662</v>
      </c>
      <c r="H1075" s="188" t="s">
        <v>175</v>
      </c>
    </row>
    <row r="1076" spans="1:8">
      <c r="A1076" s="188" t="s">
        <v>9198</v>
      </c>
      <c r="B1076" s="188" t="s">
        <v>9199</v>
      </c>
      <c r="C1076" s="188" t="s">
        <v>7607</v>
      </c>
      <c r="D1076" s="188">
        <v>2384888.34</v>
      </c>
      <c r="E1076" s="188">
        <v>0.01</v>
      </c>
      <c r="F1076" s="188" t="s">
        <v>8064</v>
      </c>
      <c r="G1076" s="188" t="s">
        <v>8065</v>
      </c>
      <c r="H1076" s="188" t="s">
        <v>218</v>
      </c>
    </row>
    <row r="1077" spans="1:8">
      <c r="A1077" s="188">
        <v>696</v>
      </c>
      <c r="B1077" s="188" t="s">
        <v>9096</v>
      </c>
      <c r="C1077" s="188" t="s">
        <v>7607</v>
      </c>
      <c r="D1077" s="188">
        <v>2355915.7599999998</v>
      </c>
      <c r="E1077" s="188">
        <v>0.01</v>
      </c>
      <c r="F1077" s="188" t="s">
        <v>7661</v>
      </c>
      <c r="G1077" s="188" t="s">
        <v>7662</v>
      </c>
      <c r="H1077" s="188" t="s">
        <v>175</v>
      </c>
    </row>
    <row r="1078" spans="1:8">
      <c r="A1078" s="188" t="s">
        <v>9280</v>
      </c>
      <c r="B1078" s="188" t="s">
        <v>9281</v>
      </c>
      <c r="C1078" s="188" t="s">
        <v>7607</v>
      </c>
      <c r="D1078" s="188">
        <v>2347042.14</v>
      </c>
      <c r="E1078" s="188">
        <v>0.01</v>
      </c>
      <c r="F1078" s="188" t="s">
        <v>7661</v>
      </c>
      <c r="G1078" s="188" t="s">
        <v>7603</v>
      </c>
      <c r="H1078" s="188" t="s">
        <v>63</v>
      </c>
    </row>
    <row r="1079" spans="1:8">
      <c r="A1079" s="188">
        <v>4755</v>
      </c>
      <c r="B1079" s="188" t="s">
        <v>9686</v>
      </c>
      <c r="C1079" s="188" t="s">
        <v>7607</v>
      </c>
      <c r="D1079" s="188">
        <v>2324880.98</v>
      </c>
      <c r="E1079" s="188">
        <v>0.01</v>
      </c>
      <c r="F1079" s="188" t="s">
        <v>7711</v>
      </c>
      <c r="G1079" s="188" t="s">
        <v>7712</v>
      </c>
      <c r="H1079" s="188" t="s">
        <v>156</v>
      </c>
    </row>
    <row r="1080" spans="1:8">
      <c r="A1080" s="188">
        <v>9843</v>
      </c>
      <c r="B1080" s="188" t="s">
        <v>9495</v>
      </c>
      <c r="C1080" s="188" t="s">
        <v>7607</v>
      </c>
      <c r="D1080" s="188">
        <v>2313279.54</v>
      </c>
      <c r="E1080" s="188">
        <v>0.01</v>
      </c>
      <c r="F1080" s="188" t="s">
        <v>7711</v>
      </c>
      <c r="G1080" s="188" t="s">
        <v>7712</v>
      </c>
      <c r="H1080" s="188" t="s">
        <v>156</v>
      </c>
    </row>
    <row r="1081" spans="1:8">
      <c r="A1081" s="188">
        <v>1928</v>
      </c>
      <c r="B1081" s="188" t="s">
        <v>2376</v>
      </c>
      <c r="C1081" s="188" t="s">
        <v>7607</v>
      </c>
      <c r="D1081" s="188">
        <v>2197821.42</v>
      </c>
      <c r="E1081" s="188">
        <v>0.01</v>
      </c>
      <c r="F1081" s="188" t="s">
        <v>7800</v>
      </c>
      <c r="G1081" s="188" t="s">
        <v>7662</v>
      </c>
      <c r="H1081" s="188" t="s">
        <v>175</v>
      </c>
    </row>
    <row r="1082" spans="1:8">
      <c r="A1082" s="188">
        <v>9901</v>
      </c>
      <c r="B1082" s="188" t="s">
        <v>9171</v>
      </c>
      <c r="C1082" s="188" t="s">
        <v>7607</v>
      </c>
      <c r="D1082" s="188">
        <v>2181831.15</v>
      </c>
      <c r="E1082" s="188">
        <v>0.01</v>
      </c>
      <c r="F1082" s="188" t="s">
        <v>7661</v>
      </c>
      <c r="G1082" s="188" t="s">
        <v>7662</v>
      </c>
      <c r="H1082" s="188" t="s">
        <v>175</v>
      </c>
    </row>
    <row r="1083" spans="1:8">
      <c r="A1083" s="188" t="s">
        <v>9162</v>
      </c>
      <c r="B1083" s="188" t="s">
        <v>9163</v>
      </c>
      <c r="C1083" s="188" t="s">
        <v>7607</v>
      </c>
      <c r="D1083" s="188">
        <v>2149474.4500000002</v>
      </c>
      <c r="E1083" s="188">
        <v>0.01</v>
      </c>
      <c r="F1083" s="188" t="s">
        <v>8592</v>
      </c>
      <c r="G1083" s="188" t="s">
        <v>8593</v>
      </c>
      <c r="H1083" s="188" t="s">
        <v>237</v>
      </c>
    </row>
    <row r="1084" spans="1:8">
      <c r="A1084" s="188">
        <v>27</v>
      </c>
      <c r="B1084" s="188" t="s">
        <v>9660</v>
      </c>
      <c r="C1084" s="188" t="s">
        <v>7607</v>
      </c>
      <c r="D1084" s="188">
        <v>2017649.58</v>
      </c>
      <c r="E1084" s="188">
        <v>0.01</v>
      </c>
      <c r="F1084" s="188" t="s">
        <v>7800</v>
      </c>
      <c r="G1084" s="188" t="s">
        <v>7662</v>
      </c>
      <c r="H1084" s="188" t="s">
        <v>175</v>
      </c>
    </row>
    <row r="1085" spans="1:8">
      <c r="A1085" s="188">
        <v>9866</v>
      </c>
      <c r="B1085" s="188" t="s">
        <v>10018</v>
      </c>
      <c r="C1085" s="188" t="s">
        <v>7607</v>
      </c>
      <c r="D1085" s="188">
        <v>1879400.63</v>
      </c>
      <c r="E1085" s="188">
        <v>0.01</v>
      </c>
      <c r="F1085" s="188" t="s">
        <v>7661</v>
      </c>
      <c r="G1085" s="188" t="s">
        <v>7662</v>
      </c>
      <c r="H1085" s="188" t="s">
        <v>175</v>
      </c>
    </row>
    <row r="1086" spans="1:8">
      <c r="A1086" s="188" t="s">
        <v>9303</v>
      </c>
      <c r="B1086" s="188" t="s">
        <v>9304</v>
      </c>
      <c r="C1086" s="188" t="s">
        <v>7607</v>
      </c>
      <c r="D1086" s="188">
        <v>1867172.23</v>
      </c>
      <c r="E1086" s="188">
        <v>0.01</v>
      </c>
      <c r="F1086" s="188" t="s">
        <v>7692</v>
      </c>
      <c r="G1086" s="188" t="s">
        <v>7613</v>
      </c>
      <c r="H1086" s="188" t="s">
        <v>7693</v>
      </c>
    </row>
    <row r="1087" spans="1:8">
      <c r="A1087" s="188">
        <v>7309</v>
      </c>
      <c r="B1087" s="188" t="s">
        <v>4148</v>
      </c>
      <c r="C1087" s="188" t="s">
        <v>7607</v>
      </c>
      <c r="D1087" s="188">
        <v>1830300.17</v>
      </c>
      <c r="E1087" s="188">
        <v>0.01</v>
      </c>
      <c r="F1087" s="188" t="s">
        <v>7711</v>
      </c>
      <c r="G1087" s="188" t="s">
        <v>7712</v>
      </c>
      <c r="H1087" s="188" t="s">
        <v>156</v>
      </c>
    </row>
    <row r="1088" spans="1:8">
      <c r="A1088" s="188">
        <v>3606</v>
      </c>
      <c r="B1088" s="188" t="s">
        <v>9565</v>
      </c>
      <c r="C1088" s="188" t="s">
        <v>7607</v>
      </c>
      <c r="D1088" s="188">
        <v>1759110.22</v>
      </c>
      <c r="E1088" s="188">
        <v>0.01</v>
      </c>
      <c r="F1088" s="188" t="s">
        <v>7661</v>
      </c>
      <c r="G1088" s="188" t="s">
        <v>7662</v>
      </c>
      <c r="H1088" s="188" t="s">
        <v>175</v>
      </c>
    </row>
    <row r="1089" spans="1:8">
      <c r="A1089" s="188">
        <v>2331</v>
      </c>
      <c r="B1089" s="188" t="s">
        <v>9165</v>
      </c>
      <c r="C1089" s="188" t="s">
        <v>7607</v>
      </c>
      <c r="D1089" s="188">
        <v>1744469.93</v>
      </c>
      <c r="E1089" s="188">
        <v>0.01</v>
      </c>
      <c r="F1089" s="188" t="s">
        <v>7661</v>
      </c>
      <c r="G1089" s="188" t="s">
        <v>7662</v>
      </c>
      <c r="H1089" s="188" t="s">
        <v>175</v>
      </c>
    </row>
    <row r="1090" spans="1:8">
      <c r="A1090" s="188" t="s">
        <v>9474</v>
      </c>
      <c r="B1090" s="188" t="s">
        <v>2156</v>
      </c>
      <c r="C1090" s="188" t="s">
        <v>7607</v>
      </c>
      <c r="D1090" s="188">
        <v>1728773.04</v>
      </c>
      <c r="E1090" s="188">
        <v>0.01</v>
      </c>
      <c r="F1090" s="188" t="s">
        <v>7688</v>
      </c>
      <c r="G1090" s="188" t="s">
        <v>7689</v>
      </c>
      <c r="H1090" s="188" t="s">
        <v>146</v>
      </c>
    </row>
    <row r="1091" spans="1:8">
      <c r="A1091" s="188" t="s">
        <v>9651</v>
      </c>
      <c r="B1091" s="188" t="s">
        <v>9652</v>
      </c>
      <c r="C1091" s="188" t="s">
        <v>7607</v>
      </c>
      <c r="D1091" s="188">
        <v>1724918.09</v>
      </c>
      <c r="E1091" s="188">
        <v>0.01</v>
      </c>
      <c r="F1091" s="188" t="s">
        <v>7641</v>
      </c>
      <c r="G1091" s="188" t="s">
        <v>7642</v>
      </c>
      <c r="H1091" s="188" t="s">
        <v>146</v>
      </c>
    </row>
    <row r="1092" spans="1:8">
      <c r="A1092" s="188">
        <v>2313</v>
      </c>
      <c r="B1092" s="188" t="s">
        <v>9328</v>
      </c>
      <c r="C1092" s="188" t="s">
        <v>7607</v>
      </c>
      <c r="D1092" s="188">
        <v>1638280.27</v>
      </c>
      <c r="E1092" s="188">
        <v>0.01</v>
      </c>
      <c r="F1092" s="188" t="s">
        <v>7661</v>
      </c>
      <c r="G1092" s="188" t="s">
        <v>7662</v>
      </c>
      <c r="H1092" s="188" t="s">
        <v>175</v>
      </c>
    </row>
    <row r="1093" spans="1:8">
      <c r="A1093" s="188" t="s">
        <v>10019</v>
      </c>
      <c r="B1093" s="188" t="s">
        <v>10020</v>
      </c>
      <c r="C1093" s="188" t="s">
        <v>7607</v>
      </c>
      <c r="D1093" s="188">
        <v>1620893.59</v>
      </c>
      <c r="E1093" s="188">
        <v>0.01</v>
      </c>
      <c r="F1093" s="188" t="s">
        <v>7692</v>
      </c>
      <c r="G1093" s="188" t="s">
        <v>7613</v>
      </c>
      <c r="H1093" s="188" t="s">
        <v>7693</v>
      </c>
    </row>
    <row r="1094" spans="1:8">
      <c r="A1094" s="188" t="s">
        <v>9151</v>
      </c>
      <c r="B1094" s="188" t="s">
        <v>9152</v>
      </c>
      <c r="C1094" s="188" t="s">
        <v>7607</v>
      </c>
      <c r="D1094" s="188">
        <v>1616729.84</v>
      </c>
      <c r="E1094" s="188">
        <v>0.01</v>
      </c>
      <c r="F1094" s="188" t="s">
        <v>8041</v>
      </c>
      <c r="G1094" s="188" t="s">
        <v>8042</v>
      </c>
      <c r="H1094" s="188" t="s">
        <v>222</v>
      </c>
    </row>
    <row r="1095" spans="1:8">
      <c r="A1095" s="188" t="s">
        <v>9403</v>
      </c>
      <c r="B1095" s="188" t="s">
        <v>9404</v>
      </c>
      <c r="C1095" s="188" t="s">
        <v>7607</v>
      </c>
      <c r="D1095" s="188">
        <v>1584567.63</v>
      </c>
      <c r="E1095" s="188">
        <v>0.01</v>
      </c>
      <c r="F1095" s="188" t="s">
        <v>7641</v>
      </c>
      <c r="G1095" s="188" t="s">
        <v>7642</v>
      </c>
      <c r="H1095" s="188" t="s">
        <v>146</v>
      </c>
    </row>
    <row r="1096" spans="1:8">
      <c r="A1096" s="188" t="s">
        <v>9508</v>
      </c>
      <c r="B1096" s="188" t="s">
        <v>9509</v>
      </c>
      <c r="C1096" s="188" t="s">
        <v>7607</v>
      </c>
      <c r="D1096" s="188">
        <v>1542779</v>
      </c>
      <c r="E1096" s="188">
        <v>0.01</v>
      </c>
      <c r="F1096" s="188" t="s">
        <v>7641</v>
      </c>
      <c r="G1096" s="188" t="s">
        <v>7642</v>
      </c>
      <c r="H1096" s="188" t="s">
        <v>146</v>
      </c>
    </row>
    <row r="1097" spans="1:8">
      <c r="A1097" s="188">
        <v>9863</v>
      </c>
      <c r="B1097" s="188" t="s">
        <v>10021</v>
      </c>
      <c r="C1097" s="188" t="s">
        <v>7607</v>
      </c>
      <c r="D1097" s="188">
        <v>1534406.08</v>
      </c>
      <c r="E1097" s="188">
        <v>0.01</v>
      </c>
      <c r="F1097" s="188" t="s">
        <v>7661</v>
      </c>
      <c r="G1097" s="188" t="s">
        <v>7662</v>
      </c>
      <c r="H1097" s="188" t="s">
        <v>175</v>
      </c>
    </row>
    <row r="1098" spans="1:8">
      <c r="A1098" s="188" t="s">
        <v>9059</v>
      </c>
      <c r="B1098" s="188" t="s">
        <v>9060</v>
      </c>
      <c r="C1098" s="188" t="s">
        <v>7607</v>
      </c>
      <c r="D1098" s="188">
        <v>1473126.61</v>
      </c>
      <c r="E1098" s="188">
        <v>0.01</v>
      </c>
      <c r="F1098" s="188" t="s">
        <v>7641</v>
      </c>
      <c r="G1098" s="188" t="s">
        <v>7642</v>
      </c>
      <c r="H1098" s="188" t="s">
        <v>146</v>
      </c>
    </row>
    <row r="1099" spans="1:8">
      <c r="A1099" s="188" t="s">
        <v>10022</v>
      </c>
      <c r="B1099" s="188" t="s">
        <v>2681</v>
      </c>
      <c r="C1099" s="188" t="s">
        <v>7607</v>
      </c>
      <c r="D1099" s="188">
        <v>1474770.67</v>
      </c>
      <c r="E1099" s="188">
        <v>0.01</v>
      </c>
      <c r="F1099" s="188" t="s">
        <v>7675</v>
      </c>
      <c r="G1099" s="188" t="s">
        <v>7676</v>
      </c>
      <c r="H1099" s="188" t="s">
        <v>151</v>
      </c>
    </row>
    <row r="1100" spans="1:8">
      <c r="A1100" s="188" t="s">
        <v>9183</v>
      </c>
      <c r="B1100" s="188" t="s">
        <v>9184</v>
      </c>
      <c r="C1100" s="188" t="s">
        <v>7607</v>
      </c>
      <c r="D1100" s="188">
        <v>1472299.8</v>
      </c>
      <c r="E1100" s="188">
        <v>0.01</v>
      </c>
      <c r="F1100" s="188" t="s">
        <v>7688</v>
      </c>
      <c r="G1100" s="188" t="s">
        <v>7689</v>
      </c>
      <c r="H1100" s="188" t="s">
        <v>146</v>
      </c>
    </row>
    <row r="1101" spans="1:8">
      <c r="A1101" s="188" t="s">
        <v>9560</v>
      </c>
      <c r="B1101" s="188" t="s">
        <v>9561</v>
      </c>
      <c r="C1101" s="188" t="s">
        <v>7607</v>
      </c>
      <c r="D1101" s="188">
        <v>1463975.33</v>
      </c>
      <c r="E1101" s="188">
        <v>0.01</v>
      </c>
      <c r="F1101" s="188" t="s">
        <v>7641</v>
      </c>
      <c r="G1101" s="188" t="s">
        <v>7642</v>
      </c>
      <c r="H1101" s="188" t="s">
        <v>146</v>
      </c>
    </row>
    <row r="1102" spans="1:8">
      <c r="A1102" s="188" t="s">
        <v>9319</v>
      </c>
      <c r="B1102" s="188" t="s">
        <v>9320</v>
      </c>
      <c r="C1102" s="188" t="s">
        <v>7607</v>
      </c>
      <c r="D1102" s="188">
        <v>1409835.56</v>
      </c>
      <c r="E1102" s="188">
        <v>0.01</v>
      </c>
      <c r="F1102" s="188" t="s">
        <v>7653</v>
      </c>
      <c r="G1102" s="188" t="s">
        <v>7654</v>
      </c>
      <c r="H1102" s="188" t="s">
        <v>90</v>
      </c>
    </row>
    <row r="1103" spans="1:8">
      <c r="A1103" s="188" t="s">
        <v>9689</v>
      </c>
      <c r="B1103" s="188" t="s">
        <v>9690</v>
      </c>
      <c r="C1103" s="188" t="s">
        <v>7607</v>
      </c>
      <c r="D1103" s="188">
        <v>1382251.5</v>
      </c>
      <c r="E1103" s="188">
        <v>0.01</v>
      </c>
      <c r="F1103" s="188" t="s">
        <v>7661</v>
      </c>
      <c r="G1103" s="188" t="s">
        <v>7625</v>
      </c>
      <c r="H1103" s="188" t="s">
        <v>63</v>
      </c>
    </row>
    <row r="1104" spans="1:8">
      <c r="A1104" s="188">
        <v>9896</v>
      </c>
      <c r="B1104" s="188" t="s">
        <v>10023</v>
      </c>
      <c r="C1104" s="188" t="s">
        <v>7607</v>
      </c>
      <c r="D1104" s="188">
        <v>1379192.35</v>
      </c>
      <c r="E1104" s="188">
        <v>0.01</v>
      </c>
      <c r="F1104" s="188" t="s">
        <v>7661</v>
      </c>
      <c r="G1104" s="188" t="s">
        <v>7662</v>
      </c>
      <c r="H1104" s="188" t="s">
        <v>175</v>
      </c>
    </row>
    <row r="1105" spans="1:8">
      <c r="A1105" s="188">
        <v>1929</v>
      </c>
      <c r="B1105" s="188" t="s">
        <v>9688</v>
      </c>
      <c r="C1105" s="188" t="s">
        <v>7607</v>
      </c>
      <c r="D1105" s="188">
        <v>1326666.45</v>
      </c>
      <c r="E1105" s="188">
        <v>0.01</v>
      </c>
      <c r="F1105" s="188" t="s">
        <v>7661</v>
      </c>
      <c r="G1105" s="188" t="s">
        <v>7662</v>
      </c>
      <c r="H1105" s="188" t="s">
        <v>175</v>
      </c>
    </row>
    <row r="1106" spans="1:8">
      <c r="A1106" s="188" t="s">
        <v>10024</v>
      </c>
      <c r="B1106" s="188" t="s">
        <v>10025</v>
      </c>
      <c r="C1106" s="188" t="s">
        <v>7607</v>
      </c>
      <c r="D1106" s="188">
        <v>1276802.54</v>
      </c>
      <c r="E1106" s="188">
        <v>0.01</v>
      </c>
      <c r="F1106" s="188" t="s">
        <v>7653</v>
      </c>
      <c r="G1106" s="188" t="s">
        <v>7654</v>
      </c>
      <c r="H1106" s="188" t="s">
        <v>90</v>
      </c>
    </row>
    <row r="1107" spans="1:8">
      <c r="A1107" s="188" t="s">
        <v>10026</v>
      </c>
      <c r="B1107" s="188" t="s">
        <v>10027</v>
      </c>
      <c r="C1107" s="188" t="s">
        <v>7607</v>
      </c>
      <c r="D1107" s="188">
        <v>1273482.97</v>
      </c>
      <c r="E1107" s="188">
        <v>0.01</v>
      </c>
      <c r="F1107" s="188" t="s">
        <v>8009</v>
      </c>
      <c r="G1107" s="188" t="s">
        <v>8010</v>
      </c>
      <c r="H1107" s="188" t="s">
        <v>146</v>
      </c>
    </row>
    <row r="1108" spans="1:8">
      <c r="A1108" s="188" t="s">
        <v>10028</v>
      </c>
      <c r="B1108" s="188" t="s">
        <v>10029</v>
      </c>
      <c r="C1108" s="188" t="s">
        <v>7607</v>
      </c>
      <c r="D1108" s="188">
        <v>1230254.92</v>
      </c>
      <c r="E1108" s="188">
        <v>0.01</v>
      </c>
      <c r="F1108" s="188" t="s">
        <v>7675</v>
      </c>
      <c r="G1108" s="188" t="s">
        <v>7676</v>
      </c>
      <c r="H1108" s="188" t="s">
        <v>151</v>
      </c>
    </row>
    <row r="1109" spans="1:8">
      <c r="A1109" s="188">
        <v>6181</v>
      </c>
      <c r="B1109" s="188" t="s">
        <v>10030</v>
      </c>
      <c r="C1109" s="188" t="s">
        <v>7607</v>
      </c>
      <c r="D1109" s="188">
        <v>1185318.07</v>
      </c>
      <c r="E1109" s="188">
        <v>0.01</v>
      </c>
      <c r="F1109" s="188" t="s">
        <v>7661</v>
      </c>
      <c r="G1109" s="188" t="s">
        <v>7662</v>
      </c>
      <c r="H1109" s="188" t="s">
        <v>175</v>
      </c>
    </row>
    <row r="1110" spans="1:8">
      <c r="A1110" s="188">
        <v>2207</v>
      </c>
      <c r="B1110" s="188" t="s">
        <v>9218</v>
      </c>
      <c r="C1110" s="188" t="s">
        <v>7607</v>
      </c>
      <c r="D1110" s="188">
        <v>1146481.46</v>
      </c>
      <c r="E1110" s="188">
        <v>0.01</v>
      </c>
      <c r="F1110" s="188" t="s">
        <v>7634</v>
      </c>
      <c r="G1110" s="188" t="s">
        <v>7635</v>
      </c>
      <c r="H1110" s="188" t="s">
        <v>169</v>
      </c>
    </row>
    <row r="1111" spans="1:8">
      <c r="A1111" s="188" t="s">
        <v>8820</v>
      </c>
      <c r="B1111" s="188" t="s">
        <v>4979</v>
      </c>
      <c r="C1111" s="188" t="s">
        <v>7631</v>
      </c>
      <c r="D1111" s="188">
        <v>3268236.15</v>
      </c>
      <c r="E1111" s="188">
        <v>0.01</v>
      </c>
      <c r="F1111" s="188" t="s">
        <v>7763</v>
      </c>
      <c r="G1111" s="188" t="s">
        <v>7764</v>
      </c>
      <c r="H1111" s="188" t="s">
        <v>161</v>
      </c>
    </row>
    <row r="1112" spans="1:8">
      <c r="A1112" s="188" t="s">
        <v>9264</v>
      </c>
      <c r="B1112" s="188" t="s">
        <v>10031</v>
      </c>
      <c r="C1112" s="188" t="s">
        <v>7631</v>
      </c>
      <c r="D1112" s="188">
        <v>3223681.56</v>
      </c>
      <c r="E1112" s="188">
        <v>0.01</v>
      </c>
      <c r="F1112" s="188" t="s">
        <v>8786</v>
      </c>
      <c r="G1112" s="188" t="s">
        <v>8787</v>
      </c>
      <c r="H1112" s="188" t="s">
        <v>146</v>
      </c>
    </row>
    <row r="1113" spans="1:8">
      <c r="A1113" s="188" t="s">
        <v>9294</v>
      </c>
      <c r="B1113" s="188" t="s">
        <v>2798</v>
      </c>
      <c r="C1113" s="188" t="s">
        <v>7631</v>
      </c>
      <c r="D1113" s="188">
        <v>2965219.94</v>
      </c>
      <c r="E1113" s="188">
        <v>0.01</v>
      </c>
      <c r="F1113" s="188" t="s">
        <v>7763</v>
      </c>
      <c r="G1113" s="188" t="s">
        <v>7764</v>
      </c>
      <c r="H1113" s="188" t="s">
        <v>161</v>
      </c>
    </row>
    <row r="1114" spans="1:8">
      <c r="A1114" s="188" t="s">
        <v>9460</v>
      </c>
      <c r="B1114" s="188" t="s">
        <v>9461</v>
      </c>
      <c r="C1114" s="188" t="s">
        <v>7631</v>
      </c>
      <c r="D1114" s="188">
        <v>2808105.62</v>
      </c>
      <c r="E1114" s="188">
        <v>0.01</v>
      </c>
      <c r="F1114" s="188" t="s">
        <v>9041</v>
      </c>
      <c r="G1114" s="188" t="s">
        <v>9042</v>
      </c>
      <c r="H1114" s="188" t="s">
        <v>253</v>
      </c>
    </row>
    <row r="1115" spans="1:8">
      <c r="A1115" s="188">
        <v>5020</v>
      </c>
      <c r="B1115" s="188" t="s">
        <v>9445</v>
      </c>
      <c r="C1115" s="188" t="s">
        <v>7631</v>
      </c>
      <c r="D1115" s="188">
        <v>2618881.0499999998</v>
      </c>
      <c r="E1115" s="188">
        <v>0.01</v>
      </c>
      <c r="F1115" s="188" t="s">
        <v>7711</v>
      </c>
      <c r="G1115" s="188" t="s">
        <v>7712</v>
      </c>
      <c r="H1115" s="188" t="s">
        <v>156</v>
      </c>
    </row>
    <row r="1116" spans="1:8">
      <c r="A1116" s="188" t="s">
        <v>9377</v>
      </c>
      <c r="B1116" s="188" t="s">
        <v>2331</v>
      </c>
      <c r="C1116" s="188" t="s">
        <v>7631</v>
      </c>
      <c r="D1116" s="188">
        <v>2321526.66</v>
      </c>
      <c r="E1116" s="188">
        <v>0.01</v>
      </c>
      <c r="F1116" s="188" t="s">
        <v>7984</v>
      </c>
      <c r="G1116" s="188" t="s">
        <v>7985</v>
      </c>
      <c r="H1116" s="188" t="s">
        <v>146</v>
      </c>
    </row>
    <row r="1117" spans="1:8">
      <c r="A1117" s="188" t="s">
        <v>9142</v>
      </c>
      <c r="B1117" s="188" t="s">
        <v>9143</v>
      </c>
      <c r="C1117" s="188" t="s">
        <v>7631</v>
      </c>
      <c r="D1117" s="188">
        <v>2141100.52</v>
      </c>
      <c r="E1117" s="188">
        <v>0.01</v>
      </c>
      <c r="F1117" s="188" t="s">
        <v>9027</v>
      </c>
      <c r="G1117" s="188" t="s">
        <v>9028</v>
      </c>
      <c r="H1117" s="188" t="s">
        <v>241</v>
      </c>
    </row>
    <row r="1118" spans="1:8">
      <c r="A1118" s="188" t="s">
        <v>9097</v>
      </c>
      <c r="B1118" s="188" t="s">
        <v>9097</v>
      </c>
      <c r="C1118" s="188" t="s">
        <v>7631</v>
      </c>
      <c r="D1118" s="188">
        <v>2016378</v>
      </c>
      <c r="E1118" s="188">
        <v>0.01</v>
      </c>
      <c r="F1118" s="188" t="s">
        <v>8440</v>
      </c>
      <c r="G1118" s="188" t="s">
        <v>8441</v>
      </c>
      <c r="H1118" s="188" t="s">
        <v>146</v>
      </c>
    </row>
    <row r="1119" spans="1:8">
      <c r="A1119" s="188" t="s">
        <v>9462</v>
      </c>
      <c r="B1119" s="188" t="s">
        <v>3267</v>
      </c>
      <c r="C1119" s="188" t="s">
        <v>7631</v>
      </c>
      <c r="D1119" s="188">
        <v>2008407.09</v>
      </c>
      <c r="E1119" s="188">
        <v>0.01</v>
      </c>
      <c r="F1119" s="188" t="s">
        <v>8848</v>
      </c>
      <c r="G1119" s="188" t="s">
        <v>8849</v>
      </c>
      <c r="H1119" s="188" t="s">
        <v>146</v>
      </c>
    </row>
    <row r="1120" spans="1:8">
      <c r="A1120" s="188" t="s">
        <v>9440</v>
      </c>
      <c r="B1120" s="188" t="s">
        <v>9441</v>
      </c>
      <c r="C1120" s="188" t="s">
        <v>7631</v>
      </c>
      <c r="D1120" s="188">
        <v>1684516.52</v>
      </c>
      <c r="E1120" s="188">
        <v>0.01</v>
      </c>
      <c r="F1120" s="188" t="s">
        <v>8345</v>
      </c>
      <c r="G1120" s="188" t="s">
        <v>8346</v>
      </c>
      <c r="H1120" s="188" t="s">
        <v>204</v>
      </c>
    </row>
    <row r="1121" spans="1:8">
      <c r="A1121" s="188">
        <v>5019</v>
      </c>
      <c r="B1121" s="188" t="s">
        <v>9263</v>
      </c>
      <c r="C1121" s="188" t="s">
        <v>7631</v>
      </c>
      <c r="D1121" s="188">
        <v>1642090.69</v>
      </c>
      <c r="E1121" s="188">
        <v>0.01</v>
      </c>
      <c r="F1121" s="188" t="s">
        <v>7711</v>
      </c>
      <c r="G1121" s="188" t="s">
        <v>7712</v>
      </c>
      <c r="H1121" s="188" t="s">
        <v>156</v>
      </c>
    </row>
    <row r="1122" spans="1:8">
      <c r="A1122" s="188" t="s">
        <v>9379</v>
      </c>
      <c r="B1122" s="188" t="s">
        <v>9380</v>
      </c>
      <c r="C1122" s="188" t="s">
        <v>7631</v>
      </c>
      <c r="D1122" s="188">
        <v>1503219.63</v>
      </c>
      <c r="E1122" s="188">
        <v>0.01</v>
      </c>
      <c r="F1122" s="188" t="s">
        <v>8592</v>
      </c>
      <c r="G1122" s="188" t="s">
        <v>8593</v>
      </c>
      <c r="H1122" s="188" t="s">
        <v>237</v>
      </c>
    </row>
    <row r="1123" spans="1:8">
      <c r="A1123" s="188" t="s">
        <v>10032</v>
      </c>
      <c r="B1123" s="188" t="s">
        <v>10033</v>
      </c>
      <c r="C1123" s="188" t="s">
        <v>7631</v>
      </c>
      <c r="D1123" s="188">
        <v>1469680.48</v>
      </c>
      <c r="E1123" s="188">
        <v>0.01</v>
      </c>
      <c r="F1123" s="188" t="s">
        <v>8647</v>
      </c>
      <c r="G1123" s="188" t="s">
        <v>8648</v>
      </c>
      <c r="H1123" s="188" t="s">
        <v>8649</v>
      </c>
    </row>
    <row r="1124" spans="1:8">
      <c r="A1124" s="188" t="s">
        <v>10034</v>
      </c>
      <c r="B1124" s="188" t="s">
        <v>9340</v>
      </c>
      <c r="C1124" s="188" t="s">
        <v>7631</v>
      </c>
      <c r="D1124" s="188">
        <v>1296829.76</v>
      </c>
      <c r="E1124" s="188">
        <v>0.01</v>
      </c>
      <c r="F1124" s="188" t="s">
        <v>7675</v>
      </c>
      <c r="G1124" s="188" t="s">
        <v>7676</v>
      </c>
      <c r="H1124" s="188" t="s">
        <v>151</v>
      </c>
    </row>
    <row r="1125" spans="1:8">
      <c r="A1125" s="188" t="s">
        <v>10035</v>
      </c>
      <c r="B1125" s="188" t="s">
        <v>10036</v>
      </c>
      <c r="C1125" s="188" t="s">
        <v>7631</v>
      </c>
      <c r="D1125" s="188">
        <v>1219269.23</v>
      </c>
      <c r="E1125" s="188">
        <v>0.01</v>
      </c>
      <c r="F1125" s="188" t="s">
        <v>7763</v>
      </c>
      <c r="G1125" s="188" t="s">
        <v>7764</v>
      </c>
      <c r="H1125" s="188" t="s">
        <v>161</v>
      </c>
    </row>
    <row r="1126" spans="1:8">
      <c r="A1126" s="188" t="s">
        <v>9108</v>
      </c>
      <c r="B1126" s="188" t="s">
        <v>9109</v>
      </c>
      <c r="C1126" s="188" t="s">
        <v>7611</v>
      </c>
      <c r="D1126" s="188">
        <v>3426531.54</v>
      </c>
      <c r="E1126" s="188">
        <v>0.01</v>
      </c>
      <c r="F1126" s="188" t="s">
        <v>8823</v>
      </c>
      <c r="G1126" s="188" t="s">
        <v>8824</v>
      </c>
      <c r="H1126" s="188" t="s">
        <v>231</v>
      </c>
    </row>
    <row r="1127" spans="1:8">
      <c r="A1127" s="188" t="s">
        <v>9168</v>
      </c>
      <c r="B1127" s="188" t="s">
        <v>9169</v>
      </c>
      <c r="C1127" s="188" t="s">
        <v>7611</v>
      </c>
      <c r="D1127" s="188">
        <v>3407789.26</v>
      </c>
      <c r="E1127" s="188">
        <v>0.01</v>
      </c>
      <c r="F1127" s="188" t="s">
        <v>7602</v>
      </c>
      <c r="G1127" s="188" t="s">
        <v>7625</v>
      </c>
      <c r="H1127" s="188" t="s">
        <v>63</v>
      </c>
    </row>
    <row r="1128" spans="1:8">
      <c r="A1128" s="188" t="s">
        <v>9247</v>
      </c>
      <c r="B1128" s="188" t="s">
        <v>1952</v>
      </c>
      <c r="C1128" s="188" t="s">
        <v>7611</v>
      </c>
      <c r="D1128" s="188">
        <v>3378621.77</v>
      </c>
      <c r="E1128" s="188">
        <v>0.01</v>
      </c>
      <c r="F1128" s="188" t="s">
        <v>7742</v>
      </c>
      <c r="G1128" s="188" t="s">
        <v>7743</v>
      </c>
      <c r="H1128" s="188" t="s">
        <v>141</v>
      </c>
    </row>
    <row r="1129" spans="1:8">
      <c r="A1129" s="188" t="s">
        <v>9104</v>
      </c>
      <c r="B1129" s="188" t="s">
        <v>9105</v>
      </c>
      <c r="C1129" s="188" t="s">
        <v>7611</v>
      </c>
      <c r="D1129" s="188">
        <v>3372888.28</v>
      </c>
      <c r="E1129" s="188">
        <v>0.01</v>
      </c>
      <c r="F1129" s="188" t="s">
        <v>7602</v>
      </c>
      <c r="G1129" s="188" t="s">
        <v>7625</v>
      </c>
      <c r="H1129" s="188" t="s">
        <v>63</v>
      </c>
    </row>
    <row r="1130" spans="1:8">
      <c r="A1130" s="188" t="s">
        <v>8709</v>
      </c>
      <c r="B1130" s="188" t="s">
        <v>8710</v>
      </c>
      <c r="C1130" s="188" t="s">
        <v>7611</v>
      </c>
      <c r="D1130" s="188">
        <v>3277687.06</v>
      </c>
      <c r="E1130" s="188">
        <v>0.01</v>
      </c>
      <c r="F1130" s="188" t="s">
        <v>7763</v>
      </c>
      <c r="G1130" s="188" t="s">
        <v>7764</v>
      </c>
      <c r="H1130" s="188" t="s">
        <v>161</v>
      </c>
    </row>
    <row r="1131" spans="1:8">
      <c r="A1131" s="188" t="s">
        <v>9129</v>
      </c>
      <c r="B1131" s="188" t="s">
        <v>3231</v>
      </c>
      <c r="C1131" s="188" t="s">
        <v>7611</v>
      </c>
      <c r="D1131" s="188">
        <v>3254503.22</v>
      </c>
      <c r="E1131" s="188">
        <v>0.01</v>
      </c>
      <c r="F1131" s="188" t="s">
        <v>8232</v>
      </c>
      <c r="G1131" s="188" t="s">
        <v>8233</v>
      </c>
      <c r="H1131" s="188" t="s">
        <v>8234</v>
      </c>
    </row>
    <row r="1132" spans="1:8">
      <c r="A1132" s="188" t="s">
        <v>9341</v>
      </c>
      <c r="B1132" s="188" t="s">
        <v>9342</v>
      </c>
      <c r="C1132" s="188" t="s">
        <v>7611</v>
      </c>
      <c r="D1132" s="188">
        <v>3252892.73</v>
      </c>
      <c r="E1132" s="188">
        <v>0.01</v>
      </c>
      <c r="F1132" s="188" t="s">
        <v>8647</v>
      </c>
      <c r="G1132" s="188" t="s">
        <v>9343</v>
      </c>
      <c r="H1132" s="188" t="s">
        <v>8649</v>
      </c>
    </row>
    <row r="1133" spans="1:8">
      <c r="A1133" s="188" t="s">
        <v>8965</v>
      </c>
      <c r="B1133" s="188" t="s">
        <v>8966</v>
      </c>
      <c r="C1133" s="188" t="s">
        <v>7611</v>
      </c>
      <c r="D1133" s="188">
        <v>3244563.25</v>
      </c>
      <c r="E1133" s="188">
        <v>0.01</v>
      </c>
      <c r="F1133" s="188" t="s">
        <v>7602</v>
      </c>
      <c r="G1133" s="188" t="s">
        <v>7625</v>
      </c>
      <c r="H1133" s="188" t="s">
        <v>63</v>
      </c>
    </row>
    <row r="1134" spans="1:8">
      <c r="A1134" s="188" t="s">
        <v>8709</v>
      </c>
      <c r="B1134" s="188" t="s">
        <v>9378</v>
      </c>
      <c r="C1134" s="188" t="s">
        <v>7611</v>
      </c>
      <c r="D1134" s="188">
        <v>3211151.77</v>
      </c>
      <c r="E1134" s="188">
        <v>0.01</v>
      </c>
      <c r="F1134" s="188" t="s">
        <v>7742</v>
      </c>
      <c r="G1134" s="188" t="s">
        <v>7743</v>
      </c>
      <c r="H1134" s="188" t="s">
        <v>141</v>
      </c>
    </row>
    <row r="1135" spans="1:8">
      <c r="A1135" s="188">
        <v>2601</v>
      </c>
      <c r="B1135" s="188" t="s">
        <v>9482</v>
      </c>
      <c r="C1135" s="188" t="s">
        <v>7611</v>
      </c>
      <c r="D1135" s="188">
        <v>3206171.08</v>
      </c>
      <c r="E1135" s="188">
        <v>0.01</v>
      </c>
      <c r="F1135" s="188" t="s">
        <v>7661</v>
      </c>
      <c r="G1135" s="188" t="s">
        <v>7662</v>
      </c>
      <c r="H1135" s="188" t="s">
        <v>175</v>
      </c>
    </row>
    <row r="1136" spans="1:8">
      <c r="A1136" s="188">
        <v>1339</v>
      </c>
      <c r="B1136" s="188" t="s">
        <v>10037</v>
      </c>
      <c r="C1136" s="188" t="s">
        <v>7611</v>
      </c>
      <c r="D1136" s="188">
        <v>3201488.95</v>
      </c>
      <c r="E1136" s="188">
        <v>0.01</v>
      </c>
      <c r="F1136" s="188" t="s">
        <v>7661</v>
      </c>
      <c r="G1136" s="188" t="s">
        <v>7662</v>
      </c>
      <c r="H1136" s="188" t="s">
        <v>175</v>
      </c>
    </row>
    <row r="1137" spans="1:8">
      <c r="A1137" s="188">
        <v>11</v>
      </c>
      <c r="B1137" s="188" t="s">
        <v>2055</v>
      </c>
      <c r="C1137" s="188" t="s">
        <v>7611</v>
      </c>
      <c r="D1137" s="188">
        <v>3120189.9</v>
      </c>
      <c r="E1137" s="188">
        <v>0.01</v>
      </c>
      <c r="F1137" s="188" t="s">
        <v>7800</v>
      </c>
      <c r="G1137" s="188" t="s">
        <v>7662</v>
      </c>
      <c r="H1137" s="188" t="s">
        <v>175</v>
      </c>
    </row>
    <row r="1138" spans="1:8">
      <c r="A1138" s="188" t="s">
        <v>9471</v>
      </c>
      <c r="B1138" s="188" t="s">
        <v>9472</v>
      </c>
      <c r="C1138" s="188" t="s">
        <v>7611</v>
      </c>
      <c r="D1138" s="188">
        <v>3011196.69</v>
      </c>
      <c r="E1138" s="188">
        <v>0.01</v>
      </c>
      <c r="F1138" s="188" t="s">
        <v>8647</v>
      </c>
      <c r="G1138" s="188" t="s">
        <v>8648</v>
      </c>
      <c r="H1138" s="188" t="s">
        <v>8649</v>
      </c>
    </row>
    <row r="1139" spans="1:8">
      <c r="A1139" s="188">
        <v>2885</v>
      </c>
      <c r="B1139" s="188" t="s">
        <v>8397</v>
      </c>
      <c r="C1139" s="188" t="s">
        <v>7611</v>
      </c>
      <c r="D1139" s="188">
        <v>3011513.35</v>
      </c>
      <c r="E1139" s="188">
        <v>0.01</v>
      </c>
      <c r="F1139" s="188" t="s">
        <v>7634</v>
      </c>
      <c r="G1139" s="188" t="s">
        <v>7635</v>
      </c>
      <c r="H1139" s="188" t="s">
        <v>169</v>
      </c>
    </row>
    <row r="1140" spans="1:8">
      <c r="A1140" s="188" t="s">
        <v>9491</v>
      </c>
      <c r="B1140" s="188" t="s">
        <v>9492</v>
      </c>
      <c r="C1140" s="188" t="s">
        <v>7611</v>
      </c>
      <c r="D1140" s="188">
        <v>2968977.42</v>
      </c>
      <c r="E1140" s="188">
        <v>0.01</v>
      </c>
      <c r="F1140" s="188" t="s">
        <v>8009</v>
      </c>
      <c r="G1140" s="188" t="s">
        <v>8010</v>
      </c>
      <c r="H1140" s="188" t="s">
        <v>146</v>
      </c>
    </row>
    <row r="1141" spans="1:8">
      <c r="A1141" s="188" t="s">
        <v>8944</v>
      </c>
      <c r="B1141" s="188" t="s">
        <v>8945</v>
      </c>
      <c r="C1141" s="188" t="s">
        <v>7611</v>
      </c>
      <c r="D1141" s="188">
        <v>2930751.6</v>
      </c>
      <c r="E1141" s="188">
        <v>0.01</v>
      </c>
      <c r="F1141" s="188" t="s">
        <v>7602</v>
      </c>
      <c r="G1141" s="188" t="s">
        <v>7625</v>
      </c>
      <c r="H1141" s="188" t="s">
        <v>63</v>
      </c>
    </row>
    <row r="1142" spans="1:8">
      <c r="A1142" s="188" t="s">
        <v>9164</v>
      </c>
      <c r="B1142" s="188" t="s">
        <v>9164</v>
      </c>
      <c r="C1142" s="188" t="s">
        <v>7611</v>
      </c>
      <c r="D1142" s="188">
        <v>2900741.24</v>
      </c>
      <c r="E1142" s="188">
        <v>0.01</v>
      </c>
      <c r="F1142" s="188" t="s">
        <v>8133</v>
      </c>
      <c r="G1142" s="188" t="s">
        <v>8134</v>
      </c>
      <c r="H1142" s="188" t="s">
        <v>197</v>
      </c>
    </row>
    <row r="1143" spans="1:8">
      <c r="A1143" s="188" t="s">
        <v>9335</v>
      </c>
      <c r="B1143" s="188" t="s">
        <v>3682</v>
      </c>
      <c r="C1143" s="188" t="s">
        <v>7611</v>
      </c>
      <c r="D1143" s="188">
        <v>2876799.9</v>
      </c>
      <c r="E1143" s="188">
        <v>0.01</v>
      </c>
      <c r="F1143" s="188" t="s">
        <v>9001</v>
      </c>
      <c r="G1143" s="188" t="s">
        <v>9002</v>
      </c>
      <c r="H1143" s="188" t="s">
        <v>245</v>
      </c>
    </row>
    <row r="1144" spans="1:8">
      <c r="A1144" s="188" t="s">
        <v>9617</v>
      </c>
      <c r="B1144" s="188" t="s">
        <v>9618</v>
      </c>
      <c r="C1144" s="188" t="s">
        <v>7611</v>
      </c>
      <c r="D1144" s="188">
        <v>2853183.93</v>
      </c>
      <c r="E1144" s="188">
        <v>0.01</v>
      </c>
      <c r="F1144" s="188" t="s">
        <v>8894</v>
      </c>
      <c r="G1144" s="188" t="s">
        <v>8895</v>
      </c>
      <c r="H1144" s="188" t="s">
        <v>146</v>
      </c>
    </row>
    <row r="1145" spans="1:8">
      <c r="A1145" s="188" t="s">
        <v>9551</v>
      </c>
      <c r="B1145" s="188" t="s">
        <v>9552</v>
      </c>
      <c r="C1145" s="188" t="s">
        <v>7611</v>
      </c>
      <c r="D1145" s="188">
        <v>2835270.35</v>
      </c>
      <c r="E1145" s="188">
        <v>0.01</v>
      </c>
      <c r="F1145" s="188" t="s">
        <v>8951</v>
      </c>
      <c r="G1145" s="188" t="s">
        <v>8952</v>
      </c>
      <c r="H1145" s="188" t="s">
        <v>8953</v>
      </c>
    </row>
    <row r="1146" spans="1:8">
      <c r="A1146" s="188" t="s">
        <v>10038</v>
      </c>
      <c r="B1146" s="188" t="s">
        <v>10039</v>
      </c>
      <c r="C1146" s="188" t="s">
        <v>7611</v>
      </c>
      <c r="D1146" s="188">
        <v>2824992.57</v>
      </c>
      <c r="E1146" s="188">
        <v>0.01</v>
      </c>
      <c r="F1146" s="188" t="s">
        <v>8894</v>
      </c>
      <c r="G1146" s="188" t="s">
        <v>8895</v>
      </c>
      <c r="H1146" s="188" t="s">
        <v>146</v>
      </c>
    </row>
    <row r="1147" spans="1:8">
      <c r="A1147" s="188" t="s">
        <v>9137</v>
      </c>
      <c r="B1147" s="188" t="s">
        <v>6644</v>
      </c>
      <c r="C1147" s="188" t="s">
        <v>7611</v>
      </c>
      <c r="D1147" s="188">
        <v>2812568.83</v>
      </c>
      <c r="E1147" s="188">
        <v>0.01</v>
      </c>
      <c r="F1147" s="188" t="s">
        <v>8581</v>
      </c>
      <c r="G1147" s="188" t="s">
        <v>8582</v>
      </c>
      <c r="H1147" s="188" t="s">
        <v>273</v>
      </c>
    </row>
    <row r="1148" spans="1:8">
      <c r="A1148" s="188" t="s">
        <v>9332</v>
      </c>
      <c r="B1148" s="188" t="s">
        <v>9333</v>
      </c>
      <c r="C1148" s="188" t="s">
        <v>7611</v>
      </c>
      <c r="D1148" s="188">
        <v>2767300.74</v>
      </c>
      <c r="E1148" s="188">
        <v>0.01</v>
      </c>
      <c r="F1148" s="188" t="s">
        <v>8463</v>
      </c>
      <c r="G1148" s="188" t="s">
        <v>8464</v>
      </c>
      <c r="H1148" s="188" t="s">
        <v>8465</v>
      </c>
    </row>
    <row r="1149" spans="1:8">
      <c r="A1149" s="188" t="s">
        <v>9484</v>
      </c>
      <c r="B1149" s="188" t="s">
        <v>9485</v>
      </c>
      <c r="C1149" s="188" t="s">
        <v>7611</v>
      </c>
      <c r="D1149" s="188">
        <v>2760961.3</v>
      </c>
      <c r="E1149" s="188">
        <v>0.01</v>
      </c>
      <c r="F1149" s="188" t="s">
        <v>7670</v>
      </c>
      <c r="G1149" s="188" t="s">
        <v>7671</v>
      </c>
      <c r="H1149" s="188" t="s">
        <v>146</v>
      </c>
    </row>
    <row r="1150" spans="1:8">
      <c r="A1150" s="188">
        <v>8697</v>
      </c>
      <c r="B1150" s="188" t="s">
        <v>9339</v>
      </c>
      <c r="C1150" s="188" t="s">
        <v>7611</v>
      </c>
      <c r="D1150" s="188">
        <v>2742309.15</v>
      </c>
      <c r="E1150" s="188">
        <v>0.01</v>
      </c>
      <c r="F1150" s="188" t="s">
        <v>7711</v>
      </c>
      <c r="G1150" s="188" t="s">
        <v>7712</v>
      </c>
      <c r="H1150" s="188" t="s">
        <v>156</v>
      </c>
    </row>
    <row r="1151" spans="1:8">
      <c r="A1151" s="188" t="s">
        <v>9265</v>
      </c>
      <c r="B1151" s="188" t="s">
        <v>9266</v>
      </c>
      <c r="C1151" s="188" t="s">
        <v>7611</v>
      </c>
      <c r="D1151" s="188">
        <v>2734851.04</v>
      </c>
      <c r="E1151" s="188">
        <v>0.01</v>
      </c>
      <c r="F1151" s="188" t="s">
        <v>7670</v>
      </c>
      <c r="G1151" s="188" t="s">
        <v>7671</v>
      </c>
      <c r="H1151" s="188" t="s">
        <v>146</v>
      </c>
    </row>
    <row r="1152" spans="1:8">
      <c r="A1152" s="188">
        <v>2884</v>
      </c>
      <c r="B1152" s="188" t="s">
        <v>9381</v>
      </c>
      <c r="C1152" s="188" t="s">
        <v>7611</v>
      </c>
      <c r="D1152" s="188">
        <v>2695707</v>
      </c>
      <c r="E1152" s="188">
        <v>0.01</v>
      </c>
      <c r="F1152" s="188" t="s">
        <v>7634</v>
      </c>
      <c r="G1152" s="188" t="s">
        <v>7635</v>
      </c>
      <c r="H1152" s="188" t="s">
        <v>169</v>
      </c>
    </row>
    <row r="1153" spans="1:8">
      <c r="A1153" s="188">
        <v>316140</v>
      </c>
      <c r="B1153" s="188" t="s">
        <v>9595</v>
      </c>
      <c r="C1153" s="188" t="s">
        <v>7611</v>
      </c>
      <c r="D1153" s="188">
        <v>2671380.84</v>
      </c>
      <c r="E1153" s="188">
        <v>0.01</v>
      </c>
      <c r="F1153" s="188" t="s">
        <v>7675</v>
      </c>
      <c r="G1153" s="188" t="s">
        <v>7676</v>
      </c>
      <c r="H1153" s="188" t="s">
        <v>151</v>
      </c>
    </row>
    <row r="1154" spans="1:8">
      <c r="A1154" s="188" t="s">
        <v>9695</v>
      </c>
      <c r="B1154" s="188" t="s">
        <v>9696</v>
      </c>
      <c r="C1154" s="188" t="s">
        <v>7611</v>
      </c>
      <c r="D1154" s="188">
        <v>2651750.36</v>
      </c>
      <c r="E1154" s="188">
        <v>0.01</v>
      </c>
      <c r="F1154" s="188" t="s">
        <v>7800</v>
      </c>
      <c r="G1154" s="188" t="s">
        <v>7603</v>
      </c>
      <c r="H1154" s="188" t="s">
        <v>63</v>
      </c>
    </row>
    <row r="1155" spans="1:8">
      <c r="A1155" s="188" t="s">
        <v>8898</v>
      </c>
      <c r="B1155" s="188" t="s">
        <v>8899</v>
      </c>
      <c r="C1155" s="188" t="s">
        <v>7611</v>
      </c>
      <c r="D1155" s="188">
        <v>2622371.89</v>
      </c>
      <c r="E1155" s="188">
        <v>0.01</v>
      </c>
      <c r="F1155" s="188" t="s">
        <v>8041</v>
      </c>
      <c r="G1155" s="188" t="s">
        <v>8042</v>
      </c>
      <c r="H1155" s="188" t="s">
        <v>222</v>
      </c>
    </row>
    <row r="1156" spans="1:8">
      <c r="A1156" s="188" t="s">
        <v>10040</v>
      </c>
      <c r="B1156" s="188" t="s">
        <v>6059</v>
      </c>
      <c r="C1156" s="188" t="s">
        <v>7611</v>
      </c>
      <c r="D1156" s="188">
        <v>2598847.5499999998</v>
      </c>
      <c r="E1156" s="188">
        <v>0.01</v>
      </c>
      <c r="F1156" s="188" t="s">
        <v>7675</v>
      </c>
      <c r="G1156" s="188" t="s">
        <v>7676</v>
      </c>
      <c r="H1156" s="188" t="s">
        <v>151</v>
      </c>
    </row>
    <row r="1157" spans="1:8">
      <c r="A1157" s="188" t="s">
        <v>9285</v>
      </c>
      <c r="B1157" s="188" t="s">
        <v>9286</v>
      </c>
      <c r="C1157" s="188" t="s">
        <v>7611</v>
      </c>
      <c r="D1157" s="188">
        <v>2599590.7999999998</v>
      </c>
      <c r="E1157" s="188">
        <v>0.01</v>
      </c>
      <c r="F1157" s="188" t="s">
        <v>7602</v>
      </c>
      <c r="G1157" s="188" t="s">
        <v>7625</v>
      </c>
      <c r="H1157" s="188" t="s">
        <v>63</v>
      </c>
    </row>
    <row r="1158" spans="1:8">
      <c r="A1158" s="188" t="s">
        <v>10041</v>
      </c>
      <c r="B1158" s="188" t="s">
        <v>10042</v>
      </c>
      <c r="C1158" s="188" t="s">
        <v>7611</v>
      </c>
      <c r="D1158" s="188">
        <v>2599778.98</v>
      </c>
      <c r="E1158" s="188">
        <v>0.01</v>
      </c>
      <c r="F1158" s="188" t="s">
        <v>7984</v>
      </c>
      <c r="G1158" s="188" t="s">
        <v>7985</v>
      </c>
      <c r="H1158" s="188" t="s">
        <v>146</v>
      </c>
    </row>
    <row r="1159" spans="1:8">
      <c r="A1159" s="188" t="s">
        <v>9245</v>
      </c>
      <c r="B1159" s="188" t="s">
        <v>9246</v>
      </c>
      <c r="C1159" s="188" t="s">
        <v>7611</v>
      </c>
      <c r="D1159" s="188">
        <v>2523723.13</v>
      </c>
      <c r="E1159" s="188">
        <v>0.01</v>
      </c>
      <c r="F1159" s="188" t="s">
        <v>8823</v>
      </c>
      <c r="G1159" s="188" t="s">
        <v>8824</v>
      </c>
      <c r="H1159" s="188" t="s">
        <v>231</v>
      </c>
    </row>
    <row r="1160" spans="1:8">
      <c r="A1160" s="188" t="s">
        <v>9288</v>
      </c>
      <c r="B1160" s="188" t="s">
        <v>9289</v>
      </c>
      <c r="C1160" s="188" t="s">
        <v>7611</v>
      </c>
      <c r="D1160" s="188">
        <v>2499169.65</v>
      </c>
      <c r="E1160" s="188">
        <v>0.01</v>
      </c>
      <c r="F1160" s="188" t="s">
        <v>7602</v>
      </c>
      <c r="G1160" s="188" t="s">
        <v>7603</v>
      </c>
      <c r="H1160" s="188" t="s">
        <v>63</v>
      </c>
    </row>
    <row r="1161" spans="1:8">
      <c r="A1161" s="188" t="s">
        <v>9416</v>
      </c>
      <c r="B1161" s="188" t="s">
        <v>9417</v>
      </c>
      <c r="C1161" s="188" t="s">
        <v>7611</v>
      </c>
      <c r="D1161" s="188">
        <v>2421366.16</v>
      </c>
      <c r="E1161" s="188">
        <v>0.01</v>
      </c>
      <c r="F1161" s="188" t="s">
        <v>7688</v>
      </c>
      <c r="G1161" s="188" t="s">
        <v>7689</v>
      </c>
      <c r="H1161" s="188" t="s">
        <v>146</v>
      </c>
    </row>
    <row r="1162" spans="1:8">
      <c r="A1162" s="188" t="s">
        <v>10043</v>
      </c>
      <c r="B1162" s="188" t="s">
        <v>3333</v>
      </c>
      <c r="C1162" s="188" t="s">
        <v>7611</v>
      </c>
      <c r="D1162" s="188">
        <v>2359918.69</v>
      </c>
      <c r="E1162" s="188">
        <v>0.01</v>
      </c>
      <c r="F1162" s="188" t="s">
        <v>9041</v>
      </c>
      <c r="G1162" s="188" t="s">
        <v>9042</v>
      </c>
      <c r="H1162" s="188" t="s">
        <v>253</v>
      </c>
    </row>
    <row r="1163" spans="1:8">
      <c r="A1163" s="188" t="s">
        <v>8086</v>
      </c>
      <c r="B1163" s="188" t="s">
        <v>4739</v>
      </c>
      <c r="C1163" s="188" t="s">
        <v>7611</v>
      </c>
      <c r="D1163" s="188">
        <v>2316901.7400000002</v>
      </c>
      <c r="E1163" s="188">
        <v>0.01</v>
      </c>
      <c r="F1163" s="188" t="s">
        <v>7692</v>
      </c>
      <c r="G1163" s="188" t="s">
        <v>7613</v>
      </c>
      <c r="H1163" s="188" t="s">
        <v>7693</v>
      </c>
    </row>
    <row r="1164" spans="1:8">
      <c r="A1164" s="188">
        <v>2887</v>
      </c>
      <c r="B1164" s="188" t="s">
        <v>10044</v>
      </c>
      <c r="C1164" s="188" t="s">
        <v>7611</v>
      </c>
      <c r="D1164" s="188">
        <v>2266639.98</v>
      </c>
      <c r="E1164" s="188">
        <v>0.01</v>
      </c>
      <c r="F1164" s="188" t="s">
        <v>7634</v>
      </c>
      <c r="G1164" s="188" t="s">
        <v>7635</v>
      </c>
      <c r="H1164" s="188" t="s">
        <v>169</v>
      </c>
    </row>
    <row r="1165" spans="1:8">
      <c r="A1165" s="188" t="s">
        <v>9398</v>
      </c>
      <c r="B1165" s="188" t="s">
        <v>9399</v>
      </c>
      <c r="C1165" s="188" t="s">
        <v>7611</v>
      </c>
      <c r="D1165" s="188">
        <v>2255829.46</v>
      </c>
      <c r="E1165" s="188">
        <v>0.01</v>
      </c>
      <c r="F1165" s="188" t="s">
        <v>8463</v>
      </c>
      <c r="G1165" s="188" t="s">
        <v>8464</v>
      </c>
      <c r="H1165" s="188" t="s">
        <v>8465</v>
      </c>
    </row>
    <row r="1166" spans="1:8">
      <c r="A1166" s="188" t="s">
        <v>9408</v>
      </c>
      <c r="B1166" s="188" t="s">
        <v>3399</v>
      </c>
      <c r="C1166" s="188" t="s">
        <v>7611</v>
      </c>
      <c r="D1166" s="188">
        <v>2245011.7999999998</v>
      </c>
      <c r="E1166" s="188">
        <v>0.01</v>
      </c>
      <c r="F1166" s="188" t="s">
        <v>7742</v>
      </c>
      <c r="G1166" s="188" t="s">
        <v>7743</v>
      </c>
      <c r="H1166" s="188" t="s">
        <v>141</v>
      </c>
    </row>
    <row r="1167" spans="1:8">
      <c r="A1167" s="188">
        <v>2892</v>
      </c>
      <c r="B1167" s="188" t="s">
        <v>9368</v>
      </c>
      <c r="C1167" s="188" t="s">
        <v>7611</v>
      </c>
      <c r="D1167" s="188">
        <v>2229199.7599999998</v>
      </c>
      <c r="E1167" s="188">
        <v>0.01</v>
      </c>
      <c r="F1167" s="188" t="s">
        <v>7634</v>
      </c>
      <c r="G1167" s="188" t="s">
        <v>7635</v>
      </c>
      <c r="H1167" s="188" t="s">
        <v>169</v>
      </c>
    </row>
    <row r="1168" spans="1:8">
      <c r="A1168" s="188" t="s">
        <v>9422</v>
      </c>
      <c r="B1168" s="188" t="s">
        <v>9423</v>
      </c>
      <c r="C1168" s="188" t="s">
        <v>7611</v>
      </c>
      <c r="D1168" s="188">
        <v>2181839.2400000002</v>
      </c>
      <c r="E1168" s="188">
        <v>0.01</v>
      </c>
      <c r="F1168" s="188" t="s">
        <v>7602</v>
      </c>
      <c r="G1168" s="188" t="s">
        <v>7603</v>
      </c>
      <c r="H1168" s="188" t="s">
        <v>63</v>
      </c>
    </row>
    <row r="1169" spans="1:8">
      <c r="A1169" s="188" t="s">
        <v>10045</v>
      </c>
      <c r="B1169" s="188" t="s">
        <v>10046</v>
      </c>
      <c r="C1169" s="188" t="s">
        <v>7611</v>
      </c>
      <c r="D1169" s="188">
        <v>2087583.7</v>
      </c>
      <c r="E1169" s="188">
        <v>0.01</v>
      </c>
      <c r="F1169" s="188" t="s">
        <v>7641</v>
      </c>
      <c r="G1169" s="188" t="s">
        <v>7642</v>
      </c>
      <c r="H1169" s="188" t="s">
        <v>146</v>
      </c>
    </row>
    <row r="1170" spans="1:8">
      <c r="A1170" s="188">
        <v>2880</v>
      </c>
      <c r="B1170" s="188" t="s">
        <v>9558</v>
      </c>
      <c r="C1170" s="188" t="s">
        <v>7611</v>
      </c>
      <c r="D1170" s="188">
        <v>2048438.81</v>
      </c>
      <c r="E1170" s="188">
        <v>0.01</v>
      </c>
      <c r="F1170" s="188" t="s">
        <v>7634</v>
      </c>
      <c r="G1170" s="188" t="s">
        <v>7635</v>
      </c>
      <c r="H1170" s="188" t="s">
        <v>169</v>
      </c>
    </row>
    <row r="1171" spans="1:8">
      <c r="A1171" s="188" t="s">
        <v>9576</v>
      </c>
      <c r="B1171" s="188" t="s">
        <v>9577</v>
      </c>
      <c r="C1171" s="188" t="s">
        <v>7611</v>
      </c>
      <c r="D1171" s="188">
        <v>2002803.56</v>
      </c>
      <c r="E1171" s="188">
        <v>0.01</v>
      </c>
      <c r="F1171" s="188" t="s">
        <v>7692</v>
      </c>
      <c r="G1171" s="188" t="s">
        <v>7613</v>
      </c>
      <c r="H1171" s="188" t="s">
        <v>7693</v>
      </c>
    </row>
    <row r="1172" spans="1:8">
      <c r="A1172" s="188" t="s">
        <v>9486</v>
      </c>
      <c r="B1172" s="188" t="s">
        <v>9487</v>
      </c>
      <c r="C1172" s="188" t="s">
        <v>7611</v>
      </c>
      <c r="D1172" s="188">
        <v>1975395.94</v>
      </c>
      <c r="E1172" s="188">
        <v>0.01</v>
      </c>
      <c r="F1172" s="188" t="s">
        <v>8232</v>
      </c>
      <c r="G1172" s="188" t="s">
        <v>8233</v>
      </c>
      <c r="H1172" s="188" t="s">
        <v>8234</v>
      </c>
    </row>
    <row r="1173" spans="1:8">
      <c r="A1173" s="188">
        <v>2890</v>
      </c>
      <c r="B1173" s="188" t="s">
        <v>9548</v>
      </c>
      <c r="C1173" s="188" t="s">
        <v>7611</v>
      </c>
      <c r="D1173" s="188">
        <v>1967899.93</v>
      </c>
      <c r="E1173" s="188">
        <v>0.01</v>
      </c>
      <c r="F1173" s="188" t="s">
        <v>7634</v>
      </c>
      <c r="G1173" s="188" t="s">
        <v>7635</v>
      </c>
      <c r="H1173" s="188" t="s">
        <v>169</v>
      </c>
    </row>
    <row r="1174" spans="1:8">
      <c r="A1174" s="188" t="s">
        <v>9763</v>
      </c>
      <c r="B1174" s="188" t="s">
        <v>3814</v>
      </c>
      <c r="C1174" s="188" t="s">
        <v>7611</v>
      </c>
      <c r="D1174" s="188">
        <v>1947498.04</v>
      </c>
      <c r="E1174" s="188">
        <v>0.01</v>
      </c>
      <c r="F1174" s="188" t="s">
        <v>8064</v>
      </c>
      <c r="G1174" s="188" t="s">
        <v>8065</v>
      </c>
      <c r="H1174" s="188" t="s">
        <v>218</v>
      </c>
    </row>
    <row r="1175" spans="1:8">
      <c r="A1175" s="188" t="s">
        <v>8684</v>
      </c>
      <c r="B1175" s="188" t="s">
        <v>8685</v>
      </c>
      <c r="C1175" s="188" t="s">
        <v>7611</v>
      </c>
      <c r="D1175" s="188">
        <v>1940711.47</v>
      </c>
      <c r="E1175" s="188">
        <v>0.01</v>
      </c>
      <c r="F1175" s="188" t="s">
        <v>7763</v>
      </c>
      <c r="G1175" s="188" t="s">
        <v>7764</v>
      </c>
      <c r="H1175" s="188" t="s">
        <v>161</v>
      </c>
    </row>
    <row r="1176" spans="1:8">
      <c r="A1176" s="188">
        <v>998</v>
      </c>
      <c r="B1176" s="188" t="s">
        <v>9657</v>
      </c>
      <c r="C1176" s="188" t="s">
        <v>7611</v>
      </c>
      <c r="D1176" s="188">
        <v>1932945.93</v>
      </c>
      <c r="E1176" s="188">
        <v>0.01</v>
      </c>
      <c r="F1176" s="188" t="s">
        <v>7661</v>
      </c>
      <c r="G1176" s="188" t="s">
        <v>7662</v>
      </c>
      <c r="H1176" s="188" t="s">
        <v>175</v>
      </c>
    </row>
    <row r="1177" spans="1:8">
      <c r="A1177" s="188" t="s">
        <v>9516</v>
      </c>
      <c r="B1177" s="188" t="s">
        <v>4142</v>
      </c>
      <c r="C1177" s="188" t="s">
        <v>7611</v>
      </c>
      <c r="D1177" s="188">
        <v>1904240.6399999999</v>
      </c>
      <c r="E1177" s="188">
        <v>0.01</v>
      </c>
      <c r="F1177" s="188" t="s">
        <v>8232</v>
      </c>
      <c r="G1177" s="188" t="s">
        <v>8233</v>
      </c>
      <c r="H1177" s="188" t="s">
        <v>8234</v>
      </c>
    </row>
    <row r="1178" spans="1:8">
      <c r="A1178" s="188" t="s">
        <v>9464</v>
      </c>
      <c r="B1178" s="188" t="s">
        <v>9465</v>
      </c>
      <c r="C1178" s="188" t="s">
        <v>7611</v>
      </c>
      <c r="D1178" s="188">
        <v>1889390.25</v>
      </c>
      <c r="E1178" s="188">
        <v>0.01</v>
      </c>
      <c r="F1178" s="188" t="s">
        <v>8009</v>
      </c>
      <c r="G1178" s="188" t="s">
        <v>8010</v>
      </c>
      <c r="H1178" s="188" t="s">
        <v>146</v>
      </c>
    </row>
    <row r="1179" spans="1:8">
      <c r="A1179" s="188">
        <v>5880</v>
      </c>
      <c r="B1179" s="188" t="s">
        <v>9386</v>
      </c>
      <c r="C1179" s="188" t="s">
        <v>7611</v>
      </c>
      <c r="D1179" s="188">
        <v>1870909.91</v>
      </c>
      <c r="E1179" s="188">
        <v>0.01</v>
      </c>
      <c r="F1179" s="188" t="s">
        <v>7634</v>
      </c>
      <c r="G1179" s="188" t="s">
        <v>7635</v>
      </c>
      <c r="H1179" s="188" t="s">
        <v>169</v>
      </c>
    </row>
    <row r="1180" spans="1:8">
      <c r="A1180" s="188">
        <v>5876</v>
      </c>
      <c r="B1180" s="188" t="s">
        <v>9591</v>
      </c>
      <c r="C1180" s="188" t="s">
        <v>7611</v>
      </c>
      <c r="D1180" s="188">
        <v>1866868.83</v>
      </c>
      <c r="E1180" s="188">
        <v>0.01</v>
      </c>
      <c r="F1180" s="188" t="s">
        <v>7634</v>
      </c>
      <c r="G1180" s="188" t="s">
        <v>7635</v>
      </c>
      <c r="H1180" s="188" t="s">
        <v>169</v>
      </c>
    </row>
    <row r="1181" spans="1:8">
      <c r="A1181" s="188">
        <v>3328</v>
      </c>
      <c r="B1181" s="188" t="s">
        <v>9588</v>
      </c>
      <c r="C1181" s="188" t="s">
        <v>7611</v>
      </c>
      <c r="D1181" s="188">
        <v>1856992.75</v>
      </c>
      <c r="E1181" s="188">
        <v>0.01</v>
      </c>
      <c r="F1181" s="188" t="s">
        <v>7661</v>
      </c>
      <c r="G1181" s="188" t="s">
        <v>7662</v>
      </c>
      <c r="H1181" s="188" t="s">
        <v>175</v>
      </c>
    </row>
    <row r="1182" spans="1:8">
      <c r="A1182" s="188">
        <v>2883</v>
      </c>
      <c r="B1182" s="188" t="s">
        <v>10047</v>
      </c>
      <c r="C1182" s="188" t="s">
        <v>7611</v>
      </c>
      <c r="D1182" s="188">
        <v>1845034.45</v>
      </c>
      <c r="E1182" s="188">
        <v>0.01</v>
      </c>
      <c r="F1182" s="188" t="s">
        <v>7634</v>
      </c>
      <c r="G1182" s="188" t="s">
        <v>7635</v>
      </c>
      <c r="H1182" s="188" t="s">
        <v>169</v>
      </c>
    </row>
    <row r="1183" spans="1:8">
      <c r="A1183" s="188">
        <v>3908</v>
      </c>
      <c r="B1183" s="188" t="s">
        <v>9646</v>
      </c>
      <c r="C1183" s="188" t="s">
        <v>7611</v>
      </c>
      <c r="D1183" s="188">
        <v>1774391.32</v>
      </c>
      <c r="E1183" s="188">
        <v>0.01</v>
      </c>
      <c r="F1183" s="188" t="s">
        <v>7661</v>
      </c>
      <c r="G1183" s="188" t="s">
        <v>7662</v>
      </c>
      <c r="H1183" s="188" t="s">
        <v>175</v>
      </c>
    </row>
    <row r="1184" spans="1:8">
      <c r="A1184" s="188" t="s">
        <v>8598</v>
      </c>
      <c r="B1184" s="188" t="s">
        <v>4232</v>
      </c>
      <c r="C1184" s="188" t="s">
        <v>7611</v>
      </c>
      <c r="D1184" s="188">
        <v>1768729.32</v>
      </c>
      <c r="E1184" s="188">
        <v>0.01</v>
      </c>
      <c r="F1184" s="188" t="s">
        <v>7688</v>
      </c>
      <c r="G1184" s="188" t="s">
        <v>7689</v>
      </c>
      <c r="H1184" s="188" t="s">
        <v>146</v>
      </c>
    </row>
    <row r="1185" spans="1:8">
      <c r="A1185" s="188" t="s">
        <v>9605</v>
      </c>
      <c r="B1185" s="188" t="s">
        <v>9606</v>
      </c>
      <c r="C1185" s="188" t="s">
        <v>7611</v>
      </c>
      <c r="D1185" s="188">
        <v>1719395.62</v>
      </c>
      <c r="E1185" s="188">
        <v>0.01</v>
      </c>
      <c r="F1185" s="188" t="s">
        <v>8009</v>
      </c>
      <c r="G1185" s="188" t="s">
        <v>8010</v>
      </c>
      <c r="H1185" s="188" t="s">
        <v>146</v>
      </c>
    </row>
    <row r="1186" spans="1:8">
      <c r="A1186" s="188" t="s">
        <v>9582</v>
      </c>
      <c r="B1186" s="188" t="s">
        <v>10048</v>
      </c>
      <c r="C1186" s="188" t="s">
        <v>7611</v>
      </c>
      <c r="D1186" s="188">
        <v>1697801.98</v>
      </c>
      <c r="E1186" s="188">
        <v>0.01</v>
      </c>
      <c r="F1186" s="188" t="s">
        <v>7742</v>
      </c>
      <c r="G1186" s="188" t="s">
        <v>7743</v>
      </c>
      <c r="H1186" s="188" t="s">
        <v>141</v>
      </c>
    </row>
    <row r="1187" spans="1:8">
      <c r="A1187" s="188" t="s">
        <v>10049</v>
      </c>
      <c r="B1187" s="188" t="s">
        <v>10050</v>
      </c>
      <c r="C1187" s="188" t="s">
        <v>7611</v>
      </c>
      <c r="D1187" s="188">
        <v>1643305.53</v>
      </c>
      <c r="E1187" s="188">
        <v>0.01</v>
      </c>
      <c r="F1187" s="188" t="s">
        <v>8794</v>
      </c>
      <c r="G1187" s="188" t="s">
        <v>8795</v>
      </c>
      <c r="H1187" s="188" t="s">
        <v>265</v>
      </c>
    </row>
    <row r="1188" spans="1:8">
      <c r="A1188" s="188" t="s">
        <v>8557</v>
      </c>
      <c r="B1188" s="188" t="s">
        <v>8558</v>
      </c>
      <c r="C1188" s="188" t="s">
        <v>7611</v>
      </c>
      <c r="D1188" s="188">
        <v>1594212.15</v>
      </c>
      <c r="E1188" s="188">
        <v>0.01</v>
      </c>
      <c r="F1188" s="188" t="s">
        <v>8133</v>
      </c>
      <c r="G1188" s="188" t="s">
        <v>8134</v>
      </c>
      <c r="H1188" s="188" t="s">
        <v>197</v>
      </c>
    </row>
    <row r="1189" spans="1:8">
      <c r="A1189" s="188">
        <v>1658</v>
      </c>
      <c r="B1189" s="188" t="s">
        <v>9642</v>
      </c>
      <c r="C1189" s="188" t="s">
        <v>7611</v>
      </c>
      <c r="D1189" s="188">
        <v>1474323.28</v>
      </c>
      <c r="E1189" s="188">
        <v>0.01</v>
      </c>
      <c r="F1189" s="188" t="s">
        <v>7661</v>
      </c>
      <c r="G1189" s="188" t="s">
        <v>7662</v>
      </c>
      <c r="H1189" s="188" t="s">
        <v>175</v>
      </c>
    </row>
    <row r="1190" spans="1:8">
      <c r="A1190" s="188">
        <v>6881</v>
      </c>
      <c r="B1190" s="188" t="s">
        <v>10051</v>
      </c>
      <c r="C1190" s="188" t="s">
        <v>7611</v>
      </c>
      <c r="D1190" s="188">
        <v>1435953.95</v>
      </c>
      <c r="E1190" s="188">
        <v>0.01</v>
      </c>
      <c r="F1190" s="188" t="s">
        <v>7661</v>
      </c>
      <c r="G1190" s="188" t="s">
        <v>7662</v>
      </c>
      <c r="H1190" s="188" t="s">
        <v>175</v>
      </c>
    </row>
    <row r="1191" spans="1:8">
      <c r="A1191" s="188" t="s">
        <v>10052</v>
      </c>
      <c r="B1191" s="188" t="s">
        <v>10053</v>
      </c>
      <c r="C1191" s="188" t="s">
        <v>7611</v>
      </c>
      <c r="D1191" s="188">
        <v>1352825.14</v>
      </c>
      <c r="E1191" s="188">
        <v>0.01</v>
      </c>
      <c r="F1191" s="188" t="s">
        <v>8894</v>
      </c>
      <c r="G1191" s="188" t="s">
        <v>8895</v>
      </c>
      <c r="H1191" s="188" t="s">
        <v>146</v>
      </c>
    </row>
    <row r="1192" spans="1:8">
      <c r="A1192" s="188" t="s">
        <v>9666</v>
      </c>
      <c r="B1192" s="188" t="s">
        <v>9667</v>
      </c>
      <c r="C1192" s="188" t="s">
        <v>7611</v>
      </c>
      <c r="D1192" s="188">
        <v>1351103.57</v>
      </c>
      <c r="E1192" s="188">
        <v>0.01</v>
      </c>
      <c r="F1192" s="188" t="s">
        <v>8592</v>
      </c>
      <c r="G1192" s="188" t="s">
        <v>8593</v>
      </c>
      <c r="H1192" s="188" t="s">
        <v>237</v>
      </c>
    </row>
    <row r="1193" spans="1:8">
      <c r="A1193" s="188">
        <v>6030</v>
      </c>
      <c r="B1193" s="188" t="s">
        <v>9616</v>
      </c>
      <c r="C1193" s="188" t="s">
        <v>7611</v>
      </c>
      <c r="D1193" s="188">
        <v>1305004.1299999999</v>
      </c>
      <c r="E1193" s="188">
        <v>0.01</v>
      </c>
      <c r="F1193" s="188" t="s">
        <v>7661</v>
      </c>
      <c r="G1193" s="188" t="s">
        <v>7662</v>
      </c>
      <c r="H1193" s="188" t="s">
        <v>175</v>
      </c>
    </row>
    <row r="1194" spans="1:8">
      <c r="A1194" s="188">
        <v>7186</v>
      </c>
      <c r="B1194" s="188" t="s">
        <v>10054</v>
      </c>
      <c r="C1194" s="188" t="s">
        <v>7611</v>
      </c>
      <c r="D1194" s="188">
        <v>1300288.3500000001</v>
      </c>
      <c r="E1194" s="188">
        <v>0.01</v>
      </c>
      <c r="F1194" s="188" t="s">
        <v>7711</v>
      </c>
      <c r="G1194" s="188" t="s">
        <v>7712</v>
      </c>
      <c r="H1194" s="188" t="s">
        <v>156</v>
      </c>
    </row>
    <row r="1195" spans="1:8">
      <c r="A1195" s="188">
        <v>8331</v>
      </c>
      <c r="B1195" s="188" t="s">
        <v>10055</v>
      </c>
      <c r="C1195" s="188" t="s">
        <v>7611</v>
      </c>
      <c r="D1195" s="188">
        <v>1261324.58</v>
      </c>
      <c r="E1195" s="188">
        <v>0.01</v>
      </c>
      <c r="F1195" s="188" t="s">
        <v>7711</v>
      </c>
      <c r="G1195" s="188" t="s">
        <v>7712</v>
      </c>
      <c r="H1195" s="188" t="s">
        <v>156</v>
      </c>
    </row>
    <row r="1196" spans="1:8">
      <c r="A1196" s="188" t="s">
        <v>10056</v>
      </c>
      <c r="B1196" s="188" t="s">
        <v>10057</v>
      </c>
      <c r="C1196" s="188" t="s">
        <v>7611</v>
      </c>
      <c r="D1196" s="188">
        <v>1214351.6100000001</v>
      </c>
      <c r="E1196" s="188">
        <v>0.01</v>
      </c>
      <c r="F1196" s="188" t="s">
        <v>7692</v>
      </c>
      <c r="G1196" s="188" t="s">
        <v>7613</v>
      </c>
      <c r="H1196" s="188" t="s">
        <v>7693</v>
      </c>
    </row>
    <row r="1197" spans="1:8">
      <c r="A1197" s="188">
        <v>7181</v>
      </c>
      <c r="B1197" s="188" t="s">
        <v>10058</v>
      </c>
      <c r="C1197" s="188" t="s">
        <v>7611</v>
      </c>
      <c r="D1197" s="188">
        <v>1175816.5900000001</v>
      </c>
      <c r="E1197" s="188">
        <v>0.01</v>
      </c>
      <c r="F1197" s="188" t="s">
        <v>7711</v>
      </c>
      <c r="G1197" s="188" t="s">
        <v>7712</v>
      </c>
      <c r="H1197" s="188" t="s">
        <v>156</v>
      </c>
    </row>
    <row r="1198" spans="1:8">
      <c r="A1198" s="188" t="s">
        <v>10059</v>
      </c>
      <c r="B1198" s="188" t="s">
        <v>6719</v>
      </c>
      <c r="C1198" s="188" t="s">
        <v>7611</v>
      </c>
      <c r="D1198" s="188">
        <v>1163454.79</v>
      </c>
      <c r="E1198" s="188">
        <v>0.01</v>
      </c>
      <c r="F1198" s="188" t="s">
        <v>7868</v>
      </c>
      <c r="G1198" s="188" t="s">
        <v>7869</v>
      </c>
      <c r="H1198" s="188" t="s">
        <v>146</v>
      </c>
    </row>
    <row r="1199" spans="1:8">
      <c r="A1199" s="188" t="s">
        <v>9217</v>
      </c>
      <c r="B1199" s="188" t="s">
        <v>1768</v>
      </c>
      <c r="C1199" s="188" t="s">
        <v>7611</v>
      </c>
      <c r="D1199" s="188">
        <v>1146653.74</v>
      </c>
      <c r="E1199" s="188">
        <v>0.01</v>
      </c>
      <c r="F1199" s="188" t="s">
        <v>7602</v>
      </c>
      <c r="G1199" s="188" t="s">
        <v>7625</v>
      </c>
      <c r="H1199" s="188" t="s">
        <v>63</v>
      </c>
    </row>
    <row r="1200" spans="1:8">
      <c r="A1200" s="188">
        <v>2503</v>
      </c>
      <c r="B1200" s="188" t="s">
        <v>9014</v>
      </c>
      <c r="C1200" s="188" t="s">
        <v>7645</v>
      </c>
      <c r="D1200" s="188">
        <v>3321038.59</v>
      </c>
      <c r="E1200" s="188">
        <v>0.01</v>
      </c>
      <c r="F1200" s="188" t="s">
        <v>7711</v>
      </c>
      <c r="G1200" s="188" t="s">
        <v>7712</v>
      </c>
      <c r="H1200" s="188" t="s">
        <v>156</v>
      </c>
    </row>
    <row r="1201" spans="1:8">
      <c r="A1201" s="188" t="s">
        <v>9326</v>
      </c>
      <c r="B1201" s="188" t="s">
        <v>9327</v>
      </c>
      <c r="C1201" s="188" t="s">
        <v>7645</v>
      </c>
      <c r="D1201" s="188">
        <v>3313021.53</v>
      </c>
      <c r="E1201" s="188">
        <v>0.01</v>
      </c>
      <c r="F1201" s="188" t="s">
        <v>8345</v>
      </c>
      <c r="G1201" s="188" t="s">
        <v>8346</v>
      </c>
      <c r="H1201" s="188" t="s">
        <v>204</v>
      </c>
    </row>
    <row r="1202" spans="1:8">
      <c r="A1202" s="188" t="s">
        <v>8594</v>
      </c>
      <c r="B1202" s="188" t="s">
        <v>8595</v>
      </c>
      <c r="C1202" s="188" t="s">
        <v>7645</v>
      </c>
      <c r="D1202" s="188">
        <v>3283418.46</v>
      </c>
      <c r="E1202" s="188">
        <v>0.01</v>
      </c>
      <c r="F1202" s="188" t="s">
        <v>7653</v>
      </c>
      <c r="G1202" s="188" t="s">
        <v>7654</v>
      </c>
      <c r="H1202" s="188" t="s">
        <v>90</v>
      </c>
    </row>
    <row r="1203" spans="1:8">
      <c r="A1203" s="188">
        <v>288</v>
      </c>
      <c r="B1203" s="188" t="s">
        <v>9547</v>
      </c>
      <c r="C1203" s="188" t="s">
        <v>7645</v>
      </c>
      <c r="D1203" s="188">
        <v>3123754.67</v>
      </c>
      <c r="E1203" s="188">
        <v>0.01</v>
      </c>
      <c r="F1203" s="188" t="s">
        <v>7800</v>
      </c>
      <c r="G1203" s="188" t="s">
        <v>7662</v>
      </c>
      <c r="H1203" s="188" t="s">
        <v>175</v>
      </c>
    </row>
    <row r="1204" spans="1:8">
      <c r="A1204" s="188" t="s">
        <v>9117</v>
      </c>
      <c r="B1204" s="188" t="s">
        <v>9118</v>
      </c>
      <c r="C1204" s="188" t="s">
        <v>7645</v>
      </c>
      <c r="D1204" s="188">
        <v>3042314.67</v>
      </c>
      <c r="E1204" s="188">
        <v>0.01</v>
      </c>
      <c r="F1204" s="188" t="s">
        <v>8823</v>
      </c>
      <c r="G1204" s="188" t="s">
        <v>8824</v>
      </c>
      <c r="H1204" s="188" t="s">
        <v>231</v>
      </c>
    </row>
    <row r="1205" spans="1:8">
      <c r="A1205" s="188" t="s">
        <v>8900</v>
      </c>
      <c r="B1205" s="188" t="s">
        <v>8901</v>
      </c>
      <c r="C1205" s="188" t="s">
        <v>7645</v>
      </c>
      <c r="D1205" s="188">
        <v>2994749.25</v>
      </c>
      <c r="E1205" s="188">
        <v>0.01</v>
      </c>
      <c r="F1205" s="188" t="s">
        <v>7602</v>
      </c>
      <c r="G1205" s="188" t="s">
        <v>7625</v>
      </c>
      <c r="H1205" s="188" t="s">
        <v>63</v>
      </c>
    </row>
    <row r="1206" spans="1:8">
      <c r="A1206" s="188" t="s">
        <v>9239</v>
      </c>
      <c r="B1206" s="188" t="s">
        <v>9240</v>
      </c>
      <c r="C1206" s="188" t="s">
        <v>7645</v>
      </c>
      <c r="D1206" s="188">
        <v>2831791.56</v>
      </c>
      <c r="E1206" s="188">
        <v>0.01</v>
      </c>
      <c r="F1206" s="188" t="s">
        <v>8440</v>
      </c>
      <c r="G1206" s="188" t="s">
        <v>8441</v>
      </c>
      <c r="H1206" s="188" t="s">
        <v>146</v>
      </c>
    </row>
    <row r="1207" spans="1:8">
      <c r="A1207" s="188" t="s">
        <v>8764</v>
      </c>
      <c r="B1207" s="188" t="s">
        <v>2810</v>
      </c>
      <c r="C1207" s="188" t="s">
        <v>7645</v>
      </c>
      <c r="D1207" s="188">
        <v>2813455.8</v>
      </c>
      <c r="E1207" s="188">
        <v>0.01</v>
      </c>
      <c r="F1207" s="188" t="s">
        <v>8232</v>
      </c>
      <c r="G1207" s="188" t="s">
        <v>8233</v>
      </c>
      <c r="H1207" s="188" t="s">
        <v>8234</v>
      </c>
    </row>
    <row r="1208" spans="1:8">
      <c r="A1208" s="188" t="s">
        <v>8834</v>
      </c>
      <c r="B1208" s="188" t="s">
        <v>8835</v>
      </c>
      <c r="C1208" s="188" t="s">
        <v>7645</v>
      </c>
      <c r="D1208" s="188">
        <v>2769079.36</v>
      </c>
      <c r="E1208" s="188">
        <v>0.01</v>
      </c>
      <c r="F1208" s="188" t="s">
        <v>7653</v>
      </c>
      <c r="G1208" s="188" t="s">
        <v>7654</v>
      </c>
      <c r="H1208" s="188" t="s">
        <v>90</v>
      </c>
    </row>
    <row r="1209" spans="1:8">
      <c r="A1209" s="188">
        <v>2319</v>
      </c>
      <c r="B1209" s="188" t="s">
        <v>8886</v>
      </c>
      <c r="C1209" s="188" t="s">
        <v>7645</v>
      </c>
      <c r="D1209" s="188">
        <v>2758532.32</v>
      </c>
      <c r="E1209" s="188">
        <v>0.01</v>
      </c>
      <c r="F1209" s="188" t="s">
        <v>7661</v>
      </c>
      <c r="G1209" s="188" t="s">
        <v>7662</v>
      </c>
      <c r="H1209" s="188" t="s">
        <v>175</v>
      </c>
    </row>
    <row r="1210" spans="1:8">
      <c r="A1210" s="188">
        <v>8113</v>
      </c>
      <c r="B1210" s="188" t="s">
        <v>3378</v>
      </c>
      <c r="C1210" s="188" t="s">
        <v>7645</v>
      </c>
      <c r="D1210" s="188">
        <v>2741074.18</v>
      </c>
      <c r="E1210" s="188">
        <v>0.01</v>
      </c>
      <c r="F1210" s="188" t="s">
        <v>7711</v>
      </c>
      <c r="G1210" s="188" t="s">
        <v>7712</v>
      </c>
      <c r="H1210" s="188" t="s">
        <v>156</v>
      </c>
    </row>
    <row r="1211" spans="1:8">
      <c r="A1211" s="188" t="s">
        <v>9043</v>
      </c>
      <c r="B1211" s="188" t="s">
        <v>3159</v>
      </c>
      <c r="C1211" s="188" t="s">
        <v>7645</v>
      </c>
      <c r="D1211" s="188">
        <v>2728080.88</v>
      </c>
      <c r="E1211" s="188">
        <v>0.01</v>
      </c>
      <c r="F1211" s="188" t="s">
        <v>7641</v>
      </c>
      <c r="G1211" s="188" t="s">
        <v>7642</v>
      </c>
      <c r="H1211" s="188" t="s">
        <v>146</v>
      </c>
    </row>
    <row r="1212" spans="1:8">
      <c r="A1212" s="188" t="s">
        <v>9206</v>
      </c>
      <c r="B1212" s="188" t="s">
        <v>8595</v>
      </c>
      <c r="C1212" s="188" t="s">
        <v>7645</v>
      </c>
      <c r="D1212" s="188">
        <v>2729039.49</v>
      </c>
      <c r="E1212" s="188">
        <v>0.01</v>
      </c>
      <c r="F1212" s="188" t="s">
        <v>7653</v>
      </c>
      <c r="G1212" s="188" t="s">
        <v>7654</v>
      </c>
      <c r="H1212" s="188" t="s">
        <v>90</v>
      </c>
    </row>
    <row r="1213" spans="1:8">
      <c r="A1213" s="188" t="s">
        <v>9420</v>
      </c>
      <c r="B1213" s="188" t="s">
        <v>3658</v>
      </c>
      <c r="C1213" s="188" t="s">
        <v>7645</v>
      </c>
      <c r="D1213" s="188">
        <v>2627669.89</v>
      </c>
      <c r="E1213" s="188">
        <v>0.01</v>
      </c>
      <c r="F1213" s="188" t="s">
        <v>7763</v>
      </c>
      <c r="G1213" s="188" t="s">
        <v>7764</v>
      </c>
      <c r="H1213" s="188" t="s">
        <v>161</v>
      </c>
    </row>
    <row r="1214" spans="1:8">
      <c r="A1214" s="188" t="s">
        <v>8881</v>
      </c>
      <c r="B1214" s="188" t="s">
        <v>4256</v>
      </c>
      <c r="C1214" s="188" t="s">
        <v>7645</v>
      </c>
      <c r="D1214" s="188">
        <v>2623018.85</v>
      </c>
      <c r="E1214" s="188">
        <v>0.01</v>
      </c>
      <c r="F1214" s="188" t="s">
        <v>7602</v>
      </c>
      <c r="G1214" s="188" t="s">
        <v>7625</v>
      </c>
      <c r="H1214" s="188" t="s">
        <v>63</v>
      </c>
    </row>
    <row r="1215" spans="1:8">
      <c r="A1215" s="188">
        <v>151</v>
      </c>
      <c r="B1215" s="188" t="s">
        <v>3360</v>
      </c>
      <c r="C1215" s="188" t="s">
        <v>7645</v>
      </c>
      <c r="D1215" s="188">
        <v>2523125.52</v>
      </c>
      <c r="E1215" s="188">
        <v>0.01</v>
      </c>
      <c r="F1215" s="188" t="s">
        <v>7661</v>
      </c>
      <c r="G1215" s="188" t="s">
        <v>7662</v>
      </c>
      <c r="H1215" s="188" t="s">
        <v>175</v>
      </c>
    </row>
    <row r="1216" spans="1:8">
      <c r="A1216" s="188" t="s">
        <v>8551</v>
      </c>
      <c r="B1216" s="188" t="s">
        <v>8552</v>
      </c>
      <c r="C1216" s="188" t="s">
        <v>7645</v>
      </c>
      <c r="D1216" s="188">
        <v>2446215.58</v>
      </c>
      <c r="E1216" s="188">
        <v>0.01</v>
      </c>
      <c r="F1216" s="188" t="s">
        <v>7602</v>
      </c>
      <c r="G1216" s="188" t="s">
        <v>7625</v>
      </c>
      <c r="H1216" s="188" t="s">
        <v>63</v>
      </c>
    </row>
    <row r="1217" spans="1:8">
      <c r="A1217" s="188">
        <v>4911</v>
      </c>
      <c r="B1217" s="188" t="s">
        <v>8676</v>
      </c>
      <c r="C1217" s="188" t="s">
        <v>7645</v>
      </c>
      <c r="D1217" s="188">
        <v>2387459.9</v>
      </c>
      <c r="E1217" s="188">
        <v>0.01</v>
      </c>
      <c r="F1217" s="188" t="s">
        <v>7711</v>
      </c>
      <c r="G1217" s="188" t="s">
        <v>7712</v>
      </c>
      <c r="H1217" s="188" t="s">
        <v>156</v>
      </c>
    </row>
    <row r="1218" spans="1:8">
      <c r="A1218" s="188" t="s">
        <v>7734</v>
      </c>
      <c r="B1218" s="188" t="s">
        <v>3354</v>
      </c>
      <c r="C1218" s="188" t="s">
        <v>7645</v>
      </c>
      <c r="D1218" s="188">
        <v>2357346.48</v>
      </c>
      <c r="E1218" s="188">
        <v>0.01</v>
      </c>
      <c r="F1218" s="188" t="s">
        <v>7763</v>
      </c>
      <c r="G1218" s="188" t="s">
        <v>7764</v>
      </c>
      <c r="H1218" s="188" t="s">
        <v>161</v>
      </c>
    </row>
    <row r="1219" spans="1:8">
      <c r="A1219" s="188" t="s">
        <v>9189</v>
      </c>
      <c r="B1219" s="188" t="s">
        <v>9190</v>
      </c>
      <c r="C1219" s="188" t="s">
        <v>7645</v>
      </c>
      <c r="D1219" s="188">
        <v>2271792.15</v>
      </c>
      <c r="E1219" s="188">
        <v>0.01</v>
      </c>
      <c r="F1219" s="188" t="s">
        <v>7656</v>
      </c>
      <c r="G1219" s="188" t="s">
        <v>7657</v>
      </c>
      <c r="H1219" s="188" t="s">
        <v>179</v>
      </c>
    </row>
    <row r="1220" spans="1:8">
      <c r="A1220" s="188" t="s">
        <v>9426</v>
      </c>
      <c r="B1220" s="188" t="s">
        <v>9427</v>
      </c>
      <c r="C1220" s="188" t="s">
        <v>7645</v>
      </c>
      <c r="D1220" s="188">
        <v>2272549.04</v>
      </c>
      <c r="E1220" s="188">
        <v>0.01</v>
      </c>
      <c r="F1220" s="188" t="s">
        <v>9027</v>
      </c>
      <c r="G1220" s="188" t="s">
        <v>9028</v>
      </c>
      <c r="H1220" s="188" t="s">
        <v>241</v>
      </c>
    </row>
    <row r="1221" spans="1:8">
      <c r="A1221" s="188" t="s">
        <v>9400</v>
      </c>
      <c r="B1221" s="188" t="s">
        <v>9400</v>
      </c>
      <c r="C1221" s="188" t="s">
        <v>7645</v>
      </c>
      <c r="D1221" s="188">
        <v>2255473.09</v>
      </c>
      <c r="E1221" s="188">
        <v>0.01</v>
      </c>
      <c r="F1221" s="188" t="s">
        <v>8345</v>
      </c>
      <c r="G1221" s="188" t="s">
        <v>8346</v>
      </c>
      <c r="H1221" s="188" t="s">
        <v>204</v>
      </c>
    </row>
    <row r="1222" spans="1:8">
      <c r="A1222" s="188">
        <v>241</v>
      </c>
      <c r="B1222" s="188" t="s">
        <v>9622</v>
      </c>
      <c r="C1222" s="188" t="s">
        <v>7645</v>
      </c>
      <c r="D1222" s="188">
        <v>2232878.66</v>
      </c>
      <c r="E1222" s="188">
        <v>0.01</v>
      </c>
      <c r="F1222" s="188" t="s">
        <v>7661</v>
      </c>
      <c r="G1222" s="188" t="s">
        <v>7662</v>
      </c>
      <c r="H1222" s="188" t="s">
        <v>175</v>
      </c>
    </row>
    <row r="1223" spans="1:8">
      <c r="A1223" s="188" t="s">
        <v>9251</v>
      </c>
      <c r="B1223" s="188" t="s">
        <v>3706</v>
      </c>
      <c r="C1223" s="188" t="s">
        <v>7645</v>
      </c>
      <c r="D1223" s="188">
        <v>2202749.29</v>
      </c>
      <c r="E1223" s="188">
        <v>0.01</v>
      </c>
      <c r="F1223" s="188" t="s">
        <v>7670</v>
      </c>
      <c r="G1223" s="188" t="s">
        <v>7671</v>
      </c>
      <c r="H1223" s="188" t="s">
        <v>146</v>
      </c>
    </row>
    <row r="1224" spans="1:8">
      <c r="A1224" s="188" t="s">
        <v>10060</v>
      </c>
      <c r="B1224" s="188" t="s">
        <v>10061</v>
      </c>
      <c r="C1224" s="188" t="s">
        <v>7645</v>
      </c>
      <c r="D1224" s="188">
        <v>2090534.37</v>
      </c>
      <c r="E1224" s="188">
        <v>0.01</v>
      </c>
      <c r="F1224" s="188" t="s">
        <v>8823</v>
      </c>
      <c r="G1224" s="188" t="s">
        <v>8824</v>
      </c>
      <c r="H1224" s="188" t="s">
        <v>231</v>
      </c>
    </row>
    <row r="1225" spans="1:8">
      <c r="A1225" s="188" t="s">
        <v>9443</v>
      </c>
      <c r="B1225" s="188" t="s">
        <v>9444</v>
      </c>
      <c r="C1225" s="188" t="s">
        <v>7645</v>
      </c>
      <c r="D1225" s="188">
        <v>2006366.06</v>
      </c>
      <c r="E1225" s="188">
        <v>0.01</v>
      </c>
      <c r="F1225" s="188" t="s">
        <v>7641</v>
      </c>
      <c r="G1225" s="188" t="s">
        <v>7642</v>
      </c>
      <c r="H1225" s="188" t="s">
        <v>146</v>
      </c>
    </row>
    <row r="1226" spans="1:8">
      <c r="A1226" s="188" t="s">
        <v>9681</v>
      </c>
      <c r="B1226" s="188" t="s">
        <v>2672</v>
      </c>
      <c r="C1226" s="188" t="s">
        <v>7645</v>
      </c>
      <c r="D1226" s="188">
        <v>1812621.28</v>
      </c>
      <c r="E1226" s="188">
        <v>0.01</v>
      </c>
      <c r="F1226" s="188" t="s">
        <v>8064</v>
      </c>
      <c r="G1226" s="188" t="s">
        <v>8065</v>
      </c>
      <c r="H1226" s="188" t="s">
        <v>218</v>
      </c>
    </row>
    <row r="1227" spans="1:8">
      <c r="A1227" s="188" t="s">
        <v>9316</v>
      </c>
      <c r="B1227" s="188" t="s">
        <v>1575</v>
      </c>
      <c r="C1227" s="188" t="s">
        <v>7645</v>
      </c>
      <c r="D1227" s="188">
        <v>1802994.79</v>
      </c>
      <c r="E1227" s="188">
        <v>0.01</v>
      </c>
      <c r="F1227" s="188" t="s">
        <v>7688</v>
      </c>
      <c r="G1227" s="188" t="s">
        <v>7689</v>
      </c>
      <c r="H1227" s="188" t="s">
        <v>146</v>
      </c>
    </row>
    <row r="1228" spans="1:8">
      <c r="A1228" s="188" t="s">
        <v>8784</v>
      </c>
      <c r="B1228" s="188" t="s">
        <v>8785</v>
      </c>
      <c r="C1228" s="188" t="s">
        <v>7645</v>
      </c>
      <c r="D1228" s="188">
        <v>1772558.21</v>
      </c>
      <c r="E1228" s="188">
        <v>0.01</v>
      </c>
      <c r="F1228" s="188" t="s">
        <v>8786</v>
      </c>
      <c r="G1228" s="188" t="s">
        <v>8787</v>
      </c>
      <c r="H1228" s="188" t="s">
        <v>146</v>
      </c>
    </row>
    <row r="1229" spans="1:8">
      <c r="A1229" s="188" t="s">
        <v>9579</v>
      </c>
      <c r="B1229" s="188" t="s">
        <v>3011</v>
      </c>
      <c r="C1229" s="188" t="s">
        <v>7645</v>
      </c>
      <c r="D1229" s="188">
        <v>1642221.65</v>
      </c>
      <c r="E1229" s="188">
        <v>0.01</v>
      </c>
      <c r="F1229" s="188" t="s">
        <v>7692</v>
      </c>
      <c r="G1229" s="188" t="s">
        <v>7613</v>
      </c>
      <c r="H1229" s="188" t="s">
        <v>7693</v>
      </c>
    </row>
    <row r="1230" spans="1:8">
      <c r="A1230" s="188" t="s">
        <v>10062</v>
      </c>
      <c r="B1230" s="188" t="s">
        <v>10063</v>
      </c>
      <c r="C1230" s="188" t="s">
        <v>7645</v>
      </c>
      <c r="D1230" s="188">
        <v>1614839.37</v>
      </c>
      <c r="E1230" s="188">
        <v>0.01</v>
      </c>
      <c r="F1230" s="188" t="s">
        <v>8170</v>
      </c>
      <c r="G1230" s="188" t="s">
        <v>8171</v>
      </c>
      <c r="H1230" s="188" t="s">
        <v>189</v>
      </c>
    </row>
    <row r="1231" spans="1:8">
      <c r="A1231" s="188" t="s">
        <v>10064</v>
      </c>
      <c r="B1231" s="188" t="s">
        <v>10065</v>
      </c>
      <c r="C1231" s="188" t="s">
        <v>7645</v>
      </c>
      <c r="D1231" s="188">
        <v>1530081.71</v>
      </c>
      <c r="E1231" s="188">
        <v>0.01</v>
      </c>
      <c r="F1231" s="188" t="s">
        <v>7692</v>
      </c>
      <c r="G1231" s="188" t="s">
        <v>7613</v>
      </c>
      <c r="H1231" s="188" t="s">
        <v>7693</v>
      </c>
    </row>
    <row r="1232" spans="1:8">
      <c r="A1232" s="188" t="s">
        <v>9648</v>
      </c>
      <c r="B1232" s="188" t="s">
        <v>9649</v>
      </c>
      <c r="C1232" s="188" t="s">
        <v>7645</v>
      </c>
      <c r="D1232" s="188">
        <v>1504727.99</v>
      </c>
      <c r="E1232" s="188">
        <v>0.01</v>
      </c>
      <c r="F1232" s="188" t="s">
        <v>9041</v>
      </c>
      <c r="G1232" s="188" t="s">
        <v>9042</v>
      </c>
      <c r="H1232" s="188" t="s">
        <v>253</v>
      </c>
    </row>
    <row r="1233" spans="1:8">
      <c r="A1233" s="188" t="s">
        <v>10066</v>
      </c>
      <c r="B1233" s="188" t="s">
        <v>10067</v>
      </c>
      <c r="C1233" s="188" t="s">
        <v>7645</v>
      </c>
      <c r="D1233" s="188">
        <v>1428153.85</v>
      </c>
      <c r="E1233" s="188">
        <v>0.01</v>
      </c>
      <c r="F1233" s="188" t="s">
        <v>7670</v>
      </c>
      <c r="G1233" s="188" t="s">
        <v>7671</v>
      </c>
      <c r="H1233" s="188" t="s">
        <v>146</v>
      </c>
    </row>
    <row r="1234" spans="1:8">
      <c r="A1234" s="188" t="s">
        <v>10068</v>
      </c>
      <c r="B1234" s="188" t="s">
        <v>5141</v>
      </c>
      <c r="C1234" s="188" t="s">
        <v>7645</v>
      </c>
      <c r="D1234" s="188">
        <v>1357428.32</v>
      </c>
      <c r="E1234" s="188">
        <v>0.01</v>
      </c>
      <c r="F1234" s="188" t="s">
        <v>7675</v>
      </c>
      <c r="G1234" s="188" t="s">
        <v>7676</v>
      </c>
      <c r="H1234" s="188" t="s">
        <v>151</v>
      </c>
    </row>
    <row r="1235" spans="1:8">
      <c r="A1235" s="188">
        <v>2912</v>
      </c>
      <c r="B1235" s="188" t="s">
        <v>5084</v>
      </c>
      <c r="C1235" s="188" t="s">
        <v>7645</v>
      </c>
      <c r="D1235" s="188">
        <v>1281815.51</v>
      </c>
      <c r="E1235" s="188">
        <v>0.01</v>
      </c>
      <c r="F1235" s="188" t="s">
        <v>7634</v>
      </c>
      <c r="G1235" s="188" t="s">
        <v>7635</v>
      </c>
      <c r="H1235" s="188" t="s">
        <v>169</v>
      </c>
    </row>
    <row r="1236" spans="1:8">
      <c r="A1236" s="188" t="s">
        <v>10069</v>
      </c>
      <c r="B1236" s="188" t="s">
        <v>10070</v>
      </c>
      <c r="C1236" s="188" t="s">
        <v>7645</v>
      </c>
      <c r="D1236" s="188">
        <v>1262208.48</v>
      </c>
      <c r="E1236" s="188">
        <v>0.01</v>
      </c>
      <c r="F1236" s="188" t="s">
        <v>7675</v>
      </c>
      <c r="G1236" s="188" t="s">
        <v>7676</v>
      </c>
      <c r="H1236" s="188" t="s">
        <v>151</v>
      </c>
    </row>
    <row r="1237" spans="1:8">
      <c r="A1237" s="188">
        <v>3038</v>
      </c>
      <c r="B1237" s="188" t="s">
        <v>9725</v>
      </c>
      <c r="C1237" s="188" t="s">
        <v>7645</v>
      </c>
      <c r="D1237" s="188">
        <v>1253900.1200000001</v>
      </c>
      <c r="E1237" s="188">
        <v>0.01</v>
      </c>
      <c r="F1237" s="188" t="s">
        <v>7711</v>
      </c>
      <c r="G1237" s="188" t="s">
        <v>7712</v>
      </c>
      <c r="H1237" s="188" t="s">
        <v>156</v>
      </c>
    </row>
    <row r="1238" spans="1:8">
      <c r="A1238" s="188">
        <v>6186</v>
      </c>
      <c r="B1238" s="188" t="s">
        <v>9564</v>
      </c>
      <c r="C1238" s="188" t="s">
        <v>7645</v>
      </c>
      <c r="D1238" s="188">
        <v>1224625.3600000001</v>
      </c>
      <c r="E1238" s="188">
        <v>0.01</v>
      </c>
      <c r="F1238" s="188" t="s">
        <v>7661</v>
      </c>
      <c r="G1238" s="188" t="s">
        <v>7662</v>
      </c>
      <c r="H1238" s="188" t="s">
        <v>175</v>
      </c>
    </row>
    <row r="1239" spans="1:8">
      <c r="A1239" s="188">
        <v>823</v>
      </c>
      <c r="B1239" s="188" t="s">
        <v>8969</v>
      </c>
      <c r="C1239" s="188" t="s">
        <v>7787</v>
      </c>
      <c r="D1239" s="188">
        <v>3402202.16</v>
      </c>
      <c r="E1239" s="188">
        <v>0.01</v>
      </c>
      <c r="F1239" s="188" t="s">
        <v>7800</v>
      </c>
      <c r="G1239" s="188" t="s">
        <v>7662</v>
      </c>
      <c r="H1239" s="188" t="s">
        <v>175</v>
      </c>
    </row>
    <row r="1240" spans="1:8">
      <c r="A1240" s="188" t="s">
        <v>9134</v>
      </c>
      <c r="B1240" s="188" t="s">
        <v>9135</v>
      </c>
      <c r="C1240" s="188" t="s">
        <v>7787</v>
      </c>
      <c r="D1240" s="188">
        <v>3323925.15</v>
      </c>
      <c r="E1240" s="188">
        <v>0.01</v>
      </c>
      <c r="F1240" s="188" t="s">
        <v>7602</v>
      </c>
      <c r="G1240" s="188" t="s">
        <v>7603</v>
      </c>
      <c r="H1240" s="188" t="s">
        <v>63</v>
      </c>
    </row>
    <row r="1241" spans="1:8">
      <c r="A1241" s="188" t="s">
        <v>8997</v>
      </c>
      <c r="B1241" s="188" t="s">
        <v>8998</v>
      </c>
      <c r="C1241" s="188" t="s">
        <v>7787</v>
      </c>
      <c r="D1241" s="188">
        <v>3313300.3</v>
      </c>
      <c r="E1241" s="188">
        <v>0.01</v>
      </c>
      <c r="F1241" s="188" t="s">
        <v>7602</v>
      </c>
      <c r="G1241" s="188" t="s">
        <v>7603</v>
      </c>
      <c r="H1241" s="188" t="s">
        <v>63</v>
      </c>
    </row>
    <row r="1242" spans="1:8">
      <c r="A1242" s="188">
        <v>1109</v>
      </c>
      <c r="B1242" s="188" t="s">
        <v>4439</v>
      </c>
      <c r="C1242" s="188" t="s">
        <v>7787</v>
      </c>
      <c r="D1242" s="188">
        <v>3289019.3</v>
      </c>
      <c r="E1242" s="188">
        <v>0.01</v>
      </c>
      <c r="F1242" s="188" t="s">
        <v>7661</v>
      </c>
      <c r="G1242" s="188" t="s">
        <v>7662</v>
      </c>
      <c r="H1242" s="188" t="s">
        <v>175</v>
      </c>
    </row>
    <row r="1243" spans="1:8">
      <c r="A1243" s="188" t="s">
        <v>9004</v>
      </c>
      <c r="B1243" s="188" t="s">
        <v>9005</v>
      </c>
      <c r="C1243" s="188" t="s">
        <v>7787</v>
      </c>
      <c r="D1243" s="188">
        <v>3205417.96</v>
      </c>
      <c r="E1243" s="188">
        <v>0.01</v>
      </c>
      <c r="F1243" s="188" t="s">
        <v>7692</v>
      </c>
      <c r="G1243" s="188" t="s">
        <v>7613</v>
      </c>
      <c r="H1243" s="188" t="s">
        <v>7693</v>
      </c>
    </row>
    <row r="1244" spans="1:8">
      <c r="A1244" s="188" t="s">
        <v>9392</v>
      </c>
      <c r="B1244" s="188" t="s">
        <v>9393</v>
      </c>
      <c r="C1244" s="188" t="s">
        <v>7787</v>
      </c>
      <c r="D1244" s="188">
        <v>3161130.39</v>
      </c>
      <c r="E1244" s="188">
        <v>0.01</v>
      </c>
      <c r="F1244" s="188" t="s">
        <v>7742</v>
      </c>
      <c r="G1244" s="188" t="s">
        <v>7743</v>
      </c>
      <c r="H1244" s="188" t="s">
        <v>141</v>
      </c>
    </row>
    <row r="1245" spans="1:8">
      <c r="A1245" s="188" t="s">
        <v>8842</v>
      </c>
      <c r="B1245" s="188" t="s">
        <v>8843</v>
      </c>
      <c r="C1245" s="188" t="s">
        <v>7787</v>
      </c>
      <c r="D1245" s="188">
        <v>3100762.62</v>
      </c>
      <c r="E1245" s="188">
        <v>0.01</v>
      </c>
      <c r="F1245" s="188" t="s">
        <v>7602</v>
      </c>
      <c r="G1245" s="188" t="s">
        <v>7603</v>
      </c>
      <c r="H1245" s="188" t="s">
        <v>63</v>
      </c>
    </row>
    <row r="1246" spans="1:8">
      <c r="A1246" s="188" t="s">
        <v>10071</v>
      </c>
      <c r="B1246" s="188" t="s">
        <v>10072</v>
      </c>
      <c r="C1246" s="188" t="s">
        <v>7787</v>
      </c>
      <c r="D1246" s="188">
        <v>3060761.62</v>
      </c>
      <c r="E1246" s="188">
        <v>0.01</v>
      </c>
      <c r="F1246" s="188" t="s">
        <v>7602</v>
      </c>
      <c r="G1246" s="188" t="s">
        <v>7625</v>
      </c>
      <c r="H1246" s="188" t="s">
        <v>63</v>
      </c>
    </row>
    <row r="1247" spans="1:8">
      <c r="A1247" s="188" t="s">
        <v>9102</v>
      </c>
      <c r="B1247" s="188" t="s">
        <v>9103</v>
      </c>
      <c r="C1247" s="188" t="s">
        <v>7787</v>
      </c>
      <c r="D1247" s="188">
        <v>2928180.78</v>
      </c>
      <c r="E1247" s="188">
        <v>0.01</v>
      </c>
      <c r="F1247" s="188" t="s">
        <v>7602</v>
      </c>
      <c r="G1247" s="188" t="s">
        <v>7625</v>
      </c>
      <c r="H1247" s="188" t="s">
        <v>63</v>
      </c>
    </row>
    <row r="1248" spans="1:8">
      <c r="A1248" s="188">
        <v>2423</v>
      </c>
      <c r="B1248" s="188" t="s">
        <v>10073</v>
      </c>
      <c r="C1248" s="188" t="s">
        <v>7787</v>
      </c>
      <c r="D1248" s="188">
        <v>2846887.62</v>
      </c>
      <c r="E1248" s="188">
        <v>0.01</v>
      </c>
      <c r="F1248" s="188" t="s">
        <v>7661</v>
      </c>
      <c r="G1248" s="188" t="s">
        <v>7662</v>
      </c>
      <c r="H1248" s="188" t="s">
        <v>175</v>
      </c>
    </row>
    <row r="1249" spans="1:8">
      <c r="A1249" s="188" t="s">
        <v>8832</v>
      </c>
      <c r="B1249" s="188" t="s">
        <v>8833</v>
      </c>
      <c r="C1249" s="188" t="s">
        <v>7787</v>
      </c>
      <c r="D1249" s="188">
        <v>2775374.82</v>
      </c>
      <c r="E1249" s="188">
        <v>0.01</v>
      </c>
      <c r="F1249" s="188" t="s">
        <v>7602</v>
      </c>
      <c r="G1249" s="188" t="s">
        <v>7625</v>
      </c>
      <c r="H1249" s="188" t="s">
        <v>63</v>
      </c>
    </row>
    <row r="1250" spans="1:8">
      <c r="A1250" s="188" t="s">
        <v>10074</v>
      </c>
      <c r="B1250" s="188" t="s">
        <v>9145</v>
      </c>
      <c r="C1250" s="188" t="s">
        <v>7787</v>
      </c>
      <c r="D1250" s="188">
        <v>2606968.25</v>
      </c>
      <c r="E1250" s="188">
        <v>0.01</v>
      </c>
      <c r="F1250" s="188" t="s">
        <v>7602</v>
      </c>
      <c r="G1250" s="188" t="s">
        <v>7625</v>
      </c>
      <c r="H1250" s="188" t="s">
        <v>63</v>
      </c>
    </row>
    <row r="1251" spans="1:8">
      <c r="A1251" s="188" t="s">
        <v>9466</v>
      </c>
      <c r="B1251" s="188" t="s">
        <v>9467</v>
      </c>
      <c r="C1251" s="188" t="s">
        <v>7787</v>
      </c>
      <c r="D1251" s="188">
        <v>2535928.71</v>
      </c>
      <c r="E1251" s="188">
        <v>0.01</v>
      </c>
      <c r="F1251" s="188" t="s">
        <v>7742</v>
      </c>
      <c r="G1251" s="188" t="s">
        <v>7743</v>
      </c>
      <c r="H1251" s="188" t="s">
        <v>141</v>
      </c>
    </row>
    <row r="1252" spans="1:8">
      <c r="A1252" s="188" t="s">
        <v>9452</v>
      </c>
      <c r="B1252" s="188" t="s">
        <v>9453</v>
      </c>
      <c r="C1252" s="188" t="s">
        <v>7787</v>
      </c>
      <c r="D1252" s="188">
        <v>2502218.7599999998</v>
      </c>
      <c r="E1252" s="188">
        <v>0.01</v>
      </c>
      <c r="F1252" s="188" t="s">
        <v>7653</v>
      </c>
      <c r="G1252" s="188" t="s">
        <v>7654</v>
      </c>
      <c r="H1252" s="188" t="s">
        <v>90</v>
      </c>
    </row>
    <row r="1253" spans="1:8">
      <c r="A1253" s="188" t="s">
        <v>9254</v>
      </c>
      <c r="B1253" s="188" t="s">
        <v>10075</v>
      </c>
      <c r="C1253" s="188" t="s">
        <v>7787</v>
      </c>
      <c r="D1253" s="188">
        <v>2484370.77</v>
      </c>
      <c r="E1253" s="188">
        <v>0.01</v>
      </c>
      <c r="F1253" s="188" t="s">
        <v>8170</v>
      </c>
      <c r="G1253" s="188" t="s">
        <v>8171</v>
      </c>
      <c r="H1253" s="188" t="s">
        <v>189</v>
      </c>
    </row>
    <row r="1254" spans="1:8">
      <c r="A1254" s="188">
        <v>16</v>
      </c>
      <c r="B1254" s="188" t="s">
        <v>8946</v>
      </c>
      <c r="C1254" s="188" t="s">
        <v>7787</v>
      </c>
      <c r="D1254" s="188">
        <v>2466989.27</v>
      </c>
      <c r="E1254" s="188">
        <v>0.01</v>
      </c>
      <c r="F1254" s="188" t="s">
        <v>7800</v>
      </c>
      <c r="G1254" s="188" t="s">
        <v>7662</v>
      </c>
      <c r="H1254" s="188" t="s">
        <v>175</v>
      </c>
    </row>
    <row r="1255" spans="1:8">
      <c r="A1255" s="188" t="s">
        <v>9204</v>
      </c>
      <c r="B1255" s="188" t="s">
        <v>9205</v>
      </c>
      <c r="C1255" s="188" t="s">
        <v>7787</v>
      </c>
      <c r="D1255" s="188">
        <v>2432276.7400000002</v>
      </c>
      <c r="E1255" s="188">
        <v>0.01</v>
      </c>
      <c r="F1255" s="188" t="s">
        <v>7602</v>
      </c>
      <c r="G1255" s="188" t="s">
        <v>7625</v>
      </c>
      <c r="H1255" s="188" t="s">
        <v>63</v>
      </c>
    </row>
    <row r="1256" spans="1:8">
      <c r="A1256" s="188" t="s">
        <v>9334</v>
      </c>
      <c r="B1256" s="188" t="s">
        <v>5465</v>
      </c>
      <c r="C1256" s="188" t="s">
        <v>7787</v>
      </c>
      <c r="D1256" s="188">
        <v>2248597.36</v>
      </c>
      <c r="E1256" s="188">
        <v>0.01</v>
      </c>
      <c r="F1256" s="188" t="s">
        <v>8581</v>
      </c>
      <c r="G1256" s="188" t="s">
        <v>8582</v>
      </c>
      <c r="H1256" s="188" t="s">
        <v>273</v>
      </c>
    </row>
    <row r="1257" spans="1:8">
      <c r="A1257" s="188" t="s">
        <v>9401</v>
      </c>
      <c r="B1257" s="188" t="s">
        <v>10076</v>
      </c>
      <c r="C1257" s="188" t="s">
        <v>7787</v>
      </c>
      <c r="D1257" s="188">
        <v>2211964.7999999998</v>
      </c>
      <c r="E1257" s="188">
        <v>0.01</v>
      </c>
      <c r="F1257" s="188" t="s">
        <v>7602</v>
      </c>
      <c r="G1257" s="188" t="s">
        <v>7625</v>
      </c>
      <c r="H1257" s="188" t="s">
        <v>63</v>
      </c>
    </row>
    <row r="1258" spans="1:8">
      <c r="A1258" s="188" t="s">
        <v>9569</v>
      </c>
      <c r="B1258" s="188" t="s">
        <v>9570</v>
      </c>
      <c r="C1258" s="188" t="s">
        <v>7787</v>
      </c>
      <c r="D1258" s="188">
        <v>2019674.78</v>
      </c>
      <c r="E1258" s="188">
        <v>0.01</v>
      </c>
      <c r="F1258" s="188" t="s">
        <v>8232</v>
      </c>
      <c r="G1258" s="188" t="s">
        <v>8233</v>
      </c>
      <c r="H1258" s="188" t="s">
        <v>8234</v>
      </c>
    </row>
    <row r="1259" spans="1:8">
      <c r="A1259" s="188" t="s">
        <v>9364</v>
      </c>
      <c r="B1259" s="188" t="s">
        <v>9365</v>
      </c>
      <c r="C1259" s="188" t="s">
        <v>7787</v>
      </c>
      <c r="D1259" s="188">
        <v>2008442.15</v>
      </c>
      <c r="E1259" s="188">
        <v>0.01</v>
      </c>
      <c r="F1259" s="188" t="s">
        <v>8064</v>
      </c>
      <c r="G1259" s="188" t="s">
        <v>8065</v>
      </c>
      <c r="H1259" s="188" t="s">
        <v>218</v>
      </c>
    </row>
    <row r="1260" spans="1:8">
      <c r="A1260" s="188" t="s">
        <v>9613</v>
      </c>
      <c r="B1260" s="188" t="s">
        <v>9614</v>
      </c>
      <c r="C1260" s="188" t="s">
        <v>7787</v>
      </c>
      <c r="D1260" s="188">
        <v>1964198.64</v>
      </c>
      <c r="E1260" s="188">
        <v>0.01</v>
      </c>
      <c r="F1260" s="188" t="s">
        <v>7742</v>
      </c>
      <c r="G1260" s="188" t="s">
        <v>7743</v>
      </c>
      <c r="H1260" s="188" t="s">
        <v>141</v>
      </c>
    </row>
    <row r="1261" spans="1:8">
      <c r="A1261" s="188">
        <v>688</v>
      </c>
      <c r="B1261" s="188" t="s">
        <v>9488</v>
      </c>
      <c r="C1261" s="188" t="s">
        <v>7787</v>
      </c>
      <c r="D1261" s="188">
        <v>1512735.53</v>
      </c>
      <c r="E1261" s="188">
        <v>0.01</v>
      </c>
      <c r="F1261" s="188" t="s">
        <v>7661</v>
      </c>
      <c r="G1261" s="188" t="s">
        <v>7662</v>
      </c>
      <c r="H1261" s="188" t="s">
        <v>175</v>
      </c>
    </row>
    <row r="1262" spans="1:8">
      <c r="A1262" s="188" t="s">
        <v>9572</v>
      </c>
      <c r="B1262" s="188" t="s">
        <v>9573</v>
      </c>
      <c r="C1262" s="188" t="s">
        <v>7787</v>
      </c>
      <c r="D1262" s="188">
        <v>1254785.28</v>
      </c>
      <c r="E1262" s="188">
        <v>0.01</v>
      </c>
      <c r="F1262" s="188" t="s">
        <v>7692</v>
      </c>
      <c r="G1262" s="188" t="s">
        <v>7613</v>
      </c>
      <c r="H1262" s="188" t="s">
        <v>7693</v>
      </c>
    </row>
    <row r="1263" spans="1:8">
      <c r="A1263" s="188">
        <v>8951</v>
      </c>
      <c r="B1263" s="188" t="s">
        <v>9553</v>
      </c>
      <c r="C1263" s="188" t="s">
        <v>7787</v>
      </c>
      <c r="D1263" s="188">
        <v>1217699.29</v>
      </c>
      <c r="E1263" s="188">
        <v>0.01</v>
      </c>
      <c r="F1263" s="188" t="s">
        <v>7711</v>
      </c>
      <c r="G1263" s="188" t="s">
        <v>7712</v>
      </c>
      <c r="H1263" s="188" t="s">
        <v>156</v>
      </c>
    </row>
    <row r="1264" spans="1:8">
      <c r="A1264" s="188" t="s">
        <v>8938</v>
      </c>
      <c r="B1264" s="188" t="s">
        <v>8939</v>
      </c>
      <c r="C1264" s="188" t="s">
        <v>7749</v>
      </c>
      <c r="D1264" s="188">
        <v>3405182.15</v>
      </c>
      <c r="E1264" s="188">
        <v>0.01</v>
      </c>
      <c r="F1264" s="188" t="s">
        <v>8786</v>
      </c>
      <c r="G1264" s="188" t="s">
        <v>8787</v>
      </c>
      <c r="H1264" s="188" t="s">
        <v>146</v>
      </c>
    </row>
    <row r="1265" spans="1:8">
      <c r="A1265" s="188" t="s">
        <v>9226</v>
      </c>
      <c r="B1265" s="188" t="s">
        <v>9227</v>
      </c>
      <c r="C1265" s="188" t="s">
        <v>7749</v>
      </c>
      <c r="D1265" s="188">
        <v>3302292.09</v>
      </c>
      <c r="E1265" s="188">
        <v>0.01</v>
      </c>
      <c r="F1265" s="188" t="s">
        <v>7763</v>
      </c>
      <c r="G1265" s="188" t="s">
        <v>7764</v>
      </c>
      <c r="H1265" s="188" t="s">
        <v>161</v>
      </c>
    </row>
    <row r="1266" spans="1:8">
      <c r="A1266" s="188">
        <v>9503</v>
      </c>
      <c r="B1266" s="188" t="s">
        <v>8967</v>
      </c>
      <c r="C1266" s="188" t="s">
        <v>7749</v>
      </c>
      <c r="D1266" s="188">
        <v>3120706.69</v>
      </c>
      <c r="E1266" s="188">
        <v>0.01</v>
      </c>
      <c r="F1266" s="188" t="s">
        <v>7711</v>
      </c>
      <c r="G1266" s="188" t="s">
        <v>7712</v>
      </c>
      <c r="H1266" s="188" t="s">
        <v>156</v>
      </c>
    </row>
    <row r="1267" spans="1:8">
      <c r="A1267" s="188" t="s">
        <v>9574</v>
      </c>
      <c r="B1267" s="188" t="s">
        <v>9575</v>
      </c>
      <c r="C1267" s="188" t="s">
        <v>7749</v>
      </c>
      <c r="D1267" s="188">
        <v>3034437.12</v>
      </c>
      <c r="E1267" s="188">
        <v>0.01</v>
      </c>
      <c r="F1267" s="188" t="s">
        <v>8009</v>
      </c>
      <c r="G1267" s="188" t="s">
        <v>8010</v>
      </c>
      <c r="H1267" s="188" t="s">
        <v>146</v>
      </c>
    </row>
    <row r="1268" spans="1:8">
      <c r="A1268" s="188" t="s">
        <v>8999</v>
      </c>
      <c r="B1268" s="188" t="s">
        <v>9000</v>
      </c>
      <c r="C1268" s="188" t="s">
        <v>7749</v>
      </c>
      <c r="D1268" s="188">
        <v>2960998.64</v>
      </c>
      <c r="E1268" s="188">
        <v>0.01</v>
      </c>
      <c r="F1268" s="188" t="s">
        <v>9001</v>
      </c>
      <c r="G1268" s="188" t="s">
        <v>9002</v>
      </c>
      <c r="H1268" s="188" t="s">
        <v>245</v>
      </c>
    </row>
    <row r="1269" spans="1:8">
      <c r="A1269" s="188" t="s">
        <v>9144</v>
      </c>
      <c r="B1269" s="188" t="s">
        <v>957</v>
      </c>
      <c r="C1269" s="188" t="s">
        <v>7749</v>
      </c>
      <c r="D1269" s="188">
        <v>2951387.35</v>
      </c>
      <c r="E1269" s="188">
        <v>0.01</v>
      </c>
      <c r="F1269" s="188" t="s">
        <v>7692</v>
      </c>
      <c r="G1269" s="188" t="s">
        <v>7613</v>
      </c>
      <c r="H1269" s="188" t="s">
        <v>7693</v>
      </c>
    </row>
    <row r="1270" spans="1:8">
      <c r="A1270" s="188">
        <v>2688</v>
      </c>
      <c r="B1270" s="188" t="s">
        <v>5447</v>
      </c>
      <c r="C1270" s="188" t="s">
        <v>7749</v>
      </c>
      <c r="D1270" s="188">
        <v>2914164.9</v>
      </c>
      <c r="E1270" s="188">
        <v>0.01</v>
      </c>
      <c r="F1270" s="188" t="s">
        <v>7661</v>
      </c>
      <c r="G1270" s="188" t="s">
        <v>7662</v>
      </c>
      <c r="H1270" s="188" t="s">
        <v>175</v>
      </c>
    </row>
    <row r="1271" spans="1:8">
      <c r="A1271" s="188" t="s">
        <v>9021</v>
      </c>
      <c r="B1271" s="188" t="s">
        <v>6068</v>
      </c>
      <c r="C1271" s="188" t="s">
        <v>7749</v>
      </c>
      <c r="D1271" s="188">
        <v>2793900.11</v>
      </c>
      <c r="E1271" s="188">
        <v>0.01</v>
      </c>
      <c r="F1271" s="188" t="s">
        <v>8848</v>
      </c>
      <c r="G1271" s="188" t="s">
        <v>8849</v>
      </c>
      <c r="H1271" s="188" t="s">
        <v>146</v>
      </c>
    </row>
    <row r="1272" spans="1:8">
      <c r="A1272" s="188">
        <v>2</v>
      </c>
      <c r="B1272" s="188" t="s">
        <v>1317</v>
      </c>
      <c r="C1272" s="188" t="s">
        <v>7749</v>
      </c>
      <c r="D1272" s="188">
        <v>2535304.9300000002</v>
      </c>
      <c r="E1272" s="188">
        <v>0.01</v>
      </c>
      <c r="F1272" s="188" t="s">
        <v>7800</v>
      </c>
      <c r="G1272" s="188" t="s">
        <v>7662</v>
      </c>
      <c r="H1272" s="188" t="s">
        <v>175</v>
      </c>
    </row>
    <row r="1273" spans="1:8">
      <c r="A1273" s="188" t="s">
        <v>9387</v>
      </c>
      <c r="B1273" s="188" t="s">
        <v>3083</v>
      </c>
      <c r="C1273" s="188" t="s">
        <v>7749</v>
      </c>
      <c r="D1273" s="188">
        <v>2533381.06</v>
      </c>
      <c r="E1273" s="188">
        <v>0.01</v>
      </c>
      <c r="F1273" s="188" t="s">
        <v>7692</v>
      </c>
      <c r="G1273" s="188" t="s">
        <v>7613</v>
      </c>
      <c r="H1273" s="188" t="s">
        <v>7693</v>
      </c>
    </row>
    <row r="1274" spans="1:8">
      <c r="A1274" s="188" t="s">
        <v>9498</v>
      </c>
      <c r="B1274" s="188" t="s">
        <v>9498</v>
      </c>
      <c r="C1274" s="188" t="s">
        <v>7749</v>
      </c>
      <c r="D1274" s="188">
        <v>2519843.3199999998</v>
      </c>
      <c r="E1274" s="188">
        <v>0.01</v>
      </c>
      <c r="F1274" s="188" t="s">
        <v>9499</v>
      </c>
      <c r="G1274" s="188" t="s">
        <v>9500</v>
      </c>
      <c r="H1274" s="188" t="s">
        <v>249</v>
      </c>
    </row>
    <row r="1275" spans="1:8">
      <c r="A1275" s="188" t="s">
        <v>9350</v>
      </c>
      <c r="B1275" s="188" t="s">
        <v>9351</v>
      </c>
      <c r="C1275" s="188" t="s">
        <v>7749</v>
      </c>
      <c r="D1275" s="188">
        <v>2433345.37</v>
      </c>
      <c r="E1275" s="188">
        <v>0.01</v>
      </c>
      <c r="F1275" s="188" t="s">
        <v>9001</v>
      </c>
      <c r="G1275" s="188" t="s">
        <v>9002</v>
      </c>
      <c r="H1275" s="188" t="s">
        <v>245</v>
      </c>
    </row>
    <row r="1276" spans="1:8">
      <c r="A1276" s="188" t="s">
        <v>9502</v>
      </c>
      <c r="B1276" s="188" t="s">
        <v>9503</v>
      </c>
      <c r="C1276" s="188" t="s">
        <v>7749</v>
      </c>
      <c r="D1276" s="188">
        <v>2404014.2799999998</v>
      </c>
      <c r="E1276" s="188">
        <v>0.01</v>
      </c>
      <c r="F1276" s="188" t="s">
        <v>7868</v>
      </c>
      <c r="G1276" s="188" t="s">
        <v>7869</v>
      </c>
      <c r="H1276" s="188" t="s">
        <v>146</v>
      </c>
    </row>
    <row r="1277" spans="1:8">
      <c r="A1277" s="188" t="s">
        <v>10077</v>
      </c>
      <c r="B1277" s="188" t="s">
        <v>10078</v>
      </c>
      <c r="C1277" s="188" t="s">
        <v>7749</v>
      </c>
      <c r="D1277" s="188">
        <v>2332279.1</v>
      </c>
      <c r="E1277" s="188">
        <v>0.01</v>
      </c>
      <c r="F1277" s="188" t="s">
        <v>7763</v>
      </c>
      <c r="G1277" s="188" t="s">
        <v>7764</v>
      </c>
      <c r="H1277" s="188" t="s">
        <v>161</v>
      </c>
    </row>
    <row r="1278" spans="1:8">
      <c r="A1278" s="188" t="s">
        <v>9437</v>
      </c>
      <c r="B1278" s="188" t="s">
        <v>9438</v>
      </c>
      <c r="C1278" s="188" t="s">
        <v>7749</v>
      </c>
      <c r="D1278" s="188">
        <v>2164508.84</v>
      </c>
      <c r="E1278" s="188">
        <v>0.01</v>
      </c>
      <c r="F1278" s="188" t="s">
        <v>7984</v>
      </c>
      <c r="G1278" s="188" t="s">
        <v>7985</v>
      </c>
      <c r="H1278" s="188" t="s">
        <v>146</v>
      </c>
    </row>
    <row r="1279" spans="1:8">
      <c r="A1279" s="188">
        <v>9502</v>
      </c>
      <c r="B1279" s="188" t="s">
        <v>9517</v>
      </c>
      <c r="C1279" s="188" t="s">
        <v>7749</v>
      </c>
      <c r="D1279" s="188">
        <v>2126843.7000000002</v>
      </c>
      <c r="E1279" s="188">
        <v>0.01</v>
      </c>
      <c r="F1279" s="188" t="s">
        <v>7711</v>
      </c>
      <c r="G1279" s="188" t="s">
        <v>7712</v>
      </c>
      <c r="H1279" s="188" t="s">
        <v>156</v>
      </c>
    </row>
    <row r="1280" spans="1:8">
      <c r="A1280" s="188" t="s">
        <v>9409</v>
      </c>
      <c r="B1280" s="188" t="s">
        <v>9410</v>
      </c>
      <c r="C1280" s="188" t="s">
        <v>7749</v>
      </c>
      <c r="D1280" s="188">
        <v>2073374.69</v>
      </c>
      <c r="E1280" s="188">
        <v>0.01</v>
      </c>
      <c r="F1280" s="188" t="s">
        <v>7742</v>
      </c>
      <c r="G1280" s="188" t="s">
        <v>7743</v>
      </c>
      <c r="H1280" s="188" t="s">
        <v>141</v>
      </c>
    </row>
    <row r="1281" spans="1:8">
      <c r="A1281" s="188" t="s">
        <v>9546</v>
      </c>
      <c r="B1281" s="188" t="s">
        <v>9546</v>
      </c>
      <c r="C1281" s="188" t="s">
        <v>7749</v>
      </c>
      <c r="D1281" s="188">
        <v>1954466.59</v>
      </c>
      <c r="E1281" s="188">
        <v>0.01</v>
      </c>
      <c r="F1281" s="188" t="s">
        <v>8440</v>
      </c>
      <c r="G1281" s="188" t="s">
        <v>8441</v>
      </c>
      <c r="H1281" s="188" t="s">
        <v>146</v>
      </c>
    </row>
    <row r="1282" spans="1:8">
      <c r="A1282" s="188">
        <v>3</v>
      </c>
      <c r="B1282" s="188" t="s">
        <v>9475</v>
      </c>
      <c r="C1282" s="188" t="s">
        <v>7749</v>
      </c>
      <c r="D1282" s="188">
        <v>1950979.4</v>
      </c>
      <c r="E1282" s="188">
        <v>0.01</v>
      </c>
      <c r="F1282" s="188" t="s">
        <v>7800</v>
      </c>
      <c r="G1282" s="188" t="s">
        <v>7662</v>
      </c>
      <c r="H1282" s="188" t="s">
        <v>175</v>
      </c>
    </row>
    <row r="1283" spans="1:8">
      <c r="A1283" s="188" t="s">
        <v>9476</v>
      </c>
      <c r="B1283" s="188" t="s">
        <v>3321</v>
      </c>
      <c r="C1283" s="188" t="s">
        <v>7749</v>
      </c>
      <c r="D1283" s="188">
        <v>1906388.48</v>
      </c>
      <c r="E1283" s="188">
        <v>0.01</v>
      </c>
      <c r="F1283" s="188" t="s">
        <v>7692</v>
      </c>
      <c r="G1283" s="188" t="s">
        <v>7613</v>
      </c>
      <c r="H1283" s="188" t="s">
        <v>7693</v>
      </c>
    </row>
    <row r="1284" spans="1:8">
      <c r="A1284" s="188" t="s">
        <v>10079</v>
      </c>
      <c r="B1284" s="188" t="s">
        <v>3453</v>
      </c>
      <c r="C1284" s="188" t="s">
        <v>7749</v>
      </c>
      <c r="D1284" s="188">
        <v>1883493.31</v>
      </c>
      <c r="E1284" s="188">
        <v>0.01</v>
      </c>
      <c r="F1284" s="188" t="s">
        <v>7675</v>
      </c>
      <c r="G1284" s="188" t="s">
        <v>7676</v>
      </c>
      <c r="H1284" s="188" t="s">
        <v>151</v>
      </c>
    </row>
    <row r="1285" spans="1:8">
      <c r="A1285" s="188" t="s">
        <v>9526</v>
      </c>
      <c r="B1285" s="188" t="s">
        <v>9527</v>
      </c>
      <c r="C1285" s="188" t="s">
        <v>7749</v>
      </c>
      <c r="D1285" s="188">
        <v>1763076.15</v>
      </c>
      <c r="E1285" s="188">
        <v>0.01</v>
      </c>
      <c r="F1285" s="188" t="s">
        <v>7602</v>
      </c>
      <c r="G1285" s="188" t="s">
        <v>7625</v>
      </c>
      <c r="H1285" s="188" t="s">
        <v>63</v>
      </c>
    </row>
    <row r="1286" spans="1:8">
      <c r="A1286" s="188" t="s">
        <v>9210</v>
      </c>
      <c r="B1286" s="188" t="s">
        <v>10080</v>
      </c>
      <c r="C1286" s="188" t="s">
        <v>7749</v>
      </c>
      <c r="D1286" s="188">
        <v>1536961.13</v>
      </c>
      <c r="E1286" s="188">
        <v>0.01</v>
      </c>
      <c r="F1286" s="188" t="s">
        <v>7656</v>
      </c>
      <c r="G1286" s="188" t="s">
        <v>7657</v>
      </c>
      <c r="H1286" s="188" t="s">
        <v>179</v>
      </c>
    </row>
    <row r="1287" spans="1:8">
      <c r="A1287" s="188">
        <v>371</v>
      </c>
      <c r="B1287" s="188" t="s">
        <v>9655</v>
      </c>
      <c r="C1287" s="188" t="s">
        <v>7749</v>
      </c>
      <c r="D1287" s="188">
        <v>1442248.03</v>
      </c>
      <c r="E1287" s="188">
        <v>0.01</v>
      </c>
      <c r="F1287" s="188" t="s">
        <v>7661</v>
      </c>
      <c r="G1287" s="188" t="s">
        <v>7662</v>
      </c>
      <c r="H1287" s="188" t="s">
        <v>175</v>
      </c>
    </row>
    <row r="1288" spans="1:8">
      <c r="A1288" s="188">
        <v>1816</v>
      </c>
      <c r="B1288" s="188" t="s">
        <v>10081</v>
      </c>
      <c r="C1288" s="188" t="s">
        <v>7749</v>
      </c>
      <c r="D1288" s="188">
        <v>1345181.73</v>
      </c>
      <c r="E1288" s="188">
        <v>0.01</v>
      </c>
      <c r="F1288" s="188" t="s">
        <v>7661</v>
      </c>
      <c r="G1288" s="188" t="s">
        <v>7662</v>
      </c>
      <c r="H1288" s="188" t="s">
        <v>175</v>
      </c>
    </row>
    <row r="1289" spans="1:8">
      <c r="A1289" s="188">
        <v>916</v>
      </c>
      <c r="B1289" s="188" t="s">
        <v>9674</v>
      </c>
      <c r="C1289" s="188" t="s">
        <v>7749</v>
      </c>
      <c r="D1289" s="188">
        <v>1287872.48</v>
      </c>
      <c r="E1289" s="188">
        <v>0.01</v>
      </c>
      <c r="F1289" s="188" t="s">
        <v>7661</v>
      </c>
      <c r="G1289" s="188" t="s">
        <v>7662</v>
      </c>
      <c r="H1289" s="188" t="s">
        <v>175</v>
      </c>
    </row>
    <row r="1290" spans="1:8">
      <c r="A1290" s="188" t="s">
        <v>10082</v>
      </c>
      <c r="B1290" s="188" t="s">
        <v>10083</v>
      </c>
      <c r="C1290" s="188" t="s">
        <v>7749</v>
      </c>
      <c r="D1290" s="188">
        <v>1234822.6299999999</v>
      </c>
      <c r="E1290" s="188">
        <v>0.01</v>
      </c>
      <c r="F1290" s="188" t="s">
        <v>7763</v>
      </c>
      <c r="G1290" s="188" t="s">
        <v>7764</v>
      </c>
      <c r="H1290" s="188" t="s">
        <v>161</v>
      </c>
    </row>
    <row r="1291" spans="1:8">
      <c r="A1291" s="188" t="s">
        <v>10084</v>
      </c>
      <c r="B1291" s="188" t="s">
        <v>10085</v>
      </c>
      <c r="C1291" s="188" t="s">
        <v>7749</v>
      </c>
      <c r="D1291" s="188">
        <v>1161164.1200000001</v>
      </c>
      <c r="E1291" s="188">
        <v>0.01</v>
      </c>
      <c r="F1291" s="188" t="s">
        <v>8794</v>
      </c>
      <c r="G1291" s="188" t="s">
        <v>8795</v>
      </c>
      <c r="H1291" s="188" t="s">
        <v>265</v>
      </c>
    </row>
    <row r="1292" spans="1:8">
      <c r="A1292" s="188" t="s">
        <v>8735</v>
      </c>
      <c r="B1292" s="188" t="s">
        <v>8736</v>
      </c>
      <c r="C1292" s="188" t="s">
        <v>7730</v>
      </c>
      <c r="D1292" s="188">
        <v>3430120.75</v>
      </c>
      <c r="E1292" s="188">
        <v>0.01</v>
      </c>
      <c r="F1292" s="188" t="s">
        <v>7602</v>
      </c>
      <c r="G1292" s="188" t="s">
        <v>7603</v>
      </c>
      <c r="H1292" s="188" t="s">
        <v>63</v>
      </c>
    </row>
    <row r="1293" spans="1:8">
      <c r="A1293" s="188" t="s">
        <v>10086</v>
      </c>
      <c r="B1293" s="188" t="s">
        <v>10087</v>
      </c>
      <c r="C1293" s="188" t="s">
        <v>7730</v>
      </c>
      <c r="D1293" s="188">
        <v>3373841.77</v>
      </c>
      <c r="E1293" s="188">
        <v>0.01</v>
      </c>
      <c r="F1293" s="188" t="s">
        <v>8345</v>
      </c>
      <c r="G1293" s="188" t="s">
        <v>8346</v>
      </c>
      <c r="H1293" s="188" t="s">
        <v>204</v>
      </c>
    </row>
    <row r="1294" spans="1:8">
      <c r="A1294" s="188" t="s">
        <v>9032</v>
      </c>
      <c r="B1294" s="188" t="s">
        <v>9033</v>
      </c>
      <c r="C1294" s="188" t="s">
        <v>7730</v>
      </c>
      <c r="D1294" s="188">
        <v>3368385.82</v>
      </c>
      <c r="E1294" s="188">
        <v>0.01</v>
      </c>
      <c r="F1294" s="188" t="s">
        <v>8133</v>
      </c>
      <c r="G1294" s="188" t="s">
        <v>8134</v>
      </c>
      <c r="H1294" s="188" t="s">
        <v>197</v>
      </c>
    </row>
    <row r="1295" spans="1:8">
      <c r="A1295" s="188" t="s">
        <v>9331</v>
      </c>
      <c r="B1295" s="188" t="s">
        <v>4580</v>
      </c>
      <c r="C1295" s="188" t="s">
        <v>7730</v>
      </c>
      <c r="D1295" s="188">
        <v>3302546.67</v>
      </c>
      <c r="E1295" s="188">
        <v>0.01</v>
      </c>
      <c r="F1295" s="188" t="s">
        <v>7742</v>
      </c>
      <c r="G1295" s="188" t="s">
        <v>7743</v>
      </c>
      <c r="H1295" s="188" t="s">
        <v>141</v>
      </c>
    </row>
    <row r="1296" spans="1:8">
      <c r="A1296" s="188" t="s">
        <v>9092</v>
      </c>
      <c r="B1296" s="188" t="s">
        <v>9093</v>
      </c>
      <c r="C1296" s="188" t="s">
        <v>7730</v>
      </c>
      <c r="D1296" s="188">
        <v>3217840.6</v>
      </c>
      <c r="E1296" s="188">
        <v>0.01</v>
      </c>
      <c r="F1296" s="188" t="s">
        <v>7602</v>
      </c>
      <c r="G1296" s="188" t="s">
        <v>7625</v>
      </c>
      <c r="H1296" s="188" t="s">
        <v>63</v>
      </c>
    </row>
    <row r="1297" spans="1:8">
      <c r="A1297" s="188" t="s">
        <v>9317</v>
      </c>
      <c r="B1297" s="188" t="s">
        <v>9318</v>
      </c>
      <c r="C1297" s="188" t="s">
        <v>7730</v>
      </c>
      <c r="D1297" s="188">
        <v>3213292.44</v>
      </c>
      <c r="E1297" s="188">
        <v>0.01</v>
      </c>
      <c r="F1297" s="188" t="s">
        <v>7656</v>
      </c>
      <c r="G1297" s="188" t="s">
        <v>7657</v>
      </c>
      <c r="H1297" s="188" t="s">
        <v>179</v>
      </c>
    </row>
    <row r="1298" spans="1:8">
      <c r="A1298" s="188">
        <v>267</v>
      </c>
      <c r="B1298" s="188" t="s">
        <v>9277</v>
      </c>
      <c r="C1298" s="188" t="s">
        <v>7730</v>
      </c>
      <c r="D1298" s="188">
        <v>3178921.47</v>
      </c>
      <c r="E1298" s="188">
        <v>0.01</v>
      </c>
      <c r="F1298" s="188" t="s">
        <v>7661</v>
      </c>
      <c r="G1298" s="188" t="s">
        <v>7662</v>
      </c>
      <c r="H1298" s="188" t="s">
        <v>175</v>
      </c>
    </row>
    <row r="1299" spans="1:8">
      <c r="A1299" s="188" t="s">
        <v>9153</v>
      </c>
      <c r="B1299" s="188" t="s">
        <v>9154</v>
      </c>
      <c r="C1299" s="188" t="s">
        <v>7730</v>
      </c>
      <c r="D1299" s="188">
        <v>3148673.23</v>
      </c>
      <c r="E1299" s="188">
        <v>0.01</v>
      </c>
      <c r="F1299" s="188" t="s">
        <v>7653</v>
      </c>
      <c r="G1299" s="188" t="s">
        <v>7654</v>
      </c>
      <c r="H1299" s="188" t="s">
        <v>90</v>
      </c>
    </row>
    <row r="1300" spans="1:8">
      <c r="A1300" s="188">
        <v>669</v>
      </c>
      <c r="B1300" s="188" t="s">
        <v>8846</v>
      </c>
      <c r="C1300" s="188" t="s">
        <v>7730</v>
      </c>
      <c r="D1300" s="188">
        <v>3135882.83</v>
      </c>
      <c r="E1300" s="188">
        <v>0.01</v>
      </c>
      <c r="F1300" s="188" t="s">
        <v>7800</v>
      </c>
      <c r="G1300" s="188" t="s">
        <v>7662</v>
      </c>
      <c r="H1300" s="188" t="s">
        <v>175</v>
      </c>
    </row>
    <row r="1301" spans="1:8">
      <c r="A1301" s="188" t="s">
        <v>8779</v>
      </c>
      <c r="B1301" s="188" t="s">
        <v>8780</v>
      </c>
      <c r="C1301" s="188" t="s">
        <v>7730</v>
      </c>
      <c r="D1301" s="188">
        <v>3102727.18</v>
      </c>
      <c r="E1301" s="188">
        <v>0.01</v>
      </c>
      <c r="F1301" s="188" t="s">
        <v>7641</v>
      </c>
      <c r="G1301" s="188" t="s">
        <v>7642</v>
      </c>
      <c r="H1301" s="188" t="s">
        <v>146</v>
      </c>
    </row>
    <row r="1302" spans="1:8">
      <c r="A1302" s="188" t="s">
        <v>8773</v>
      </c>
      <c r="B1302" s="188" t="s">
        <v>8774</v>
      </c>
      <c r="C1302" s="188" t="s">
        <v>7730</v>
      </c>
      <c r="D1302" s="188">
        <v>3103760</v>
      </c>
      <c r="E1302" s="188">
        <v>0.01</v>
      </c>
      <c r="F1302" s="188" t="s">
        <v>7602</v>
      </c>
      <c r="G1302" s="188" t="s">
        <v>7625</v>
      </c>
      <c r="H1302" s="188" t="s">
        <v>63</v>
      </c>
    </row>
    <row r="1303" spans="1:8">
      <c r="A1303" s="188" t="s">
        <v>9433</v>
      </c>
      <c r="B1303" s="188" t="s">
        <v>9434</v>
      </c>
      <c r="C1303" s="188" t="s">
        <v>7730</v>
      </c>
      <c r="D1303" s="188">
        <v>3054353.18</v>
      </c>
      <c r="E1303" s="188">
        <v>0.01</v>
      </c>
      <c r="F1303" s="188" t="s">
        <v>7763</v>
      </c>
      <c r="G1303" s="188" t="s">
        <v>7764</v>
      </c>
      <c r="H1303" s="188" t="s">
        <v>161</v>
      </c>
    </row>
    <row r="1304" spans="1:8">
      <c r="A1304" s="188" t="s">
        <v>9568</v>
      </c>
      <c r="B1304" s="188" t="s">
        <v>5858</v>
      </c>
      <c r="C1304" s="188" t="s">
        <v>7730</v>
      </c>
      <c r="D1304" s="188">
        <v>3006642.33</v>
      </c>
      <c r="E1304" s="188">
        <v>0.01</v>
      </c>
      <c r="F1304" s="188" t="s">
        <v>7742</v>
      </c>
      <c r="G1304" s="188" t="s">
        <v>7743</v>
      </c>
      <c r="H1304" s="188" t="s">
        <v>141</v>
      </c>
    </row>
    <row r="1305" spans="1:8">
      <c r="A1305" s="188" t="s">
        <v>10088</v>
      </c>
      <c r="B1305" s="188" t="s">
        <v>9308</v>
      </c>
      <c r="C1305" s="188" t="s">
        <v>7730</v>
      </c>
      <c r="D1305" s="188">
        <v>2999577.28</v>
      </c>
      <c r="E1305" s="188">
        <v>0.01</v>
      </c>
      <c r="F1305" s="188" t="s">
        <v>7675</v>
      </c>
      <c r="G1305" s="188" t="s">
        <v>7676</v>
      </c>
      <c r="H1305" s="188" t="s">
        <v>151</v>
      </c>
    </row>
    <row r="1306" spans="1:8">
      <c r="A1306" s="188" t="s">
        <v>9191</v>
      </c>
      <c r="B1306" s="188" t="s">
        <v>9192</v>
      </c>
      <c r="C1306" s="188" t="s">
        <v>7730</v>
      </c>
      <c r="D1306" s="188">
        <v>3000529.98</v>
      </c>
      <c r="E1306" s="188">
        <v>0.01</v>
      </c>
      <c r="F1306" s="188" t="s">
        <v>7692</v>
      </c>
      <c r="G1306" s="188" t="s">
        <v>7613</v>
      </c>
      <c r="H1306" s="188" t="s">
        <v>7693</v>
      </c>
    </row>
    <row r="1307" spans="1:8">
      <c r="A1307" s="188">
        <v>9735</v>
      </c>
      <c r="B1307" s="188" t="s">
        <v>9539</v>
      </c>
      <c r="C1307" s="188" t="s">
        <v>7730</v>
      </c>
      <c r="D1307" s="188">
        <v>2994095.28</v>
      </c>
      <c r="E1307" s="188">
        <v>0.01</v>
      </c>
      <c r="F1307" s="188" t="s">
        <v>7711</v>
      </c>
      <c r="G1307" s="188" t="s">
        <v>7712</v>
      </c>
      <c r="H1307" s="188" t="s">
        <v>156</v>
      </c>
    </row>
    <row r="1308" spans="1:8">
      <c r="A1308" s="188" t="s">
        <v>8661</v>
      </c>
      <c r="B1308" s="188" t="s">
        <v>8662</v>
      </c>
      <c r="C1308" s="188" t="s">
        <v>7730</v>
      </c>
      <c r="D1308" s="188">
        <v>2984561.54</v>
      </c>
      <c r="E1308" s="188">
        <v>0.01</v>
      </c>
      <c r="F1308" s="188" t="s">
        <v>7692</v>
      </c>
      <c r="G1308" s="188" t="s">
        <v>7613</v>
      </c>
      <c r="H1308" s="188" t="s">
        <v>7693</v>
      </c>
    </row>
    <row r="1309" spans="1:8">
      <c r="A1309" s="188" t="s">
        <v>9078</v>
      </c>
      <c r="B1309" s="188" t="s">
        <v>9079</v>
      </c>
      <c r="C1309" s="188" t="s">
        <v>7730</v>
      </c>
      <c r="D1309" s="188">
        <v>2888482.49</v>
      </c>
      <c r="E1309" s="188">
        <v>0.01</v>
      </c>
      <c r="F1309" s="188" t="s">
        <v>7612</v>
      </c>
      <c r="G1309" s="188" t="s">
        <v>7966</v>
      </c>
      <c r="H1309" s="188" t="s">
        <v>146</v>
      </c>
    </row>
    <row r="1310" spans="1:8">
      <c r="A1310" s="188" t="s">
        <v>9080</v>
      </c>
      <c r="B1310" s="188" t="s">
        <v>9081</v>
      </c>
      <c r="C1310" s="188" t="s">
        <v>7730</v>
      </c>
      <c r="D1310" s="188">
        <v>2885383.7</v>
      </c>
      <c r="E1310" s="188">
        <v>0.01</v>
      </c>
      <c r="F1310" s="188" t="s">
        <v>7692</v>
      </c>
      <c r="G1310" s="188" t="s">
        <v>7613</v>
      </c>
      <c r="H1310" s="188" t="s">
        <v>7693</v>
      </c>
    </row>
    <row r="1311" spans="1:8">
      <c r="A1311" s="188" t="s">
        <v>10089</v>
      </c>
      <c r="B1311" s="188" t="s">
        <v>10090</v>
      </c>
      <c r="C1311" s="188" t="s">
        <v>7730</v>
      </c>
      <c r="D1311" s="188">
        <v>2826145.49</v>
      </c>
      <c r="E1311" s="188">
        <v>0.01</v>
      </c>
      <c r="F1311" s="188" t="s">
        <v>7763</v>
      </c>
      <c r="G1311" s="188" t="s">
        <v>7764</v>
      </c>
      <c r="H1311" s="188" t="s">
        <v>161</v>
      </c>
    </row>
    <row r="1312" spans="1:8">
      <c r="A1312" s="188" t="s">
        <v>9504</v>
      </c>
      <c r="B1312" s="188" t="s">
        <v>9505</v>
      </c>
      <c r="C1312" s="188" t="s">
        <v>7730</v>
      </c>
      <c r="D1312" s="188">
        <v>2806025.91</v>
      </c>
      <c r="E1312" s="188">
        <v>0.01</v>
      </c>
      <c r="F1312" s="188" t="s">
        <v>7653</v>
      </c>
      <c r="G1312" s="188" t="s">
        <v>7654</v>
      </c>
      <c r="H1312" s="188" t="s">
        <v>90</v>
      </c>
    </row>
    <row r="1313" spans="1:8">
      <c r="A1313" s="188" t="s">
        <v>9439</v>
      </c>
      <c r="B1313" s="188" t="s">
        <v>3020</v>
      </c>
      <c r="C1313" s="188" t="s">
        <v>7730</v>
      </c>
      <c r="D1313" s="188">
        <v>2784092.46</v>
      </c>
      <c r="E1313" s="188">
        <v>0.01</v>
      </c>
      <c r="F1313" s="188" t="s">
        <v>7692</v>
      </c>
      <c r="G1313" s="188" t="s">
        <v>7613</v>
      </c>
      <c r="H1313" s="188" t="s">
        <v>7693</v>
      </c>
    </row>
    <row r="1314" spans="1:8">
      <c r="A1314" s="188" t="s">
        <v>8818</v>
      </c>
      <c r="B1314" s="188" t="s">
        <v>8819</v>
      </c>
      <c r="C1314" s="188" t="s">
        <v>7730</v>
      </c>
      <c r="D1314" s="188">
        <v>2766355.43</v>
      </c>
      <c r="E1314" s="188">
        <v>0.01</v>
      </c>
      <c r="F1314" s="188" t="s">
        <v>7653</v>
      </c>
      <c r="G1314" s="188" t="s">
        <v>7654</v>
      </c>
      <c r="H1314" s="188" t="s">
        <v>90</v>
      </c>
    </row>
    <row r="1315" spans="1:8">
      <c r="A1315" s="188" t="s">
        <v>9596</v>
      </c>
      <c r="B1315" s="188" t="s">
        <v>10091</v>
      </c>
      <c r="C1315" s="188" t="s">
        <v>7730</v>
      </c>
      <c r="D1315" s="188">
        <v>2724545.6</v>
      </c>
      <c r="E1315" s="188">
        <v>0.01</v>
      </c>
      <c r="F1315" s="188" t="s">
        <v>7602</v>
      </c>
      <c r="G1315" s="188" t="s">
        <v>7625</v>
      </c>
      <c r="H1315" s="188" t="s">
        <v>63</v>
      </c>
    </row>
    <row r="1316" spans="1:8">
      <c r="A1316" s="188" t="s">
        <v>9635</v>
      </c>
      <c r="B1316" s="188" t="s">
        <v>9636</v>
      </c>
      <c r="C1316" s="188" t="s">
        <v>7730</v>
      </c>
      <c r="D1316" s="188">
        <v>2711056.3</v>
      </c>
      <c r="E1316" s="188">
        <v>0.01</v>
      </c>
      <c r="F1316" s="188" t="s">
        <v>8064</v>
      </c>
      <c r="G1316" s="188" t="s">
        <v>7603</v>
      </c>
      <c r="H1316" s="188" t="s">
        <v>63</v>
      </c>
    </row>
    <row r="1317" spans="1:8">
      <c r="A1317" s="188" t="s">
        <v>10092</v>
      </c>
      <c r="B1317" s="188" t="s">
        <v>2485</v>
      </c>
      <c r="C1317" s="188" t="s">
        <v>7730</v>
      </c>
      <c r="D1317" s="188">
        <v>2699715.31</v>
      </c>
      <c r="E1317" s="188">
        <v>0.01</v>
      </c>
      <c r="F1317" s="188" t="s">
        <v>7675</v>
      </c>
      <c r="G1317" s="188" t="s">
        <v>7676</v>
      </c>
      <c r="H1317" s="188" t="s">
        <v>151</v>
      </c>
    </row>
    <row r="1318" spans="1:8">
      <c r="A1318" s="188" t="s">
        <v>8610</v>
      </c>
      <c r="B1318" s="188" t="s">
        <v>9300</v>
      </c>
      <c r="C1318" s="188" t="s">
        <v>7730</v>
      </c>
      <c r="D1318" s="188">
        <v>2700597.41</v>
      </c>
      <c r="E1318" s="188">
        <v>0.01</v>
      </c>
      <c r="F1318" s="188" t="s">
        <v>7692</v>
      </c>
      <c r="G1318" s="188" t="s">
        <v>7613</v>
      </c>
      <c r="H1318" s="188" t="s">
        <v>7693</v>
      </c>
    </row>
    <row r="1319" spans="1:8">
      <c r="A1319" s="188" t="s">
        <v>8612</v>
      </c>
      <c r="B1319" s="188" t="s">
        <v>8613</v>
      </c>
      <c r="C1319" s="188" t="s">
        <v>7730</v>
      </c>
      <c r="D1319" s="188">
        <v>2667583.73</v>
      </c>
      <c r="E1319" s="188">
        <v>0.01</v>
      </c>
      <c r="F1319" s="188" t="s">
        <v>8592</v>
      </c>
      <c r="G1319" s="188" t="s">
        <v>8593</v>
      </c>
      <c r="H1319" s="188" t="s">
        <v>237</v>
      </c>
    </row>
    <row r="1320" spans="1:8">
      <c r="A1320" s="188" t="s">
        <v>8850</v>
      </c>
      <c r="B1320" s="188" t="s">
        <v>8851</v>
      </c>
      <c r="C1320" s="188" t="s">
        <v>7730</v>
      </c>
      <c r="D1320" s="188">
        <v>2663540.2200000002</v>
      </c>
      <c r="E1320" s="188">
        <v>0.01</v>
      </c>
      <c r="F1320" s="188" t="s">
        <v>7763</v>
      </c>
      <c r="G1320" s="188" t="s">
        <v>7764</v>
      </c>
      <c r="H1320" s="188" t="s">
        <v>161</v>
      </c>
    </row>
    <row r="1321" spans="1:8">
      <c r="A1321" s="188" t="s">
        <v>9375</v>
      </c>
      <c r="B1321" s="188" t="s">
        <v>9376</v>
      </c>
      <c r="C1321" s="188" t="s">
        <v>7730</v>
      </c>
      <c r="D1321" s="188">
        <v>2653759.77</v>
      </c>
      <c r="E1321" s="188">
        <v>0.01</v>
      </c>
      <c r="F1321" s="188" t="s">
        <v>8133</v>
      </c>
      <c r="G1321" s="188" t="s">
        <v>8134</v>
      </c>
      <c r="H1321" s="188" t="s">
        <v>197</v>
      </c>
    </row>
    <row r="1322" spans="1:8">
      <c r="A1322" s="188">
        <v>402340</v>
      </c>
      <c r="B1322" s="188" t="s">
        <v>10093</v>
      </c>
      <c r="C1322" s="188" t="s">
        <v>7730</v>
      </c>
      <c r="D1322" s="188">
        <v>2614841.41</v>
      </c>
      <c r="E1322" s="188">
        <v>0.01</v>
      </c>
      <c r="F1322" s="188" t="s">
        <v>7675</v>
      </c>
      <c r="G1322" s="188" t="s">
        <v>7676</v>
      </c>
      <c r="H1322" s="188" t="s">
        <v>151</v>
      </c>
    </row>
    <row r="1323" spans="1:8">
      <c r="A1323" s="188">
        <v>6326</v>
      </c>
      <c r="B1323" s="188" t="s">
        <v>1946</v>
      </c>
      <c r="C1323" s="188" t="s">
        <v>7730</v>
      </c>
      <c r="D1323" s="188">
        <v>2580505.4500000002</v>
      </c>
      <c r="E1323" s="188">
        <v>0.01</v>
      </c>
      <c r="F1323" s="188" t="s">
        <v>7711</v>
      </c>
      <c r="G1323" s="188" t="s">
        <v>7712</v>
      </c>
      <c r="H1323" s="188" t="s">
        <v>156</v>
      </c>
    </row>
    <row r="1324" spans="1:8">
      <c r="A1324" s="188" t="s">
        <v>9607</v>
      </c>
      <c r="B1324" s="188" t="s">
        <v>9608</v>
      </c>
      <c r="C1324" s="188" t="s">
        <v>7730</v>
      </c>
      <c r="D1324" s="188">
        <v>2566071.39</v>
      </c>
      <c r="E1324" s="188">
        <v>0.01</v>
      </c>
      <c r="F1324" s="188" t="s">
        <v>8064</v>
      </c>
      <c r="G1324" s="188" t="s">
        <v>8065</v>
      </c>
      <c r="H1324" s="188" t="s">
        <v>218</v>
      </c>
    </row>
    <row r="1325" spans="1:8">
      <c r="A1325" s="188" t="s">
        <v>9055</v>
      </c>
      <c r="B1325" s="188" t="s">
        <v>9056</v>
      </c>
      <c r="C1325" s="188" t="s">
        <v>7730</v>
      </c>
      <c r="D1325" s="188">
        <v>2542648.56</v>
      </c>
      <c r="E1325" s="188">
        <v>0.01</v>
      </c>
      <c r="F1325" s="188" t="s">
        <v>7653</v>
      </c>
      <c r="G1325" s="188" t="s">
        <v>7654</v>
      </c>
      <c r="H1325" s="188" t="s">
        <v>90</v>
      </c>
    </row>
    <row r="1326" spans="1:8">
      <c r="A1326" s="188" t="s">
        <v>9030</v>
      </c>
      <c r="B1326" s="188" t="s">
        <v>9031</v>
      </c>
      <c r="C1326" s="188" t="s">
        <v>7730</v>
      </c>
      <c r="D1326" s="188">
        <v>2501679.04</v>
      </c>
      <c r="E1326" s="188">
        <v>0.01</v>
      </c>
      <c r="F1326" s="188" t="s">
        <v>7670</v>
      </c>
      <c r="G1326" s="188" t="s">
        <v>7671</v>
      </c>
      <c r="H1326" s="188" t="s">
        <v>146</v>
      </c>
    </row>
    <row r="1327" spans="1:8">
      <c r="A1327" s="188" t="s">
        <v>9356</v>
      </c>
      <c r="B1327" s="188" t="s">
        <v>3345</v>
      </c>
      <c r="C1327" s="188" t="s">
        <v>7730</v>
      </c>
      <c r="D1327" s="188">
        <v>2495671.33</v>
      </c>
      <c r="E1327" s="188">
        <v>0.01</v>
      </c>
      <c r="F1327" s="188" t="s">
        <v>7692</v>
      </c>
      <c r="G1327" s="188" t="s">
        <v>7613</v>
      </c>
      <c r="H1327" s="188" t="s">
        <v>7693</v>
      </c>
    </row>
    <row r="1328" spans="1:8">
      <c r="A1328" s="188" t="s">
        <v>9384</v>
      </c>
      <c r="B1328" s="188" t="s">
        <v>9385</v>
      </c>
      <c r="C1328" s="188" t="s">
        <v>7730</v>
      </c>
      <c r="D1328" s="188">
        <v>2491975.36</v>
      </c>
      <c r="E1328" s="188">
        <v>0.01</v>
      </c>
      <c r="F1328" s="188" t="s">
        <v>7688</v>
      </c>
      <c r="G1328" s="188" t="s">
        <v>7689</v>
      </c>
      <c r="H1328" s="188" t="s">
        <v>146</v>
      </c>
    </row>
    <row r="1329" spans="1:8">
      <c r="A1329" s="188" t="s">
        <v>10094</v>
      </c>
      <c r="B1329" s="188" t="s">
        <v>10095</v>
      </c>
      <c r="C1329" s="188" t="s">
        <v>7730</v>
      </c>
      <c r="D1329" s="188">
        <v>2458774.41</v>
      </c>
      <c r="E1329" s="188">
        <v>0.01</v>
      </c>
      <c r="F1329" s="188" t="s">
        <v>7675</v>
      </c>
      <c r="G1329" s="188" t="s">
        <v>7676</v>
      </c>
      <c r="H1329" s="188" t="s">
        <v>151</v>
      </c>
    </row>
    <row r="1330" spans="1:8">
      <c r="A1330" s="188" t="s">
        <v>9469</v>
      </c>
      <c r="B1330" s="188" t="s">
        <v>9470</v>
      </c>
      <c r="C1330" s="188" t="s">
        <v>7730</v>
      </c>
      <c r="D1330" s="188">
        <v>2440338.6800000002</v>
      </c>
      <c r="E1330" s="188">
        <v>0.01</v>
      </c>
      <c r="F1330" s="188" t="s">
        <v>8064</v>
      </c>
      <c r="G1330" s="188" t="s">
        <v>8065</v>
      </c>
      <c r="H1330" s="188" t="s">
        <v>218</v>
      </c>
    </row>
    <row r="1331" spans="1:8">
      <c r="A1331" s="188" t="s">
        <v>10096</v>
      </c>
      <c r="B1331" s="188" t="s">
        <v>9276</v>
      </c>
      <c r="C1331" s="188" t="s">
        <v>7730</v>
      </c>
      <c r="D1331" s="188">
        <v>2389101.5099999998</v>
      </c>
      <c r="E1331" s="188">
        <v>0.01</v>
      </c>
      <c r="F1331" s="188" t="s">
        <v>7675</v>
      </c>
      <c r="G1331" s="188" t="s">
        <v>7676</v>
      </c>
      <c r="H1331" s="188" t="s">
        <v>151</v>
      </c>
    </row>
    <row r="1332" spans="1:8">
      <c r="A1332" s="188" t="s">
        <v>9412</v>
      </c>
      <c r="B1332" s="188" t="s">
        <v>3294</v>
      </c>
      <c r="C1332" s="188" t="s">
        <v>7730</v>
      </c>
      <c r="D1332" s="188">
        <v>2374966.73</v>
      </c>
      <c r="E1332" s="188">
        <v>0.01</v>
      </c>
      <c r="F1332" s="188" t="s">
        <v>7688</v>
      </c>
      <c r="G1332" s="188" t="s">
        <v>7689</v>
      </c>
      <c r="H1332" s="188" t="s">
        <v>146</v>
      </c>
    </row>
    <row r="1333" spans="1:8">
      <c r="A1333" s="188" t="s">
        <v>10097</v>
      </c>
      <c r="B1333" s="188" t="s">
        <v>10098</v>
      </c>
      <c r="C1333" s="188" t="s">
        <v>7730</v>
      </c>
      <c r="D1333" s="188">
        <v>2278354.7200000002</v>
      </c>
      <c r="E1333" s="188">
        <v>0.01</v>
      </c>
      <c r="F1333" s="188" t="s">
        <v>8133</v>
      </c>
      <c r="G1333" s="188" t="s">
        <v>8134</v>
      </c>
      <c r="H1333" s="188" t="s">
        <v>197</v>
      </c>
    </row>
    <row r="1334" spans="1:8">
      <c r="A1334" s="188" t="s">
        <v>9402</v>
      </c>
      <c r="B1334" s="188" t="s">
        <v>4031</v>
      </c>
      <c r="C1334" s="188" t="s">
        <v>7730</v>
      </c>
      <c r="D1334" s="188">
        <v>2233936.64</v>
      </c>
      <c r="E1334" s="188">
        <v>0.01</v>
      </c>
      <c r="F1334" s="188" t="s">
        <v>7688</v>
      </c>
      <c r="G1334" s="188" t="s">
        <v>7689</v>
      </c>
      <c r="H1334" s="188" t="s">
        <v>146</v>
      </c>
    </row>
    <row r="1335" spans="1:8">
      <c r="A1335" s="188" t="s">
        <v>9477</v>
      </c>
      <c r="B1335" s="188" t="s">
        <v>9478</v>
      </c>
      <c r="C1335" s="188" t="s">
        <v>7730</v>
      </c>
      <c r="D1335" s="188">
        <v>2207821.35</v>
      </c>
      <c r="E1335" s="188">
        <v>0.01</v>
      </c>
      <c r="F1335" s="188" t="s">
        <v>7763</v>
      </c>
      <c r="G1335" s="188" t="s">
        <v>7764</v>
      </c>
      <c r="H1335" s="188" t="s">
        <v>161</v>
      </c>
    </row>
    <row r="1336" spans="1:8">
      <c r="A1336" s="188" t="s">
        <v>9544</v>
      </c>
      <c r="B1336" s="188" t="s">
        <v>9545</v>
      </c>
      <c r="C1336" s="188" t="s">
        <v>7730</v>
      </c>
      <c r="D1336" s="188">
        <v>2185100.7599999998</v>
      </c>
      <c r="E1336" s="188">
        <v>0.01</v>
      </c>
      <c r="F1336" s="188" t="s">
        <v>8794</v>
      </c>
      <c r="G1336" s="188" t="s">
        <v>8795</v>
      </c>
      <c r="H1336" s="188" t="s">
        <v>265</v>
      </c>
    </row>
    <row r="1337" spans="1:8">
      <c r="A1337" s="188" t="s">
        <v>9414</v>
      </c>
      <c r="B1337" s="188" t="s">
        <v>10099</v>
      </c>
      <c r="C1337" s="188" t="s">
        <v>7730</v>
      </c>
      <c r="D1337" s="188">
        <v>2156411.19</v>
      </c>
      <c r="E1337" s="188">
        <v>0.01</v>
      </c>
      <c r="F1337" s="188" t="s">
        <v>8440</v>
      </c>
      <c r="G1337" s="188" t="s">
        <v>8441</v>
      </c>
      <c r="H1337" s="188" t="s">
        <v>146</v>
      </c>
    </row>
    <row r="1338" spans="1:8">
      <c r="A1338" s="188" t="s">
        <v>9390</v>
      </c>
      <c r="B1338" s="188" t="s">
        <v>9391</v>
      </c>
      <c r="C1338" s="188" t="s">
        <v>7730</v>
      </c>
      <c r="D1338" s="188">
        <v>2147672.17</v>
      </c>
      <c r="E1338" s="188">
        <v>0.01</v>
      </c>
      <c r="F1338" s="188" t="s">
        <v>7641</v>
      </c>
      <c r="G1338" s="188" t="s">
        <v>7642</v>
      </c>
      <c r="H1338" s="188" t="s">
        <v>146</v>
      </c>
    </row>
    <row r="1339" spans="1:8">
      <c r="A1339" s="188" t="s">
        <v>10100</v>
      </c>
      <c r="B1339" s="188" t="s">
        <v>10101</v>
      </c>
      <c r="C1339" s="188" t="s">
        <v>7730</v>
      </c>
      <c r="D1339" s="188">
        <v>2124821.81</v>
      </c>
      <c r="E1339" s="188">
        <v>0.01</v>
      </c>
      <c r="F1339" s="188" t="s">
        <v>8133</v>
      </c>
      <c r="G1339" s="188" t="s">
        <v>8134</v>
      </c>
      <c r="H1339" s="188" t="s">
        <v>197</v>
      </c>
    </row>
    <row r="1340" spans="1:8">
      <c r="A1340" s="188">
        <v>7911</v>
      </c>
      <c r="B1340" s="188" t="s">
        <v>10102</v>
      </c>
      <c r="C1340" s="188" t="s">
        <v>7730</v>
      </c>
      <c r="D1340" s="188">
        <v>2119134.2799999998</v>
      </c>
      <c r="E1340" s="188">
        <v>0.01</v>
      </c>
      <c r="F1340" s="188" t="s">
        <v>7711</v>
      </c>
      <c r="G1340" s="188" t="s">
        <v>7712</v>
      </c>
      <c r="H1340" s="188" t="s">
        <v>156</v>
      </c>
    </row>
    <row r="1341" spans="1:8">
      <c r="A1341" s="188" t="s">
        <v>9348</v>
      </c>
      <c r="B1341" s="188" t="s">
        <v>9349</v>
      </c>
      <c r="C1341" s="188" t="s">
        <v>7730</v>
      </c>
      <c r="D1341" s="188">
        <v>2089816.8</v>
      </c>
      <c r="E1341" s="188">
        <v>0.01</v>
      </c>
      <c r="F1341" s="188" t="s">
        <v>7602</v>
      </c>
      <c r="G1341" s="188" t="s">
        <v>7603</v>
      </c>
      <c r="H1341" s="188" t="s">
        <v>63</v>
      </c>
    </row>
    <row r="1342" spans="1:8">
      <c r="A1342" s="188" t="s">
        <v>10103</v>
      </c>
      <c r="B1342" s="188" t="s">
        <v>9754</v>
      </c>
      <c r="C1342" s="188" t="s">
        <v>7730</v>
      </c>
      <c r="D1342" s="188">
        <v>2086428.76</v>
      </c>
      <c r="E1342" s="188">
        <v>0.01</v>
      </c>
      <c r="F1342" s="188" t="s">
        <v>7675</v>
      </c>
      <c r="G1342" s="188" t="s">
        <v>7676</v>
      </c>
      <c r="H1342" s="188" t="s">
        <v>151</v>
      </c>
    </row>
    <row r="1343" spans="1:8">
      <c r="A1343" s="188" t="s">
        <v>10104</v>
      </c>
      <c r="B1343" s="188" t="s">
        <v>10105</v>
      </c>
      <c r="C1343" s="188" t="s">
        <v>7730</v>
      </c>
      <c r="D1343" s="188">
        <v>2085973.2</v>
      </c>
      <c r="E1343" s="188">
        <v>0.01</v>
      </c>
      <c r="F1343" s="188" t="s">
        <v>8133</v>
      </c>
      <c r="G1343" s="188" t="s">
        <v>8134</v>
      </c>
      <c r="H1343" s="188" t="s">
        <v>197</v>
      </c>
    </row>
    <row r="1344" spans="1:8">
      <c r="A1344" s="188" t="s">
        <v>10106</v>
      </c>
      <c r="B1344" s="188" t="s">
        <v>10107</v>
      </c>
      <c r="C1344" s="188" t="s">
        <v>7730</v>
      </c>
      <c r="D1344" s="188">
        <v>2070475.89</v>
      </c>
      <c r="E1344" s="188">
        <v>0.01</v>
      </c>
      <c r="F1344" s="188" t="s">
        <v>7653</v>
      </c>
      <c r="G1344" s="188" t="s">
        <v>7654</v>
      </c>
      <c r="H1344" s="188" t="s">
        <v>90</v>
      </c>
    </row>
    <row r="1345" spans="1:8">
      <c r="A1345" s="188" t="s">
        <v>9233</v>
      </c>
      <c r="B1345" s="188" t="s">
        <v>9234</v>
      </c>
      <c r="C1345" s="188" t="s">
        <v>7730</v>
      </c>
      <c r="D1345" s="188">
        <v>2007388.72</v>
      </c>
      <c r="E1345" s="188">
        <v>0.01</v>
      </c>
      <c r="F1345" s="188" t="s">
        <v>8041</v>
      </c>
      <c r="G1345" s="188" t="s">
        <v>8042</v>
      </c>
      <c r="H1345" s="188" t="s">
        <v>222</v>
      </c>
    </row>
    <row r="1346" spans="1:8">
      <c r="A1346" s="188" t="s">
        <v>9512</v>
      </c>
      <c r="B1346" s="188" t="s">
        <v>9513</v>
      </c>
      <c r="C1346" s="188" t="s">
        <v>7730</v>
      </c>
      <c r="D1346" s="188">
        <v>1957138.81</v>
      </c>
      <c r="E1346" s="188">
        <v>0.01</v>
      </c>
      <c r="F1346" s="188" t="s">
        <v>8170</v>
      </c>
      <c r="G1346" s="188" t="s">
        <v>8171</v>
      </c>
      <c r="H1346" s="188" t="s">
        <v>189</v>
      </c>
    </row>
    <row r="1347" spans="1:8">
      <c r="A1347" s="188" t="s">
        <v>10108</v>
      </c>
      <c r="B1347" s="188" t="s">
        <v>10109</v>
      </c>
      <c r="C1347" s="188" t="s">
        <v>7730</v>
      </c>
      <c r="D1347" s="188">
        <v>1942658.83</v>
      </c>
      <c r="E1347" s="188">
        <v>0.01</v>
      </c>
      <c r="F1347" s="188" t="s">
        <v>8133</v>
      </c>
      <c r="G1347" s="188" t="s">
        <v>8134</v>
      </c>
      <c r="H1347" s="188" t="s">
        <v>197</v>
      </c>
    </row>
    <row r="1348" spans="1:8">
      <c r="A1348" s="188" t="s">
        <v>9448</v>
      </c>
      <c r="B1348" s="188" t="s">
        <v>9449</v>
      </c>
      <c r="C1348" s="188" t="s">
        <v>7730</v>
      </c>
      <c r="D1348" s="188">
        <v>1943579.1</v>
      </c>
      <c r="E1348" s="188">
        <v>0.01</v>
      </c>
      <c r="F1348" s="188" t="s">
        <v>7688</v>
      </c>
      <c r="G1348" s="188" t="s">
        <v>7689</v>
      </c>
      <c r="H1348" s="188" t="s">
        <v>146</v>
      </c>
    </row>
    <row r="1349" spans="1:8">
      <c r="A1349" s="188">
        <v>9104</v>
      </c>
      <c r="B1349" s="188" t="s">
        <v>3670</v>
      </c>
      <c r="C1349" s="188" t="s">
        <v>7730</v>
      </c>
      <c r="D1349" s="188">
        <v>1936210.96</v>
      </c>
      <c r="E1349" s="188">
        <v>0.01</v>
      </c>
      <c r="F1349" s="188" t="s">
        <v>7711</v>
      </c>
      <c r="G1349" s="188" t="s">
        <v>7712</v>
      </c>
      <c r="H1349" s="188" t="s">
        <v>156</v>
      </c>
    </row>
    <row r="1350" spans="1:8">
      <c r="A1350" s="188" t="s">
        <v>10110</v>
      </c>
      <c r="B1350" s="188" t="s">
        <v>10111</v>
      </c>
      <c r="C1350" s="188" t="s">
        <v>7730</v>
      </c>
      <c r="D1350" s="188">
        <v>1913079.99</v>
      </c>
      <c r="E1350" s="188">
        <v>0.01</v>
      </c>
      <c r="F1350" s="188" t="s">
        <v>9027</v>
      </c>
      <c r="G1350" s="188" t="s">
        <v>9028</v>
      </c>
      <c r="H1350" s="188" t="s">
        <v>241</v>
      </c>
    </row>
    <row r="1351" spans="1:8">
      <c r="A1351" s="188">
        <v>9005</v>
      </c>
      <c r="B1351" s="188" t="s">
        <v>3555</v>
      </c>
      <c r="C1351" s="188" t="s">
        <v>7730</v>
      </c>
      <c r="D1351" s="188">
        <v>1907047.98</v>
      </c>
      <c r="E1351" s="188">
        <v>0.01</v>
      </c>
      <c r="F1351" s="188" t="s">
        <v>7711</v>
      </c>
      <c r="G1351" s="188" t="s">
        <v>7712</v>
      </c>
      <c r="H1351" s="188" t="s">
        <v>156</v>
      </c>
    </row>
    <row r="1352" spans="1:8">
      <c r="A1352" s="188" t="s">
        <v>9297</v>
      </c>
      <c r="B1352" s="188" t="s">
        <v>9298</v>
      </c>
      <c r="C1352" s="188" t="s">
        <v>7730</v>
      </c>
      <c r="D1352" s="188">
        <v>1869714.75</v>
      </c>
      <c r="E1352" s="188">
        <v>0.01</v>
      </c>
      <c r="F1352" s="188" t="s">
        <v>7670</v>
      </c>
      <c r="G1352" s="188" t="s">
        <v>7671</v>
      </c>
      <c r="H1352" s="188" t="s">
        <v>146</v>
      </c>
    </row>
    <row r="1353" spans="1:8">
      <c r="A1353" s="188" t="s">
        <v>10112</v>
      </c>
      <c r="B1353" s="188" t="s">
        <v>10113</v>
      </c>
      <c r="C1353" s="188" t="s">
        <v>7730</v>
      </c>
      <c r="D1353" s="188">
        <v>1870917.81</v>
      </c>
      <c r="E1353" s="188">
        <v>0.01</v>
      </c>
      <c r="F1353" s="188" t="s">
        <v>7688</v>
      </c>
      <c r="G1353" s="188" t="s">
        <v>7689</v>
      </c>
      <c r="H1353" s="188" t="s">
        <v>146</v>
      </c>
    </row>
    <row r="1354" spans="1:8">
      <c r="A1354" s="188" t="s">
        <v>8844</v>
      </c>
      <c r="B1354" s="188" t="s">
        <v>8845</v>
      </c>
      <c r="C1354" s="188" t="s">
        <v>7730</v>
      </c>
      <c r="D1354" s="188">
        <v>1851885.36</v>
      </c>
      <c r="E1354" s="188">
        <v>0.01</v>
      </c>
      <c r="F1354" s="188" t="s">
        <v>8133</v>
      </c>
      <c r="G1354" s="188" t="s">
        <v>8134</v>
      </c>
      <c r="H1354" s="188" t="s">
        <v>197</v>
      </c>
    </row>
    <row r="1355" spans="1:8">
      <c r="A1355" s="188" t="s">
        <v>9481</v>
      </c>
      <c r="B1355" s="188" t="s">
        <v>3919</v>
      </c>
      <c r="C1355" s="188" t="s">
        <v>7730</v>
      </c>
      <c r="D1355" s="188">
        <v>1850281.59</v>
      </c>
      <c r="E1355" s="188">
        <v>0.01</v>
      </c>
      <c r="F1355" s="188" t="s">
        <v>8064</v>
      </c>
      <c r="G1355" s="188" t="s">
        <v>8065</v>
      </c>
      <c r="H1355" s="188" t="s">
        <v>218</v>
      </c>
    </row>
    <row r="1356" spans="1:8">
      <c r="A1356" s="188" t="s">
        <v>10114</v>
      </c>
      <c r="B1356" s="188" t="s">
        <v>10115</v>
      </c>
      <c r="C1356" s="188" t="s">
        <v>7730</v>
      </c>
      <c r="D1356" s="188">
        <v>1841345.52</v>
      </c>
      <c r="E1356" s="188">
        <v>0.01</v>
      </c>
      <c r="F1356" s="188" t="s">
        <v>7763</v>
      </c>
      <c r="G1356" s="188" t="s">
        <v>7764</v>
      </c>
      <c r="H1356" s="188" t="s">
        <v>161</v>
      </c>
    </row>
    <row r="1357" spans="1:8">
      <c r="A1357" s="188" t="s">
        <v>10116</v>
      </c>
      <c r="B1357" s="188" t="s">
        <v>10117</v>
      </c>
      <c r="C1357" s="188" t="s">
        <v>7730</v>
      </c>
      <c r="D1357" s="188">
        <v>1797564.96</v>
      </c>
      <c r="E1357" s="188">
        <v>0.01</v>
      </c>
      <c r="F1357" s="188" t="s">
        <v>7602</v>
      </c>
      <c r="G1357" s="188" t="s">
        <v>7603</v>
      </c>
      <c r="H1357" s="188" t="s">
        <v>63</v>
      </c>
    </row>
    <row r="1358" spans="1:8">
      <c r="A1358" s="188" t="s">
        <v>9397</v>
      </c>
      <c r="B1358" s="188" t="s">
        <v>5324</v>
      </c>
      <c r="C1358" s="188" t="s">
        <v>7730</v>
      </c>
      <c r="D1358" s="188">
        <v>1793781.51</v>
      </c>
      <c r="E1358" s="188">
        <v>0.01</v>
      </c>
      <c r="F1358" s="188" t="s">
        <v>8581</v>
      </c>
      <c r="G1358" s="188" t="s">
        <v>8582</v>
      </c>
      <c r="H1358" s="188" t="s">
        <v>273</v>
      </c>
    </row>
    <row r="1359" spans="1:8">
      <c r="A1359" s="188">
        <v>329180</v>
      </c>
      <c r="B1359" s="188" t="s">
        <v>10118</v>
      </c>
      <c r="C1359" s="188" t="s">
        <v>7730</v>
      </c>
      <c r="D1359" s="188">
        <v>1792163.91</v>
      </c>
      <c r="E1359" s="188">
        <v>0.01</v>
      </c>
      <c r="F1359" s="188" t="s">
        <v>7675</v>
      </c>
      <c r="G1359" s="188" t="s">
        <v>7676</v>
      </c>
      <c r="H1359" s="188" t="s">
        <v>151</v>
      </c>
    </row>
    <row r="1360" spans="1:8">
      <c r="A1360" s="188" t="s">
        <v>8637</v>
      </c>
      <c r="B1360" s="188" t="s">
        <v>2834</v>
      </c>
      <c r="C1360" s="188" t="s">
        <v>7730</v>
      </c>
      <c r="D1360" s="188">
        <v>1780739.22</v>
      </c>
      <c r="E1360" s="188">
        <v>0.01</v>
      </c>
      <c r="F1360" s="188" t="s">
        <v>8232</v>
      </c>
      <c r="G1360" s="188" t="s">
        <v>8233</v>
      </c>
      <c r="H1360" s="188" t="s">
        <v>8234</v>
      </c>
    </row>
    <row r="1361" spans="1:8">
      <c r="A1361" s="188">
        <v>3898</v>
      </c>
      <c r="B1361" s="188" t="s">
        <v>9601</v>
      </c>
      <c r="C1361" s="188" t="s">
        <v>7730</v>
      </c>
      <c r="D1361" s="188">
        <v>1771824.48</v>
      </c>
      <c r="E1361" s="188">
        <v>0.01</v>
      </c>
      <c r="F1361" s="188" t="s">
        <v>7661</v>
      </c>
      <c r="G1361" s="188" t="s">
        <v>7662</v>
      </c>
      <c r="H1361" s="188" t="s">
        <v>175</v>
      </c>
    </row>
    <row r="1362" spans="1:8">
      <c r="A1362" s="188" t="s">
        <v>10119</v>
      </c>
      <c r="B1362" s="188" t="s">
        <v>10120</v>
      </c>
      <c r="C1362" s="188" t="s">
        <v>7730</v>
      </c>
      <c r="D1362" s="188">
        <v>1733349.42</v>
      </c>
      <c r="E1362" s="188">
        <v>0.01</v>
      </c>
      <c r="F1362" s="188" t="s">
        <v>7742</v>
      </c>
      <c r="G1362" s="188" t="s">
        <v>7743</v>
      </c>
      <c r="H1362" s="188" t="s">
        <v>141</v>
      </c>
    </row>
    <row r="1363" spans="1:8">
      <c r="A1363" s="188" t="s">
        <v>9592</v>
      </c>
      <c r="B1363" s="188" t="s">
        <v>9593</v>
      </c>
      <c r="C1363" s="188" t="s">
        <v>7730</v>
      </c>
      <c r="D1363" s="188">
        <v>1683487.94</v>
      </c>
      <c r="E1363" s="188">
        <v>0.01</v>
      </c>
      <c r="F1363" s="188" t="s">
        <v>8133</v>
      </c>
      <c r="G1363" s="188" t="s">
        <v>8134</v>
      </c>
      <c r="H1363" s="188" t="s">
        <v>197</v>
      </c>
    </row>
    <row r="1364" spans="1:8">
      <c r="A1364" s="188" t="s">
        <v>9493</v>
      </c>
      <c r="B1364" s="188" t="s">
        <v>9494</v>
      </c>
      <c r="C1364" s="188" t="s">
        <v>7730</v>
      </c>
      <c r="D1364" s="188">
        <v>1676869.6</v>
      </c>
      <c r="E1364" s="188">
        <v>0.01</v>
      </c>
      <c r="F1364" s="188" t="s">
        <v>7602</v>
      </c>
      <c r="G1364" s="188" t="s">
        <v>7625</v>
      </c>
      <c r="H1364" s="188" t="s">
        <v>63</v>
      </c>
    </row>
    <row r="1365" spans="1:8">
      <c r="A1365" s="188" t="s">
        <v>9644</v>
      </c>
      <c r="B1365" s="188" t="s">
        <v>9645</v>
      </c>
      <c r="C1365" s="188" t="s">
        <v>7730</v>
      </c>
      <c r="D1365" s="188">
        <v>1673638.2</v>
      </c>
      <c r="E1365" s="188">
        <v>0.01</v>
      </c>
      <c r="F1365" s="188" t="s">
        <v>8133</v>
      </c>
      <c r="G1365" s="188" t="s">
        <v>8134</v>
      </c>
      <c r="H1365" s="188" t="s">
        <v>197</v>
      </c>
    </row>
    <row r="1366" spans="1:8">
      <c r="A1366" s="188" t="s">
        <v>9067</v>
      </c>
      <c r="B1366" s="188" t="s">
        <v>9068</v>
      </c>
      <c r="C1366" s="188" t="s">
        <v>7730</v>
      </c>
      <c r="D1366" s="188">
        <v>1671060.38</v>
      </c>
      <c r="E1366" s="188">
        <v>0.01</v>
      </c>
      <c r="F1366" s="188" t="s">
        <v>8133</v>
      </c>
      <c r="G1366" s="188" t="s">
        <v>8134</v>
      </c>
      <c r="H1366" s="188" t="s">
        <v>197</v>
      </c>
    </row>
    <row r="1367" spans="1:8">
      <c r="A1367" s="188">
        <v>7012</v>
      </c>
      <c r="B1367" s="188" t="s">
        <v>10121</v>
      </c>
      <c r="C1367" s="188" t="s">
        <v>7730</v>
      </c>
      <c r="D1367" s="188">
        <v>1658407</v>
      </c>
      <c r="E1367" s="188">
        <v>0.01</v>
      </c>
      <c r="F1367" s="188" t="s">
        <v>7711</v>
      </c>
      <c r="G1367" s="188" t="s">
        <v>7712</v>
      </c>
      <c r="H1367" s="188" t="s">
        <v>156</v>
      </c>
    </row>
    <row r="1368" spans="1:8">
      <c r="A1368" s="188" t="s">
        <v>9310</v>
      </c>
      <c r="B1368" s="188" t="s">
        <v>9311</v>
      </c>
      <c r="C1368" s="188" t="s">
        <v>7730</v>
      </c>
      <c r="D1368" s="188">
        <v>1638201.45</v>
      </c>
      <c r="E1368" s="188">
        <v>0.01</v>
      </c>
      <c r="F1368" s="188" t="s">
        <v>7602</v>
      </c>
      <c r="G1368" s="188" t="s">
        <v>7625</v>
      </c>
      <c r="H1368" s="188" t="s">
        <v>63</v>
      </c>
    </row>
    <row r="1369" spans="1:8">
      <c r="A1369" s="188" t="s">
        <v>10122</v>
      </c>
      <c r="B1369" s="188" t="s">
        <v>3351</v>
      </c>
      <c r="C1369" s="188" t="s">
        <v>7730</v>
      </c>
      <c r="D1369" s="188">
        <v>1637059.67</v>
      </c>
      <c r="E1369" s="188">
        <v>0.01</v>
      </c>
      <c r="F1369" s="188" t="s">
        <v>7675</v>
      </c>
      <c r="G1369" s="188" t="s">
        <v>7676</v>
      </c>
      <c r="H1369" s="188" t="s">
        <v>151</v>
      </c>
    </row>
    <row r="1370" spans="1:8">
      <c r="A1370" s="188" t="s">
        <v>10123</v>
      </c>
      <c r="B1370" s="188" t="s">
        <v>10124</v>
      </c>
      <c r="C1370" s="188" t="s">
        <v>7730</v>
      </c>
      <c r="D1370" s="188">
        <v>1630655.69</v>
      </c>
      <c r="E1370" s="188">
        <v>0.01</v>
      </c>
      <c r="F1370" s="188" t="s">
        <v>8170</v>
      </c>
      <c r="G1370" s="188" t="s">
        <v>8171</v>
      </c>
      <c r="H1370" s="188" t="s">
        <v>189</v>
      </c>
    </row>
    <row r="1371" spans="1:8">
      <c r="A1371" s="188" t="s">
        <v>10125</v>
      </c>
      <c r="B1371" s="188" t="s">
        <v>10126</v>
      </c>
      <c r="C1371" s="188" t="s">
        <v>7730</v>
      </c>
      <c r="D1371" s="188">
        <v>1620426.28</v>
      </c>
      <c r="E1371" s="188">
        <v>0.01</v>
      </c>
      <c r="F1371" s="188" t="s">
        <v>7675</v>
      </c>
      <c r="G1371" s="188" t="s">
        <v>7676</v>
      </c>
      <c r="H1371" s="188" t="s">
        <v>151</v>
      </c>
    </row>
    <row r="1372" spans="1:8">
      <c r="A1372" s="188" t="s">
        <v>9705</v>
      </c>
      <c r="B1372" s="188" t="s">
        <v>9706</v>
      </c>
      <c r="C1372" s="188" t="s">
        <v>7730</v>
      </c>
      <c r="D1372" s="188">
        <v>1617840</v>
      </c>
      <c r="E1372" s="188">
        <v>0.01</v>
      </c>
      <c r="F1372" s="188" t="s">
        <v>7800</v>
      </c>
      <c r="G1372" s="188" t="s">
        <v>8065</v>
      </c>
      <c r="H1372" s="188" t="s">
        <v>63</v>
      </c>
    </row>
    <row r="1373" spans="1:8">
      <c r="A1373" s="188" t="s">
        <v>9566</v>
      </c>
      <c r="B1373" s="188" t="s">
        <v>5264</v>
      </c>
      <c r="C1373" s="188" t="s">
        <v>7730</v>
      </c>
      <c r="D1373" s="188">
        <v>1618722.01</v>
      </c>
      <c r="E1373" s="188">
        <v>0.01</v>
      </c>
      <c r="F1373" s="188" t="s">
        <v>7763</v>
      </c>
      <c r="G1373" s="188" t="s">
        <v>7764</v>
      </c>
      <c r="H1373" s="188" t="s">
        <v>161</v>
      </c>
    </row>
    <row r="1374" spans="1:8">
      <c r="A1374" s="188" t="s">
        <v>9653</v>
      </c>
      <c r="B1374" s="188" t="s">
        <v>9654</v>
      </c>
      <c r="C1374" s="188" t="s">
        <v>7730</v>
      </c>
      <c r="D1374" s="188">
        <v>1603627.45</v>
      </c>
      <c r="E1374" s="188">
        <v>0.01</v>
      </c>
      <c r="F1374" s="188" t="s">
        <v>7641</v>
      </c>
      <c r="G1374" s="188" t="s">
        <v>7642</v>
      </c>
      <c r="H1374" s="188" t="s">
        <v>146</v>
      </c>
    </row>
    <row r="1375" spans="1:8">
      <c r="A1375" s="188">
        <v>6383</v>
      </c>
      <c r="B1375" s="188" t="s">
        <v>9728</v>
      </c>
      <c r="C1375" s="188" t="s">
        <v>7730</v>
      </c>
      <c r="D1375" s="188">
        <v>1594671.98</v>
      </c>
      <c r="E1375" s="188">
        <v>0.01</v>
      </c>
      <c r="F1375" s="188" t="s">
        <v>7711</v>
      </c>
      <c r="G1375" s="188" t="s">
        <v>7712</v>
      </c>
      <c r="H1375" s="188" t="s">
        <v>156</v>
      </c>
    </row>
    <row r="1376" spans="1:8">
      <c r="A1376" s="188" t="s">
        <v>9671</v>
      </c>
      <c r="B1376" s="188" t="s">
        <v>9672</v>
      </c>
      <c r="C1376" s="188" t="s">
        <v>7730</v>
      </c>
      <c r="D1376" s="188">
        <v>1587848.01</v>
      </c>
      <c r="E1376" s="188">
        <v>0.01</v>
      </c>
      <c r="F1376" s="188" t="s">
        <v>7653</v>
      </c>
      <c r="G1376" s="188" t="s">
        <v>7654</v>
      </c>
      <c r="H1376" s="188" t="s">
        <v>90</v>
      </c>
    </row>
    <row r="1377" spans="1:8">
      <c r="A1377" s="188">
        <v>9143</v>
      </c>
      <c r="B1377" s="188" t="s">
        <v>9537</v>
      </c>
      <c r="C1377" s="188" t="s">
        <v>7730</v>
      </c>
      <c r="D1377" s="188">
        <v>1569589.09</v>
      </c>
      <c r="E1377" s="188">
        <v>0.01</v>
      </c>
      <c r="F1377" s="188" t="s">
        <v>7711</v>
      </c>
      <c r="G1377" s="188" t="s">
        <v>7712</v>
      </c>
      <c r="H1377" s="188" t="s">
        <v>156</v>
      </c>
    </row>
    <row r="1378" spans="1:8">
      <c r="A1378" s="188" t="s">
        <v>10127</v>
      </c>
      <c r="B1378" s="188" t="s">
        <v>10128</v>
      </c>
      <c r="C1378" s="188" t="s">
        <v>7730</v>
      </c>
      <c r="D1378" s="188">
        <v>1564153.49</v>
      </c>
      <c r="E1378" s="188">
        <v>0.01</v>
      </c>
      <c r="F1378" s="188" t="s">
        <v>8064</v>
      </c>
      <c r="G1378" s="188" t="s">
        <v>8065</v>
      </c>
      <c r="H1378" s="188" t="s">
        <v>218</v>
      </c>
    </row>
    <row r="1379" spans="1:8">
      <c r="A1379" s="188">
        <v>2057</v>
      </c>
      <c r="B1379" s="188" t="s">
        <v>10129</v>
      </c>
      <c r="C1379" s="188" t="s">
        <v>7730</v>
      </c>
      <c r="D1379" s="188">
        <v>1541424.38</v>
      </c>
      <c r="E1379" s="188">
        <v>0.01</v>
      </c>
      <c r="F1379" s="188" t="s">
        <v>7661</v>
      </c>
      <c r="G1379" s="188" t="s">
        <v>7662</v>
      </c>
      <c r="H1379" s="188" t="s">
        <v>175</v>
      </c>
    </row>
    <row r="1380" spans="1:8">
      <c r="A1380" s="188" t="s">
        <v>10130</v>
      </c>
      <c r="B1380" s="188" t="s">
        <v>10131</v>
      </c>
      <c r="C1380" s="188" t="s">
        <v>7730</v>
      </c>
      <c r="D1380" s="188">
        <v>1482046.86</v>
      </c>
      <c r="E1380" s="188">
        <v>0.01</v>
      </c>
      <c r="F1380" s="188" t="s">
        <v>7641</v>
      </c>
      <c r="G1380" s="188" t="s">
        <v>7642</v>
      </c>
      <c r="H1380" s="188" t="s">
        <v>146</v>
      </c>
    </row>
    <row r="1381" spans="1:8">
      <c r="A1381" s="188">
        <v>267260</v>
      </c>
      <c r="B1381" s="188" t="s">
        <v>10132</v>
      </c>
      <c r="C1381" s="188" t="s">
        <v>7730</v>
      </c>
      <c r="D1381" s="188">
        <v>1482433.5</v>
      </c>
      <c r="E1381" s="188">
        <v>0.01</v>
      </c>
      <c r="F1381" s="188" t="s">
        <v>7675</v>
      </c>
      <c r="G1381" s="188" t="s">
        <v>7676</v>
      </c>
      <c r="H1381" s="188" t="s">
        <v>151</v>
      </c>
    </row>
    <row r="1382" spans="1:8">
      <c r="A1382" s="188" t="s">
        <v>10133</v>
      </c>
      <c r="B1382" s="188" t="s">
        <v>10134</v>
      </c>
      <c r="C1382" s="188" t="s">
        <v>7730</v>
      </c>
      <c r="D1382" s="188">
        <v>1479383.22</v>
      </c>
      <c r="E1382" s="188">
        <v>0.01</v>
      </c>
      <c r="F1382" s="188" t="s">
        <v>7763</v>
      </c>
      <c r="G1382" s="188" t="s">
        <v>7764</v>
      </c>
      <c r="H1382" s="188" t="s">
        <v>161</v>
      </c>
    </row>
    <row r="1383" spans="1:8">
      <c r="A1383" s="188">
        <v>9042</v>
      </c>
      <c r="B1383" s="188" t="s">
        <v>9136</v>
      </c>
      <c r="C1383" s="188" t="s">
        <v>7730</v>
      </c>
      <c r="D1383" s="188">
        <v>1464477.83</v>
      </c>
      <c r="E1383" s="188">
        <v>0.01</v>
      </c>
      <c r="F1383" s="188" t="s">
        <v>7711</v>
      </c>
      <c r="G1383" s="188" t="s">
        <v>7712</v>
      </c>
      <c r="H1383" s="188" t="s">
        <v>156</v>
      </c>
    </row>
    <row r="1384" spans="1:8">
      <c r="A1384" s="188" t="s">
        <v>10135</v>
      </c>
      <c r="B1384" s="188" t="s">
        <v>10136</v>
      </c>
      <c r="C1384" s="188" t="s">
        <v>7730</v>
      </c>
      <c r="D1384" s="188">
        <v>1356624.81</v>
      </c>
      <c r="E1384" s="188">
        <v>0.01</v>
      </c>
      <c r="F1384" s="188" t="s">
        <v>7763</v>
      </c>
      <c r="G1384" s="188" t="s">
        <v>7764</v>
      </c>
      <c r="H1384" s="188" t="s">
        <v>161</v>
      </c>
    </row>
    <row r="1385" spans="1:8">
      <c r="A1385" s="188">
        <v>1919</v>
      </c>
      <c r="B1385" s="188" t="s">
        <v>9720</v>
      </c>
      <c r="C1385" s="188" t="s">
        <v>7730</v>
      </c>
      <c r="D1385" s="188">
        <v>1347079.44</v>
      </c>
      <c r="E1385" s="188">
        <v>0.01</v>
      </c>
      <c r="F1385" s="188" t="s">
        <v>7661</v>
      </c>
      <c r="G1385" s="188" t="s">
        <v>7662</v>
      </c>
      <c r="H1385" s="188" t="s">
        <v>175</v>
      </c>
    </row>
    <row r="1386" spans="1:8">
      <c r="A1386" s="188" t="s">
        <v>9295</v>
      </c>
      <c r="B1386" s="188" t="s">
        <v>9296</v>
      </c>
      <c r="C1386" s="188" t="s">
        <v>7730</v>
      </c>
      <c r="D1386" s="188">
        <v>1313439.47</v>
      </c>
      <c r="E1386" s="188">
        <v>0.01</v>
      </c>
      <c r="F1386" s="188" t="s">
        <v>7688</v>
      </c>
      <c r="G1386" s="188" t="s">
        <v>7689</v>
      </c>
      <c r="H1386" s="188" t="s">
        <v>146</v>
      </c>
    </row>
    <row r="1387" spans="1:8">
      <c r="A1387" s="188">
        <v>2615</v>
      </c>
      <c r="B1387" s="188" t="s">
        <v>7448</v>
      </c>
      <c r="C1387" s="188" t="s">
        <v>7730</v>
      </c>
      <c r="D1387" s="188">
        <v>1314030.45</v>
      </c>
      <c r="E1387" s="188">
        <v>0.01</v>
      </c>
      <c r="F1387" s="188" t="s">
        <v>7634</v>
      </c>
      <c r="G1387" s="188" t="s">
        <v>7635</v>
      </c>
      <c r="H1387" s="188" t="s">
        <v>169</v>
      </c>
    </row>
    <row r="1388" spans="1:8">
      <c r="A1388" s="188">
        <v>298040</v>
      </c>
      <c r="B1388" s="188" t="s">
        <v>10137</v>
      </c>
      <c r="C1388" s="188" t="s">
        <v>7730</v>
      </c>
      <c r="D1388" s="188">
        <v>1287957.58</v>
      </c>
      <c r="E1388" s="188">
        <v>0.01</v>
      </c>
      <c r="F1388" s="188" t="s">
        <v>7675</v>
      </c>
      <c r="G1388" s="188" t="s">
        <v>7676</v>
      </c>
      <c r="H1388" s="188" t="s">
        <v>151</v>
      </c>
    </row>
    <row r="1389" spans="1:8">
      <c r="A1389" s="188" t="s">
        <v>10138</v>
      </c>
      <c r="B1389" s="188" t="s">
        <v>10139</v>
      </c>
      <c r="C1389" s="188" t="s">
        <v>7730</v>
      </c>
      <c r="D1389" s="188">
        <v>1236053.2</v>
      </c>
      <c r="E1389" s="188">
        <v>0.01</v>
      </c>
      <c r="F1389" s="188" t="s">
        <v>7675</v>
      </c>
      <c r="G1389" s="188" t="s">
        <v>7676</v>
      </c>
      <c r="H1389" s="188" t="s">
        <v>151</v>
      </c>
    </row>
    <row r="1390" spans="1:8">
      <c r="A1390" s="188" t="s">
        <v>10140</v>
      </c>
      <c r="B1390" s="188" t="s">
        <v>9683</v>
      </c>
      <c r="C1390" s="188" t="s">
        <v>7730</v>
      </c>
      <c r="D1390" s="188">
        <v>1233507.9099999999</v>
      </c>
      <c r="E1390" s="188">
        <v>0.01</v>
      </c>
      <c r="F1390" s="188" t="s">
        <v>7675</v>
      </c>
      <c r="G1390" s="188" t="s">
        <v>7676</v>
      </c>
      <c r="H1390" s="188" t="s">
        <v>151</v>
      </c>
    </row>
    <row r="1391" spans="1:8">
      <c r="A1391" s="188" t="s">
        <v>8709</v>
      </c>
      <c r="B1391" s="188" t="s">
        <v>10141</v>
      </c>
      <c r="C1391" s="188" t="s">
        <v>7730</v>
      </c>
      <c r="D1391" s="188">
        <v>1192341.95</v>
      </c>
      <c r="E1391" s="188">
        <v>0.01</v>
      </c>
      <c r="F1391" s="188" t="s">
        <v>7868</v>
      </c>
      <c r="G1391" s="188" t="s">
        <v>7869</v>
      </c>
      <c r="H1391" s="188" t="s">
        <v>146</v>
      </c>
    </row>
    <row r="1392" spans="1:8">
      <c r="A1392" s="188">
        <v>9201</v>
      </c>
      <c r="B1392" s="188" t="s">
        <v>9442</v>
      </c>
      <c r="C1392" s="188" t="s">
        <v>7730</v>
      </c>
      <c r="D1392" s="188">
        <v>1185823.01</v>
      </c>
      <c r="E1392" s="188">
        <v>0.01</v>
      </c>
      <c r="F1392" s="188" t="s">
        <v>7711</v>
      </c>
      <c r="G1392" s="188" t="s">
        <v>7712</v>
      </c>
      <c r="H1392" s="188" t="s">
        <v>156</v>
      </c>
    </row>
    <row r="1393" spans="1:8">
      <c r="A1393" s="188" t="s">
        <v>10142</v>
      </c>
      <c r="B1393" s="188" t="s">
        <v>10143</v>
      </c>
      <c r="C1393" s="188" t="s">
        <v>7730</v>
      </c>
      <c r="D1393" s="188">
        <v>1173952.18</v>
      </c>
      <c r="E1393" s="188">
        <v>0.01</v>
      </c>
      <c r="F1393" s="188" t="s">
        <v>8647</v>
      </c>
      <c r="G1393" s="188" t="s">
        <v>8648</v>
      </c>
      <c r="H1393" s="188" t="s">
        <v>8649</v>
      </c>
    </row>
    <row r="1394" spans="1:8">
      <c r="A1394" s="188">
        <v>2357</v>
      </c>
      <c r="B1394" s="188" t="s">
        <v>3150</v>
      </c>
      <c r="C1394" s="188" t="s">
        <v>7601</v>
      </c>
      <c r="D1394" s="188">
        <v>3431151.98</v>
      </c>
      <c r="E1394" s="188">
        <v>0.01</v>
      </c>
      <c r="F1394" s="188" t="s">
        <v>7634</v>
      </c>
      <c r="G1394" s="188" t="s">
        <v>7635</v>
      </c>
      <c r="H1394" s="188" t="s">
        <v>169</v>
      </c>
    </row>
    <row r="1395" spans="1:8">
      <c r="A1395" s="188" t="s">
        <v>8263</v>
      </c>
      <c r="B1395" s="188" t="s">
        <v>9501</v>
      </c>
      <c r="C1395" s="188" t="s">
        <v>7601</v>
      </c>
      <c r="D1395" s="188">
        <v>3183309.95</v>
      </c>
      <c r="E1395" s="188">
        <v>0.01</v>
      </c>
      <c r="F1395" s="188" t="s">
        <v>7641</v>
      </c>
      <c r="G1395" s="188" t="s">
        <v>7642</v>
      </c>
      <c r="H1395" s="188" t="s">
        <v>146</v>
      </c>
    </row>
    <row r="1396" spans="1:8">
      <c r="A1396" s="188" t="s">
        <v>9224</v>
      </c>
      <c r="B1396" s="188" t="s">
        <v>9225</v>
      </c>
      <c r="C1396" s="188" t="s">
        <v>7601</v>
      </c>
      <c r="D1396" s="188">
        <v>3098643.04</v>
      </c>
      <c r="E1396" s="188">
        <v>0.01</v>
      </c>
      <c r="F1396" s="188" t="s">
        <v>7602</v>
      </c>
      <c r="G1396" s="188" t="s">
        <v>7603</v>
      </c>
      <c r="H1396" s="188" t="s">
        <v>63</v>
      </c>
    </row>
    <row r="1397" spans="1:8">
      <c r="A1397" s="188" t="s">
        <v>10144</v>
      </c>
      <c r="B1397" s="188" t="s">
        <v>10145</v>
      </c>
      <c r="C1397" s="188" t="s">
        <v>7601</v>
      </c>
      <c r="D1397" s="188">
        <v>2982969.99</v>
      </c>
      <c r="E1397" s="188">
        <v>0.01</v>
      </c>
      <c r="F1397" s="188" t="s">
        <v>7602</v>
      </c>
      <c r="G1397" s="188" t="s">
        <v>7625</v>
      </c>
      <c r="H1397" s="188" t="s">
        <v>63</v>
      </c>
    </row>
    <row r="1398" spans="1:8">
      <c r="A1398" s="188">
        <v>268</v>
      </c>
      <c r="B1398" s="188" t="s">
        <v>9519</v>
      </c>
      <c r="C1398" s="188" t="s">
        <v>7601</v>
      </c>
      <c r="D1398" s="188">
        <v>2873371.22</v>
      </c>
      <c r="E1398" s="188">
        <v>0.01</v>
      </c>
      <c r="F1398" s="188" t="s">
        <v>7661</v>
      </c>
      <c r="G1398" s="188" t="s">
        <v>7662</v>
      </c>
      <c r="H1398" s="188" t="s">
        <v>175</v>
      </c>
    </row>
    <row r="1399" spans="1:8">
      <c r="A1399" s="188">
        <v>4684</v>
      </c>
      <c r="B1399" s="188" t="s">
        <v>8924</v>
      </c>
      <c r="C1399" s="188" t="s">
        <v>7601</v>
      </c>
      <c r="D1399" s="188">
        <v>2825690.65</v>
      </c>
      <c r="E1399" s="188">
        <v>0.01</v>
      </c>
      <c r="F1399" s="188" t="s">
        <v>7711</v>
      </c>
      <c r="G1399" s="188" t="s">
        <v>7712</v>
      </c>
      <c r="H1399" s="188" t="s">
        <v>156</v>
      </c>
    </row>
    <row r="1400" spans="1:8">
      <c r="A1400" s="188" t="s">
        <v>9612</v>
      </c>
      <c r="B1400" s="188" t="s">
        <v>10146</v>
      </c>
      <c r="C1400" s="188" t="s">
        <v>7601</v>
      </c>
      <c r="D1400" s="188">
        <v>2809781.6</v>
      </c>
      <c r="E1400" s="188">
        <v>0.01</v>
      </c>
      <c r="F1400" s="188" t="s">
        <v>7742</v>
      </c>
      <c r="G1400" s="188" t="s">
        <v>7743</v>
      </c>
      <c r="H1400" s="188" t="s">
        <v>141</v>
      </c>
    </row>
    <row r="1401" spans="1:8">
      <c r="A1401" s="188">
        <v>6669</v>
      </c>
      <c r="B1401" s="188" t="s">
        <v>10147</v>
      </c>
      <c r="C1401" s="188" t="s">
        <v>7601</v>
      </c>
      <c r="D1401" s="188">
        <v>2633930.0299999998</v>
      </c>
      <c r="E1401" s="188">
        <v>0.01</v>
      </c>
      <c r="F1401" s="188" t="s">
        <v>7634</v>
      </c>
      <c r="G1401" s="188" t="s">
        <v>7635</v>
      </c>
      <c r="H1401" s="188" t="s">
        <v>169</v>
      </c>
    </row>
    <row r="1402" spans="1:8">
      <c r="A1402" s="188">
        <v>2383</v>
      </c>
      <c r="B1402" s="188" t="s">
        <v>10148</v>
      </c>
      <c r="C1402" s="188" t="s">
        <v>7601</v>
      </c>
      <c r="D1402" s="188">
        <v>2445676.42</v>
      </c>
      <c r="E1402" s="188">
        <v>0.01</v>
      </c>
      <c r="F1402" s="188" t="s">
        <v>7634</v>
      </c>
      <c r="G1402" s="188" t="s">
        <v>7635</v>
      </c>
      <c r="H1402" s="188" t="s">
        <v>169</v>
      </c>
    </row>
    <row r="1403" spans="1:8">
      <c r="A1403" s="188">
        <v>3661</v>
      </c>
      <c r="B1403" s="188" t="s">
        <v>10149</v>
      </c>
      <c r="C1403" s="188" t="s">
        <v>7601</v>
      </c>
      <c r="D1403" s="188">
        <v>2444481.7200000002</v>
      </c>
      <c r="E1403" s="188">
        <v>0.01</v>
      </c>
      <c r="F1403" s="188" t="s">
        <v>7634</v>
      </c>
      <c r="G1403" s="188" t="s">
        <v>7635</v>
      </c>
      <c r="H1403" s="188" t="s">
        <v>169</v>
      </c>
    </row>
    <row r="1404" spans="1:8">
      <c r="A1404" s="188" t="s">
        <v>9337</v>
      </c>
      <c r="B1404" s="188" t="s">
        <v>9338</v>
      </c>
      <c r="C1404" s="188" t="s">
        <v>7601</v>
      </c>
      <c r="D1404" s="188">
        <v>2440187.44</v>
      </c>
      <c r="E1404" s="188">
        <v>0.01</v>
      </c>
      <c r="F1404" s="188" t="s">
        <v>7670</v>
      </c>
      <c r="G1404" s="188" t="s">
        <v>7671</v>
      </c>
      <c r="H1404" s="188" t="s">
        <v>146</v>
      </c>
    </row>
    <row r="1405" spans="1:8">
      <c r="A1405" s="188">
        <v>6920</v>
      </c>
      <c r="B1405" s="188" t="s">
        <v>9525</v>
      </c>
      <c r="C1405" s="188" t="s">
        <v>7601</v>
      </c>
      <c r="D1405" s="188">
        <v>2298743.96</v>
      </c>
      <c r="E1405" s="188">
        <v>0.01</v>
      </c>
      <c r="F1405" s="188" t="s">
        <v>7711</v>
      </c>
      <c r="G1405" s="188" t="s">
        <v>7712</v>
      </c>
      <c r="H1405" s="188" t="s">
        <v>156</v>
      </c>
    </row>
    <row r="1406" spans="1:8">
      <c r="A1406" s="188" t="s">
        <v>10150</v>
      </c>
      <c r="B1406" s="188" t="s">
        <v>8417</v>
      </c>
      <c r="C1406" s="188" t="s">
        <v>7601</v>
      </c>
      <c r="D1406" s="188">
        <v>2276996.7599999998</v>
      </c>
      <c r="E1406" s="188">
        <v>0.01</v>
      </c>
      <c r="F1406" s="188" t="s">
        <v>7675</v>
      </c>
      <c r="G1406" s="188" t="s">
        <v>7676</v>
      </c>
      <c r="H1406" s="188" t="s">
        <v>151</v>
      </c>
    </row>
    <row r="1407" spans="1:8">
      <c r="A1407" s="188">
        <v>2382</v>
      </c>
      <c r="B1407" s="188" t="s">
        <v>9455</v>
      </c>
      <c r="C1407" s="188" t="s">
        <v>7601</v>
      </c>
      <c r="D1407" s="188">
        <v>2186461.69</v>
      </c>
      <c r="E1407" s="188">
        <v>0.01</v>
      </c>
      <c r="F1407" s="188" t="s">
        <v>7661</v>
      </c>
      <c r="G1407" s="188" t="s">
        <v>7662</v>
      </c>
      <c r="H1407" s="188" t="s">
        <v>175</v>
      </c>
    </row>
    <row r="1408" spans="1:8">
      <c r="A1408" s="188" t="s">
        <v>10151</v>
      </c>
      <c r="B1408" s="188" t="s">
        <v>9456</v>
      </c>
      <c r="C1408" s="188" t="s">
        <v>7601</v>
      </c>
      <c r="D1408" s="188">
        <v>2129307.48</v>
      </c>
      <c r="E1408" s="188">
        <v>0.01</v>
      </c>
      <c r="F1408" s="188" t="s">
        <v>7675</v>
      </c>
      <c r="G1408" s="188" t="s">
        <v>7676</v>
      </c>
      <c r="H1408" s="188" t="s">
        <v>151</v>
      </c>
    </row>
    <row r="1409" spans="1:8">
      <c r="A1409" s="188" t="s">
        <v>9514</v>
      </c>
      <c r="B1409" s="188" t="s">
        <v>9515</v>
      </c>
      <c r="C1409" s="188" t="s">
        <v>7601</v>
      </c>
      <c r="D1409" s="188">
        <v>2125132.92</v>
      </c>
      <c r="E1409" s="188">
        <v>0.01</v>
      </c>
      <c r="F1409" s="188" t="s">
        <v>7763</v>
      </c>
      <c r="G1409" s="188" t="s">
        <v>7764</v>
      </c>
      <c r="H1409" s="188" t="s">
        <v>161</v>
      </c>
    </row>
    <row r="1410" spans="1:8">
      <c r="A1410" s="188">
        <v>4704</v>
      </c>
      <c r="B1410" s="188" t="s">
        <v>5051</v>
      </c>
      <c r="C1410" s="188" t="s">
        <v>7601</v>
      </c>
      <c r="D1410" s="188">
        <v>1960092.51</v>
      </c>
      <c r="E1410" s="188">
        <v>0.01</v>
      </c>
      <c r="F1410" s="188" t="s">
        <v>7711</v>
      </c>
      <c r="G1410" s="188" t="s">
        <v>7712</v>
      </c>
      <c r="H1410" s="188" t="s">
        <v>156</v>
      </c>
    </row>
    <row r="1411" spans="1:8">
      <c r="A1411" s="188">
        <v>3017</v>
      </c>
      <c r="B1411" s="188" t="s">
        <v>10152</v>
      </c>
      <c r="C1411" s="188" t="s">
        <v>7601</v>
      </c>
      <c r="D1411" s="188">
        <v>1856597.87</v>
      </c>
      <c r="E1411" s="188">
        <v>0.01</v>
      </c>
      <c r="F1411" s="188" t="s">
        <v>7634</v>
      </c>
      <c r="G1411" s="188" t="s">
        <v>7635</v>
      </c>
      <c r="H1411" s="188" t="s">
        <v>169</v>
      </c>
    </row>
    <row r="1412" spans="1:8">
      <c r="A1412" s="188">
        <v>3008</v>
      </c>
      <c r="B1412" s="188" t="s">
        <v>9507</v>
      </c>
      <c r="C1412" s="188" t="s">
        <v>7601</v>
      </c>
      <c r="D1412" s="188">
        <v>1831165.02</v>
      </c>
      <c r="E1412" s="188">
        <v>0.01</v>
      </c>
      <c r="F1412" s="188" t="s">
        <v>7634</v>
      </c>
      <c r="G1412" s="188" t="s">
        <v>7635</v>
      </c>
      <c r="H1412" s="188" t="s">
        <v>169</v>
      </c>
    </row>
    <row r="1413" spans="1:8">
      <c r="A1413" s="188" t="s">
        <v>10153</v>
      </c>
      <c r="B1413" s="188" t="s">
        <v>10154</v>
      </c>
      <c r="C1413" s="188" t="s">
        <v>7601</v>
      </c>
      <c r="D1413" s="188">
        <v>1797527.3</v>
      </c>
      <c r="E1413" s="188">
        <v>0.01</v>
      </c>
      <c r="F1413" s="188" t="s">
        <v>8951</v>
      </c>
      <c r="G1413" s="188" t="s">
        <v>7603</v>
      </c>
      <c r="H1413" s="188" t="s">
        <v>63</v>
      </c>
    </row>
    <row r="1414" spans="1:8">
      <c r="A1414" s="188">
        <v>3626</v>
      </c>
      <c r="B1414" s="188" t="s">
        <v>9406</v>
      </c>
      <c r="C1414" s="188" t="s">
        <v>7601</v>
      </c>
      <c r="D1414" s="188">
        <v>1747946.11</v>
      </c>
      <c r="E1414" s="188">
        <v>0.01</v>
      </c>
      <c r="F1414" s="188" t="s">
        <v>7711</v>
      </c>
      <c r="G1414" s="188" t="s">
        <v>7712</v>
      </c>
      <c r="H1414" s="188" t="s">
        <v>156</v>
      </c>
    </row>
    <row r="1415" spans="1:8">
      <c r="A1415" s="188" t="s">
        <v>9261</v>
      </c>
      <c r="B1415" s="188" t="s">
        <v>9262</v>
      </c>
      <c r="C1415" s="188" t="s">
        <v>7601</v>
      </c>
      <c r="D1415" s="188">
        <v>1724452.27</v>
      </c>
      <c r="E1415" s="188">
        <v>0.01</v>
      </c>
      <c r="F1415" s="188" t="s">
        <v>8951</v>
      </c>
      <c r="G1415" s="188" t="s">
        <v>8952</v>
      </c>
      <c r="H1415" s="188" t="s">
        <v>8953</v>
      </c>
    </row>
    <row r="1416" spans="1:8">
      <c r="A1416" s="188" t="s">
        <v>9620</v>
      </c>
      <c r="B1416" s="188" t="s">
        <v>9621</v>
      </c>
      <c r="C1416" s="188" t="s">
        <v>7601</v>
      </c>
      <c r="D1416" s="188">
        <v>1704539.96</v>
      </c>
      <c r="E1416" s="188">
        <v>0.01</v>
      </c>
      <c r="F1416" s="188" t="s">
        <v>8951</v>
      </c>
      <c r="G1416" s="188" t="s">
        <v>7603</v>
      </c>
      <c r="H1416" s="188" t="s">
        <v>63</v>
      </c>
    </row>
    <row r="1417" spans="1:8">
      <c r="A1417" s="188">
        <v>9613</v>
      </c>
      <c r="B1417" s="188" t="s">
        <v>9506</v>
      </c>
      <c r="C1417" s="188" t="s">
        <v>7601</v>
      </c>
      <c r="D1417" s="188">
        <v>1612325.35</v>
      </c>
      <c r="E1417" s="188">
        <v>0.01</v>
      </c>
      <c r="F1417" s="188" t="s">
        <v>7711</v>
      </c>
      <c r="G1417" s="188" t="s">
        <v>7712</v>
      </c>
      <c r="H1417" s="188" t="s">
        <v>156</v>
      </c>
    </row>
    <row r="1418" spans="1:8">
      <c r="A1418" s="188">
        <v>3231</v>
      </c>
      <c r="B1418" s="188" t="s">
        <v>4913</v>
      </c>
      <c r="C1418" s="188" t="s">
        <v>7601</v>
      </c>
      <c r="D1418" s="188">
        <v>1596074.21</v>
      </c>
      <c r="E1418" s="188">
        <v>0.01</v>
      </c>
      <c r="F1418" s="188" t="s">
        <v>7634</v>
      </c>
      <c r="G1418" s="188" t="s">
        <v>7635</v>
      </c>
      <c r="H1418" s="188" t="s">
        <v>169</v>
      </c>
    </row>
    <row r="1419" spans="1:8">
      <c r="A1419" s="188">
        <v>3529</v>
      </c>
      <c r="B1419" s="188" t="s">
        <v>9687</v>
      </c>
      <c r="C1419" s="188" t="s">
        <v>7601</v>
      </c>
      <c r="D1419" s="188">
        <v>1591998.43</v>
      </c>
      <c r="E1419" s="188">
        <v>0.01</v>
      </c>
      <c r="F1419" s="188" t="s">
        <v>7634</v>
      </c>
      <c r="G1419" s="188" t="s">
        <v>9535</v>
      </c>
      <c r="H1419" s="188" t="s">
        <v>169</v>
      </c>
    </row>
    <row r="1420" spans="1:8">
      <c r="A1420" s="188" t="s">
        <v>9580</v>
      </c>
      <c r="B1420" s="188" t="s">
        <v>9581</v>
      </c>
      <c r="C1420" s="188" t="s">
        <v>7601</v>
      </c>
      <c r="D1420" s="188">
        <v>1537341.6</v>
      </c>
      <c r="E1420" s="188">
        <v>0.01</v>
      </c>
      <c r="F1420" s="188" t="s">
        <v>7602</v>
      </c>
      <c r="G1420" s="188" t="s">
        <v>7603</v>
      </c>
      <c r="H1420" s="188" t="s">
        <v>63</v>
      </c>
    </row>
    <row r="1421" spans="1:8">
      <c r="A1421" s="188">
        <v>2379</v>
      </c>
      <c r="B1421" s="188" t="s">
        <v>7232</v>
      </c>
      <c r="C1421" s="188" t="s">
        <v>7601</v>
      </c>
      <c r="D1421" s="188">
        <v>1480354.76</v>
      </c>
      <c r="E1421" s="188">
        <v>0.01</v>
      </c>
      <c r="F1421" s="188" t="s">
        <v>7634</v>
      </c>
      <c r="G1421" s="188" t="s">
        <v>7635</v>
      </c>
      <c r="H1421" s="188" t="s">
        <v>169</v>
      </c>
    </row>
    <row r="1422" spans="1:8">
      <c r="A1422" s="188">
        <v>9660</v>
      </c>
      <c r="B1422" s="188" t="s">
        <v>10155</v>
      </c>
      <c r="C1422" s="188" t="s">
        <v>7601</v>
      </c>
      <c r="D1422" s="188">
        <v>1473662.09</v>
      </c>
      <c r="E1422" s="188">
        <v>0.01</v>
      </c>
      <c r="F1422" s="188" t="s">
        <v>7661</v>
      </c>
      <c r="G1422" s="188" t="s">
        <v>7662</v>
      </c>
      <c r="H1422" s="188" t="s">
        <v>175</v>
      </c>
    </row>
    <row r="1423" spans="1:8">
      <c r="A1423" s="188">
        <v>3034</v>
      </c>
      <c r="B1423" s="188" t="s">
        <v>9534</v>
      </c>
      <c r="C1423" s="188" t="s">
        <v>7601</v>
      </c>
      <c r="D1423" s="188">
        <v>1450846.13</v>
      </c>
      <c r="E1423" s="188">
        <v>0.01</v>
      </c>
      <c r="F1423" s="188" t="s">
        <v>7634</v>
      </c>
      <c r="G1423" s="188" t="s">
        <v>7635</v>
      </c>
      <c r="H1423" s="188" t="s">
        <v>169</v>
      </c>
    </row>
    <row r="1424" spans="1:8">
      <c r="A1424" s="188">
        <v>6841</v>
      </c>
      <c r="B1424" s="188" t="s">
        <v>5927</v>
      </c>
      <c r="C1424" s="188" t="s">
        <v>7601</v>
      </c>
      <c r="D1424" s="188">
        <v>1410787.05</v>
      </c>
      <c r="E1424" s="188">
        <v>0.01</v>
      </c>
      <c r="F1424" s="188" t="s">
        <v>7711</v>
      </c>
      <c r="G1424" s="188" t="s">
        <v>7712</v>
      </c>
      <c r="H1424" s="188" t="s">
        <v>156</v>
      </c>
    </row>
    <row r="1425" spans="1:8">
      <c r="A1425" s="188" t="s">
        <v>9521</v>
      </c>
      <c r="B1425" s="188" t="s">
        <v>4736</v>
      </c>
      <c r="C1425" s="188" t="s">
        <v>7601</v>
      </c>
      <c r="D1425" s="188">
        <v>1358540.16</v>
      </c>
      <c r="E1425" s="188">
        <v>0.01</v>
      </c>
      <c r="F1425" s="188" t="s">
        <v>7763</v>
      </c>
      <c r="G1425" s="188" t="s">
        <v>7764</v>
      </c>
      <c r="H1425" s="188" t="s">
        <v>161</v>
      </c>
    </row>
    <row r="1426" spans="1:8">
      <c r="A1426" s="188">
        <v>2059</v>
      </c>
      <c r="B1426" s="188" t="s">
        <v>10156</v>
      </c>
      <c r="C1426" s="188" t="s">
        <v>7601</v>
      </c>
      <c r="D1426" s="188">
        <v>1337506.93</v>
      </c>
      <c r="E1426" s="188">
        <v>0.01</v>
      </c>
      <c r="F1426" s="188" t="s">
        <v>7634</v>
      </c>
      <c r="G1426" s="188" t="s">
        <v>7635</v>
      </c>
      <c r="H1426" s="188" t="s">
        <v>169</v>
      </c>
    </row>
    <row r="1427" spans="1:8">
      <c r="A1427" s="188">
        <v>3653</v>
      </c>
      <c r="B1427" s="188" t="s">
        <v>10157</v>
      </c>
      <c r="C1427" s="188" t="s">
        <v>7601</v>
      </c>
      <c r="D1427" s="188">
        <v>1253056.83</v>
      </c>
      <c r="E1427" s="188">
        <v>0.01</v>
      </c>
      <c r="F1427" s="188" t="s">
        <v>7634</v>
      </c>
      <c r="G1427" s="188" t="s">
        <v>7635</v>
      </c>
      <c r="H1427" s="188" t="s">
        <v>169</v>
      </c>
    </row>
    <row r="1428" spans="1:8">
      <c r="A1428" s="188">
        <v>2324</v>
      </c>
      <c r="B1428" s="188" t="s">
        <v>10158</v>
      </c>
      <c r="C1428" s="188" t="s">
        <v>7601</v>
      </c>
      <c r="D1428" s="188">
        <v>1253079.6599999999</v>
      </c>
      <c r="E1428" s="188">
        <v>0.01</v>
      </c>
      <c r="F1428" s="188" t="s">
        <v>7634</v>
      </c>
      <c r="G1428" s="188" t="s">
        <v>7635</v>
      </c>
      <c r="H1428" s="188" t="s">
        <v>169</v>
      </c>
    </row>
    <row r="1429" spans="1:8">
      <c r="A1429" s="188">
        <v>4958</v>
      </c>
      <c r="B1429" s="188" t="s">
        <v>10159</v>
      </c>
      <c r="C1429" s="188" t="s">
        <v>7601</v>
      </c>
      <c r="D1429" s="188">
        <v>1245280.25</v>
      </c>
      <c r="E1429" s="188">
        <v>0.01</v>
      </c>
      <c r="F1429" s="188" t="s">
        <v>7634</v>
      </c>
      <c r="G1429" s="188" t="s">
        <v>7635</v>
      </c>
      <c r="H1429" s="188" t="s">
        <v>169</v>
      </c>
    </row>
    <row r="1430" spans="1:8">
      <c r="A1430" s="188">
        <v>968</v>
      </c>
      <c r="B1430" s="188" t="s">
        <v>9459</v>
      </c>
      <c r="C1430" s="188" t="s">
        <v>7601</v>
      </c>
      <c r="D1430" s="188">
        <v>1224897.01</v>
      </c>
      <c r="E1430" s="188">
        <v>0.01</v>
      </c>
      <c r="F1430" s="188" t="s">
        <v>7661</v>
      </c>
      <c r="G1430" s="188" t="s">
        <v>7662</v>
      </c>
      <c r="H1430" s="188" t="s">
        <v>175</v>
      </c>
    </row>
    <row r="1431" spans="1:8">
      <c r="A1431" s="188">
        <v>9719</v>
      </c>
      <c r="B1431" s="188" t="s">
        <v>10160</v>
      </c>
      <c r="C1431" s="188" t="s">
        <v>7601</v>
      </c>
      <c r="D1431" s="188">
        <v>1159952.73</v>
      </c>
      <c r="E1431" s="188">
        <v>0.01</v>
      </c>
      <c r="F1431" s="188" t="s">
        <v>7711</v>
      </c>
      <c r="G1431" s="188" t="s">
        <v>7712</v>
      </c>
      <c r="H1431" s="188" t="s">
        <v>156</v>
      </c>
    </row>
    <row r="1432" spans="1:8">
      <c r="A1432" s="188">
        <v>9698</v>
      </c>
      <c r="B1432" s="188" t="s">
        <v>9739</v>
      </c>
      <c r="C1432" s="188" t="s">
        <v>7601</v>
      </c>
      <c r="D1432" s="188">
        <v>1144930.8400000001</v>
      </c>
      <c r="E1432" s="188">
        <v>0.01</v>
      </c>
      <c r="F1432" s="188" t="s">
        <v>7661</v>
      </c>
      <c r="G1432" s="188" t="s">
        <v>7662</v>
      </c>
      <c r="H1432" s="188" t="s">
        <v>175</v>
      </c>
    </row>
    <row r="1433" spans="1:8">
      <c r="A1433" s="188" t="s">
        <v>8426</v>
      </c>
      <c r="B1433" s="188" t="s">
        <v>8427</v>
      </c>
      <c r="C1433" s="188" t="s">
        <v>7708</v>
      </c>
      <c r="D1433" s="188">
        <v>3428017.6</v>
      </c>
      <c r="E1433" s="188">
        <v>0.01</v>
      </c>
      <c r="F1433" s="188" t="s">
        <v>7602</v>
      </c>
      <c r="G1433" s="188" t="s">
        <v>7625</v>
      </c>
      <c r="H1433" s="188" t="s">
        <v>63</v>
      </c>
    </row>
    <row r="1434" spans="1:8">
      <c r="A1434" s="188" t="s">
        <v>8852</v>
      </c>
      <c r="B1434" s="188" t="s">
        <v>8853</v>
      </c>
      <c r="C1434" s="188" t="s">
        <v>7708</v>
      </c>
      <c r="D1434" s="188">
        <v>3355713.63</v>
      </c>
      <c r="E1434" s="188">
        <v>0.01</v>
      </c>
      <c r="F1434" s="188" t="s">
        <v>7670</v>
      </c>
      <c r="G1434" s="188" t="s">
        <v>7671</v>
      </c>
      <c r="H1434" s="188" t="s">
        <v>146</v>
      </c>
    </row>
    <row r="1435" spans="1:8">
      <c r="A1435" s="188" t="s">
        <v>8617</v>
      </c>
      <c r="B1435" s="188" t="s">
        <v>2013</v>
      </c>
      <c r="C1435" s="188" t="s">
        <v>7708</v>
      </c>
      <c r="D1435" s="188">
        <v>3343685.24</v>
      </c>
      <c r="E1435" s="188">
        <v>0.01</v>
      </c>
      <c r="F1435" s="188" t="s">
        <v>7763</v>
      </c>
      <c r="G1435" s="188" t="s">
        <v>7764</v>
      </c>
      <c r="H1435" s="188" t="s">
        <v>161</v>
      </c>
    </row>
    <row r="1436" spans="1:8">
      <c r="A1436" s="188">
        <v>6988</v>
      </c>
      <c r="B1436" s="188" t="s">
        <v>3017</v>
      </c>
      <c r="C1436" s="188" t="s">
        <v>7708</v>
      </c>
      <c r="D1436" s="188">
        <v>3331733.13</v>
      </c>
      <c r="E1436" s="188">
        <v>0.01</v>
      </c>
      <c r="F1436" s="188" t="s">
        <v>7711</v>
      </c>
      <c r="G1436" s="188" t="s">
        <v>7712</v>
      </c>
      <c r="H1436" s="188" t="s">
        <v>156</v>
      </c>
    </row>
    <row r="1437" spans="1:8">
      <c r="A1437" s="188">
        <v>5401</v>
      </c>
      <c r="B1437" s="188" t="s">
        <v>1552</v>
      </c>
      <c r="C1437" s="188" t="s">
        <v>7708</v>
      </c>
      <c r="D1437" s="188">
        <v>3258150.39</v>
      </c>
      <c r="E1437" s="188">
        <v>0.01</v>
      </c>
      <c r="F1437" s="188" t="s">
        <v>7711</v>
      </c>
      <c r="G1437" s="188" t="s">
        <v>7712</v>
      </c>
      <c r="H1437" s="188" t="s">
        <v>156</v>
      </c>
    </row>
    <row r="1438" spans="1:8">
      <c r="A1438" s="188" t="s">
        <v>8958</v>
      </c>
      <c r="B1438" s="188" t="s">
        <v>8959</v>
      </c>
      <c r="C1438" s="188" t="s">
        <v>7708</v>
      </c>
      <c r="D1438" s="188">
        <v>3225185</v>
      </c>
      <c r="E1438" s="188">
        <v>0.01</v>
      </c>
      <c r="F1438" s="188" t="s">
        <v>7653</v>
      </c>
      <c r="G1438" s="188" t="s">
        <v>7654</v>
      </c>
      <c r="H1438" s="188" t="s">
        <v>90</v>
      </c>
    </row>
    <row r="1439" spans="1:8">
      <c r="A1439" s="188" t="s">
        <v>9241</v>
      </c>
      <c r="B1439" s="188" t="s">
        <v>9242</v>
      </c>
      <c r="C1439" s="188" t="s">
        <v>7708</v>
      </c>
      <c r="D1439" s="188">
        <v>3105613.99</v>
      </c>
      <c r="E1439" s="188">
        <v>0.01</v>
      </c>
      <c r="F1439" s="188" t="s">
        <v>8823</v>
      </c>
      <c r="G1439" s="188" t="s">
        <v>8824</v>
      </c>
      <c r="H1439" s="188" t="s">
        <v>231</v>
      </c>
    </row>
    <row r="1440" spans="1:8">
      <c r="A1440" s="188" t="s">
        <v>8990</v>
      </c>
      <c r="B1440" s="188" t="s">
        <v>8991</v>
      </c>
      <c r="C1440" s="188" t="s">
        <v>7708</v>
      </c>
      <c r="D1440" s="188">
        <v>3021476.79</v>
      </c>
      <c r="E1440" s="188">
        <v>0.01</v>
      </c>
      <c r="F1440" s="188" t="s">
        <v>7742</v>
      </c>
      <c r="G1440" s="188" t="s">
        <v>7743</v>
      </c>
      <c r="H1440" s="188" t="s">
        <v>141</v>
      </c>
    </row>
    <row r="1441" spans="1:8">
      <c r="A1441" s="188">
        <v>3407</v>
      </c>
      <c r="B1441" s="188" t="s">
        <v>2611</v>
      </c>
      <c r="C1441" s="188" t="s">
        <v>7708</v>
      </c>
      <c r="D1441" s="188">
        <v>3016060.03</v>
      </c>
      <c r="E1441" s="188">
        <v>0.01</v>
      </c>
      <c r="F1441" s="188" t="s">
        <v>7711</v>
      </c>
      <c r="G1441" s="188" t="s">
        <v>7712</v>
      </c>
      <c r="H1441" s="188" t="s">
        <v>156</v>
      </c>
    </row>
    <row r="1442" spans="1:8">
      <c r="A1442" s="188" t="s">
        <v>10161</v>
      </c>
      <c r="B1442" s="188" t="s">
        <v>10162</v>
      </c>
      <c r="C1442" s="188" t="s">
        <v>7708</v>
      </c>
      <c r="D1442" s="188">
        <v>2949999.96</v>
      </c>
      <c r="E1442" s="188">
        <v>0.01</v>
      </c>
      <c r="F1442" s="188" t="s">
        <v>7763</v>
      </c>
      <c r="G1442" s="188" t="s">
        <v>7764</v>
      </c>
      <c r="H1442" s="188" t="s">
        <v>161</v>
      </c>
    </row>
    <row r="1443" spans="1:8">
      <c r="A1443" s="188" t="s">
        <v>10163</v>
      </c>
      <c r="B1443" s="188" t="s">
        <v>2536</v>
      </c>
      <c r="C1443" s="188" t="s">
        <v>7708</v>
      </c>
      <c r="D1443" s="188">
        <v>2922603.55</v>
      </c>
      <c r="E1443" s="188">
        <v>0.01</v>
      </c>
      <c r="F1443" s="188" t="s">
        <v>7692</v>
      </c>
      <c r="G1443" s="188" t="s">
        <v>7613</v>
      </c>
      <c r="H1443" s="188" t="s">
        <v>7693</v>
      </c>
    </row>
    <row r="1444" spans="1:8">
      <c r="A1444" s="188">
        <v>2002</v>
      </c>
      <c r="B1444" s="188" t="s">
        <v>1904</v>
      </c>
      <c r="C1444" s="188" t="s">
        <v>7708</v>
      </c>
      <c r="D1444" s="188">
        <v>2821177.61</v>
      </c>
      <c r="E1444" s="188">
        <v>0.01</v>
      </c>
      <c r="F1444" s="188" t="s">
        <v>7634</v>
      </c>
      <c r="G1444" s="188" t="s">
        <v>7635</v>
      </c>
      <c r="H1444" s="188" t="s">
        <v>169</v>
      </c>
    </row>
    <row r="1445" spans="1:8">
      <c r="A1445" s="188">
        <v>1303</v>
      </c>
      <c r="B1445" s="188" t="s">
        <v>1922</v>
      </c>
      <c r="C1445" s="188" t="s">
        <v>7708</v>
      </c>
      <c r="D1445" s="188">
        <v>2804435.68</v>
      </c>
      <c r="E1445" s="188">
        <v>0.01</v>
      </c>
      <c r="F1445" s="188" t="s">
        <v>7634</v>
      </c>
      <c r="G1445" s="188" t="s">
        <v>7635</v>
      </c>
      <c r="H1445" s="188" t="s">
        <v>169</v>
      </c>
    </row>
    <row r="1446" spans="1:8">
      <c r="A1446" s="188" t="s">
        <v>8796</v>
      </c>
      <c r="B1446" s="188" t="s">
        <v>8797</v>
      </c>
      <c r="C1446" s="188" t="s">
        <v>7708</v>
      </c>
      <c r="D1446" s="188">
        <v>2760515.7</v>
      </c>
      <c r="E1446" s="188">
        <v>0.01</v>
      </c>
      <c r="F1446" s="188" t="s">
        <v>7688</v>
      </c>
      <c r="G1446" s="188" t="s">
        <v>7689</v>
      </c>
      <c r="H1446" s="188" t="s">
        <v>146</v>
      </c>
    </row>
    <row r="1447" spans="1:8">
      <c r="A1447" s="188" t="s">
        <v>10164</v>
      </c>
      <c r="B1447" s="188" t="s">
        <v>10165</v>
      </c>
      <c r="C1447" s="188" t="s">
        <v>7708</v>
      </c>
      <c r="D1447" s="188">
        <v>2740976.68</v>
      </c>
      <c r="E1447" s="188">
        <v>0.01</v>
      </c>
      <c r="F1447" s="188" t="s">
        <v>7641</v>
      </c>
      <c r="G1447" s="188" t="s">
        <v>7642</v>
      </c>
      <c r="H1447" s="188" t="s">
        <v>146</v>
      </c>
    </row>
    <row r="1448" spans="1:8">
      <c r="A1448" s="188" t="s">
        <v>10166</v>
      </c>
      <c r="B1448" s="188" t="s">
        <v>1365</v>
      </c>
      <c r="C1448" s="188" t="s">
        <v>7708</v>
      </c>
      <c r="D1448" s="188">
        <v>2680081.6</v>
      </c>
      <c r="E1448" s="188">
        <v>0.01</v>
      </c>
      <c r="F1448" s="188" t="s">
        <v>7675</v>
      </c>
      <c r="G1448" s="188" t="s">
        <v>7676</v>
      </c>
      <c r="H1448" s="188" t="s">
        <v>151</v>
      </c>
    </row>
    <row r="1449" spans="1:8">
      <c r="A1449" s="188" t="s">
        <v>9019</v>
      </c>
      <c r="B1449" s="188" t="s">
        <v>9020</v>
      </c>
      <c r="C1449" s="188" t="s">
        <v>7708</v>
      </c>
      <c r="D1449" s="188">
        <v>2673395.65</v>
      </c>
      <c r="E1449" s="188">
        <v>0.01</v>
      </c>
      <c r="F1449" s="188" t="s">
        <v>7742</v>
      </c>
      <c r="G1449" s="188" t="s">
        <v>7743</v>
      </c>
      <c r="H1449" s="188" t="s">
        <v>141</v>
      </c>
    </row>
    <row r="1450" spans="1:8">
      <c r="A1450" s="188" t="s">
        <v>9174</v>
      </c>
      <c r="B1450" s="188" t="s">
        <v>9175</v>
      </c>
      <c r="C1450" s="188" t="s">
        <v>7708</v>
      </c>
      <c r="D1450" s="188">
        <v>2540887.9700000002</v>
      </c>
      <c r="E1450" s="188">
        <v>0.01</v>
      </c>
      <c r="F1450" s="188" t="s">
        <v>8345</v>
      </c>
      <c r="G1450" s="188" t="s">
        <v>8346</v>
      </c>
      <c r="H1450" s="188" t="s">
        <v>204</v>
      </c>
    </row>
    <row r="1451" spans="1:8">
      <c r="A1451" s="188" t="s">
        <v>9023</v>
      </c>
      <c r="B1451" s="188" t="s">
        <v>9024</v>
      </c>
      <c r="C1451" s="188" t="s">
        <v>7708</v>
      </c>
      <c r="D1451" s="188">
        <v>2483716.62</v>
      </c>
      <c r="E1451" s="188">
        <v>0.01</v>
      </c>
      <c r="F1451" s="188" t="s">
        <v>8592</v>
      </c>
      <c r="G1451" s="188" t="s">
        <v>8593</v>
      </c>
      <c r="H1451" s="188" t="s">
        <v>237</v>
      </c>
    </row>
    <row r="1452" spans="1:8">
      <c r="A1452" s="188">
        <v>3402</v>
      </c>
      <c r="B1452" s="188" t="s">
        <v>2102</v>
      </c>
      <c r="C1452" s="188" t="s">
        <v>7708</v>
      </c>
      <c r="D1452" s="188">
        <v>2396613.5699999998</v>
      </c>
      <c r="E1452" s="188">
        <v>0.01</v>
      </c>
      <c r="F1452" s="188" t="s">
        <v>7711</v>
      </c>
      <c r="G1452" s="188" t="s">
        <v>7712</v>
      </c>
      <c r="H1452" s="188" t="s">
        <v>156</v>
      </c>
    </row>
    <row r="1453" spans="1:8">
      <c r="A1453" s="188" t="s">
        <v>9446</v>
      </c>
      <c r="B1453" s="188" t="s">
        <v>9447</v>
      </c>
      <c r="C1453" s="188" t="s">
        <v>7708</v>
      </c>
      <c r="D1453" s="188">
        <v>2336879.15</v>
      </c>
      <c r="E1453" s="188">
        <v>0.01</v>
      </c>
      <c r="F1453" s="188" t="s">
        <v>8133</v>
      </c>
      <c r="G1453" s="188" t="s">
        <v>8134</v>
      </c>
      <c r="H1453" s="188" t="s">
        <v>197</v>
      </c>
    </row>
    <row r="1454" spans="1:8">
      <c r="A1454" s="188">
        <v>914</v>
      </c>
      <c r="B1454" s="188" t="s">
        <v>9518</v>
      </c>
      <c r="C1454" s="188" t="s">
        <v>7708</v>
      </c>
      <c r="D1454" s="188">
        <v>2267089.9500000002</v>
      </c>
      <c r="E1454" s="188">
        <v>0.01</v>
      </c>
      <c r="F1454" s="188" t="s">
        <v>7661</v>
      </c>
      <c r="G1454" s="188" t="s">
        <v>7662</v>
      </c>
      <c r="H1454" s="188" t="s">
        <v>175</v>
      </c>
    </row>
    <row r="1455" spans="1:8">
      <c r="A1455" s="188" t="s">
        <v>9371</v>
      </c>
      <c r="B1455" s="188" t="s">
        <v>9372</v>
      </c>
      <c r="C1455" s="188" t="s">
        <v>7708</v>
      </c>
      <c r="D1455" s="188">
        <v>2261591.4700000002</v>
      </c>
      <c r="E1455" s="188">
        <v>0.01</v>
      </c>
      <c r="F1455" s="188" t="s">
        <v>8951</v>
      </c>
      <c r="G1455" s="188" t="s">
        <v>8952</v>
      </c>
      <c r="H1455" s="188" t="s">
        <v>8953</v>
      </c>
    </row>
    <row r="1456" spans="1:8">
      <c r="A1456" s="188" t="s">
        <v>9677</v>
      </c>
      <c r="B1456" s="188" t="s">
        <v>9678</v>
      </c>
      <c r="C1456" s="188" t="s">
        <v>7708</v>
      </c>
      <c r="D1456" s="188">
        <v>2258424.5699999998</v>
      </c>
      <c r="E1456" s="188">
        <v>0.01</v>
      </c>
      <c r="F1456" s="188" t="s">
        <v>8232</v>
      </c>
      <c r="G1456" s="188" t="s">
        <v>8233</v>
      </c>
      <c r="H1456" s="188" t="s">
        <v>8234</v>
      </c>
    </row>
    <row r="1457" spans="1:8">
      <c r="A1457" s="188" t="s">
        <v>9255</v>
      </c>
      <c r="B1457" s="188" t="s">
        <v>9256</v>
      </c>
      <c r="C1457" s="188" t="s">
        <v>7708</v>
      </c>
      <c r="D1457" s="188">
        <v>2231655.52</v>
      </c>
      <c r="E1457" s="188">
        <v>0.01</v>
      </c>
      <c r="F1457" s="188" t="s">
        <v>8440</v>
      </c>
      <c r="G1457" s="188" t="s">
        <v>8441</v>
      </c>
      <c r="H1457" s="188" t="s">
        <v>146</v>
      </c>
    </row>
    <row r="1458" spans="1:8">
      <c r="A1458" s="188">
        <v>1378</v>
      </c>
      <c r="B1458" s="188" t="s">
        <v>10167</v>
      </c>
      <c r="C1458" s="188" t="s">
        <v>7708</v>
      </c>
      <c r="D1458" s="188">
        <v>2186835.21</v>
      </c>
      <c r="E1458" s="188">
        <v>0.01</v>
      </c>
      <c r="F1458" s="188" t="s">
        <v>7661</v>
      </c>
      <c r="G1458" s="188" t="s">
        <v>7662</v>
      </c>
      <c r="H1458" s="188" t="s">
        <v>175</v>
      </c>
    </row>
    <row r="1459" spans="1:8">
      <c r="A1459" s="188">
        <v>4188</v>
      </c>
      <c r="B1459" s="188" t="s">
        <v>9358</v>
      </c>
      <c r="C1459" s="188" t="s">
        <v>7708</v>
      </c>
      <c r="D1459" s="188">
        <v>2111173.9900000002</v>
      </c>
      <c r="E1459" s="188">
        <v>0.01</v>
      </c>
      <c r="F1459" s="188" t="s">
        <v>7711</v>
      </c>
      <c r="G1459" s="188" t="s">
        <v>7712</v>
      </c>
      <c r="H1459" s="188" t="s">
        <v>156</v>
      </c>
    </row>
    <row r="1460" spans="1:8">
      <c r="A1460" s="188" t="s">
        <v>8611</v>
      </c>
      <c r="B1460" s="188" t="s">
        <v>5021</v>
      </c>
      <c r="C1460" s="188" t="s">
        <v>7708</v>
      </c>
      <c r="D1460" s="188">
        <v>2102322.27</v>
      </c>
      <c r="E1460" s="188">
        <v>0.01</v>
      </c>
      <c r="F1460" s="188" t="s">
        <v>7602</v>
      </c>
      <c r="G1460" s="188" t="s">
        <v>7625</v>
      </c>
      <c r="H1460" s="188" t="s">
        <v>63</v>
      </c>
    </row>
    <row r="1461" spans="1:8">
      <c r="A1461" s="188" t="s">
        <v>9700</v>
      </c>
      <c r="B1461" s="188" t="s">
        <v>9701</v>
      </c>
      <c r="C1461" s="188" t="s">
        <v>7708</v>
      </c>
      <c r="D1461" s="188">
        <v>2091662.09</v>
      </c>
      <c r="E1461" s="188">
        <v>0.01</v>
      </c>
      <c r="F1461" s="188" t="s">
        <v>8133</v>
      </c>
      <c r="G1461" s="188" t="s">
        <v>8134</v>
      </c>
      <c r="H1461" s="188" t="s">
        <v>197</v>
      </c>
    </row>
    <row r="1462" spans="1:8">
      <c r="A1462" s="188" t="s">
        <v>10168</v>
      </c>
      <c r="B1462" s="188" t="s">
        <v>10169</v>
      </c>
      <c r="C1462" s="188" t="s">
        <v>7708</v>
      </c>
      <c r="D1462" s="188">
        <v>2077820.16</v>
      </c>
      <c r="E1462" s="188">
        <v>0.01</v>
      </c>
      <c r="F1462" s="188" t="s">
        <v>8009</v>
      </c>
      <c r="G1462" s="188" t="s">
        <v>8010</v>
      </c>
      <c r="H1462" s="188" t="s">
        <v>146</v>
      </c>
    </row>
    <row r="1463" spans="1:8">
      <c r="A1463" s="188">
        <v>1326</v>
      </c>
      <c r="B1463" s="188" t="s">
        <v>8702</v>
      </c>
      <c r="C1463" s="188" t="s">
        <v>7708</v>
      </c>
      <c r="D1463" s="188">
        <v>2018093.32</v>
      </c>
      <c r="E1463" s="188">
        <v>0.01</v>
      </c>
      <c r="F1463" s="188" t="s">
        <v>7634</v>
      </c>
      <c r="G1463" s="188" t="s">
        <v>7635</v>
      </c>
      <c r="H1463" s="188" t="s">
        <v>169</v>
      </c>
    </row>
    <row r="1464" spans="1:8">
      <c r="A1464" s="188">
        <v>5411</v>
      </c>
      <c r="B1464" s="188" t="s">
        <v>2198</v>
      </c>
      <c r="C1464" s="188" t="s">
        <v>7708</v>
      </c>
      <c r="D1464" s="188">
        <v>1990937.64</v>
      </c>
      <c r="E1464" s="188">
        <v>0.01</v>
      </c>
      <c r="F1464" s="188" t="s">
        <v>7711</v>
      </c>
      <c r="G1464" s="188" t="s">
        <v>7712</v>
      </c>
      <c r="H1464" s="188" t="s">
        <v>156</v>
      </c>
    </row>
    <row r="1465" spans="1:8">
      <c r="A1465" s="188" t="s">
        <v>8723</v>
      </c>
      <c r="B1465" s="188" t="s">
        <v>3552</v>
      </c>
      <c r="C1465" s="188" t="s">
        <v>7708</v>
      </c>
      <c r="D1465" s="188">
        <v>1981566</v>
      </c>
      <c r="E1465" s="188">
        <v>0.01</v>
      </c>
      <c r="F1465" s="188" t="s">
        <v>8724</v>
      </c>
      <c r="G1465" s="188" t="s">
        <v>7625</v>
      </c>
      <c r="H1465" s="188" t="s">
        <v>63</v>
      </c>
    </row>
    <row r="1466" spans="1:8">
      <c r="A1466" s="188">
        <v>3323</v>
      </c>
      <c r="B1466" s="188" t="s">
        <v>9640</v>
      </c>
      <c r="C1466" s="188" t="s">
        <v>7708</v>
      </c>
      <c r="D1466" s="188">
        <v>1916283</v>
      </c>
      <c r="E1466" s="188">
        <v>0.01</v>
      </c>
      <c r="F1466" s="188" t="s">
        <v>7661</v>
      </c>
      <c r="G1466" s="188" t="s">
        <v>7662</v>
      </c>
      <c r="H1466" s="188" t="s">
        <v>175</v>
      </c>
    </row>
    <row r="1467" spans="1:8">
      <c r="A1467" s="188" t="s">
        <v>9424</v>
      </c>
      <c r="B1467" s="188" t="s">
        <v>9425</v>
      </c>
      <c r="C1467" s="188" t="s">
        <v>7708</v>
      </c>
      <c r="D1467" s="188">
        <v>1882653.12</v>
      </c>
      <c r="E1467" s="188">
        <v>0.01</v>
      </c>
      <c r="F1467" s="188" t="s">
        <v>7641</v>
      </c>
      <c r="G1467" s="188" t="s">
        <v>7642</v>
      </c>
      <c r="H1467" s="188" t="s">
        <v>146</v>
      </c>
    </row>
    <row r="1468" spans="1:8">
      <c r="A1468" s="188" t="s">
        <v>9522</v>
      </c>
      <c r="B1468" s="188" t="s">
        <v>9523</v>
      </c>
      <c r="C1468" s="188" t="s">
        <v>7708</v>
      </c>
      <c r="D1468" s="188">
        <v>1834619.19</v>
      </c>
      <c r="E1468" s="188">
        <v>0.01</v>
      </c>
      <c r="F1468" s="188" t="s">
        <v>8345</v>
      </c>
      <c r="G1468" s="188" t="s">
        <v>8346</v>
      </c>
      <c r="H1468" s="188" t="s">
        <v>204</v>
      </c>
    </row>
    <row r="1469" spans="1:8">
      <c r="A1469" s="188">
        <v>1301</v>
      </c>
      <c r="B1469" s="188" t="s">
        <v>1795</v>
      </c>
      <c r="C1469" s="188" t="s">
        <v>7708</v>
      </c>
      <c r="D1469" s="188">
        <v>1830280.8</v>
      </c>
      <c r="E1469" s="188">
        <v>0.01</v>
      </c>
      <c r="F1469" s="188" t="s">
        <v>7634</v>
      </c>
      <c r="G1469" s="188" t="s">
        <v>7635</v>
      </c>
      <c r="H1469" s="188" t="s">
        <v>169</v>
      </c>
    </row>
    <row r="1470" spans="1:8">
      <c r="A1470" s="188" t="s">
        <v>10170</v>
      </c>
      <c r="B1470" s="188" t="s">
        <v>10171</v>
      </c>
      <c r="C1470" s="188" t="s">
        <v>7708</v>
      </c>
      <c r="D1470" s="188">
        <v>1818654.89</v>
      </c>
      <c r="E1470" s="188">
        <v>0.01</v>
      </c>
      <c r="F1470" s="188" t="s">
        <v>7742</v>
      </c>
      <c r="G1470" s="188" t="s">
        <v>7743</v>
      </c>
      <c r="H1470" s="188" t="s">
        <v>141</v>
      </c>
    </row>
    <row r="1471" spans="1:8">
      <c r="A1471" s="188" t="s">
        <v>9237</v>
      </c>
      <c r="B1471" s="188" t="s">
        <v>9238</v>
      </c>
      <c r="C1471" s="188" t="s">
        <v>7708</v>
      </c>
      <c r="D1471" s="188">
        <v>1786496.39</v>
      </c>
      <c r="E1471" s="188">
        <v>0.01</v>
      </c>
      <c r="F1471" s="188" t="s">
        <v>9001</v>
      </c>
      <c r="G1471" s="188" t="s">
        <v>9002</v>
      </c>
      <c r="H1471" s="188" t="s">
        <v>245</v>
      </c>
    </row>
    <row r="1472" spans="1:8">
      <c r="A1472" s="188" t="s">
        <v>10172</v>
      </c>
      <c r="B1472" s="188" t="s">
        <v>10173</v>
      </c>
      <c r="C1472" s="188" t="s">
        <v>7708</v>
      </c>
      <c r="D1472" s="188">
        <v>1724474.6</v>
      </c>
      <c r="E1472" s="188">
        <v>0.01</v>
      </c>
      <c r="F1472" s="188" t="s">
        <v>7742</v>
      </c>
      <c r="G1472" s="188" t="s">
        <v>7743</v>
      </c>
      <c r="H1472" s="188" t="s">
        <v>141</v>
      </c>
    </row>
    <row r="1473" spans="1:8">
      <c r="A1473" s="188" t="s">
        <v>10174</v>
      </c>
      <c r="B1473" s="188" t="s">
        <v>10175</v>
      </c>
      <c r="C1473" s="188" t="s">
        <v>7708</v>
      </c>
      <c r="D1473" s="188">
        <v>1563974.19</v>
      </c>
      <c r="E1473" s="188">
        <v>0.01</v>
      </c>
      <c r="F1473" s="188" t="s">
        <v>8232</v>
      </c>
      <c r="G1473" s="188" t="s">
        <v>8233</v>
      </c>
      <c r="H1473" s="188" t="s">
        <v>8234</v>
      </c>
    </row>
    <row r="1474" spans="1:8">
      <c r="A1474" s="188" t="s">
        <v>10176</v>
      </c>
      <c r="B1474" s="188" t="s">
        <v>10177</v>
      </c>
      <c r="C1474" s="188" t="s">
        <v>7708</v>
      </c>
      <c r="D1474" s="188">
        <v>1433066.22</v>
      </c>
      <c r="E1474" s="188">
        <v>0.01</v>
      </c>
      <c r="F1474" s="188" t="s">
        <v>7763</v>
      </c>
      <c r="G1474" s="188" t="s">
        <v>7764</v>
      </c>
      <c r="H1474" s="188" t="s">
        <v>161</v>
      </c>
    </row>
    <row r="1475" spans="1:8">
      <c r="A1475" s="188" t="s">
        <v>10178</v>
      </c>
      <c r="B1475" s="188" t="s">
        <v>10179</v>
      </c>
      <c r="C1475" s="188" t="s">
        <v>7708</v>
      </c>
      <c r="D1475" s="188">
        <v>1430065.95</v>
      </c>
      <c r="E1475" s="188">
        <v>0.01</v>
      </c>
      <c r="F1475" s="188" t="s">
        <v>7763</v>
      </c>
      <c r="G1475" s="188" t="s">
        <v>7764</v>
      </c>
      <c r="H1475" s="188" t="s">
        <v>161</v>
      </c>
    </row>
    <row r="1476" spans="1:8">
      <c r="A1476" s="188" t="s">
        <v>10180</v>
      </c>
      <c r="B1476" s="188" t="s">
        <v>10181</v>
      </c>
      <c r="C1476" s="188" t="s">
        <v>7708</v>
      </c>
      <c r="D1476" s="188">
        <v>1430523.93</v>
      </c>
      <c r="E1476" s="188">
        <v>0.01</v>
      </c>
      <c r="F1476" s="188" t="s">
        <v>8170</v>
      </c>
      <c r="G1476" s="188" t="s">
        <v>8171</v>
      </c>
      <c r="H1476" s="188" t="s">
        <v>189</v>
      </c>
    </row>
    <row r="1477" spans="1:8">
      <c r="A1477" s="188" t="s">
        <v>9354</v>
      </c>
      <c r="B1477" s="188" t="s">
        <v>9355</v>
      </c>
      <c r="C1477" s="188" t="s">
        <v>7708</v>
      </c>
      <c r="D1477" s="188">
        <v>1362655.56</v>
      </c>
      <c r="E1477" s="188">
        <v>0.01</v>
      </c>
      <c r="F1477" s="188" t="s">
        <v>8823</v>
      </c>
      <c r="G1477" s="188" t="s">
        <v>8824</v>
      </c>
      <c r="H1477" s="188" t="s">
        <v>231</v>
      </c>
    </row>
    <row r="1478" spans="1:8">
      <c r="A1478" s="188">
        <v>3993</v>
      </c>
      <c r="B1478" s="188" t="s">
        <v>10182</v>
      </c>
      <c r="C1478" s="188" t="s">
        <v>7708</v>
      </c>
      <c r="D1478" s="188">
        <v>1345930.05</v>
      </c>
      <c r="E1478" s="188">
        <v>0.01</v>
      </c>
      <c r="F1478" s="188" t="s">
        <v>7661</v>
      </c>
      <c r="G1478" s="188" t="s">
        <v>7662</v>
      </c>
      <c r="H1478" s="188" t="s">
        <v>175</v>
      </c>
    </row>
    <row r="1479" spans="1:8">
      <c r="A1479" s="188" t="s">
        <v>10183</v>
      </c>
      <c r="B1479" s="188" t="s">
        <v>3585</v>
      </c>
      <c r="C1479" s="188" t="s">
        <v>7708</v>
      </c>
      <c r="D1479" s="188">
        <v>1339246.44</v>
      </c>
      <c r="E1479" s="188">
        <v>0.01</v>
      </c>
      <c r="F1479" s="188" t="s">
        <v>7692</v>
      </c>
      <c r="G1479" s="188" t="s">
        <v>7613</v>
      </c>
      <c r="H1479" s="188" t="s">
        <v>7693</v>
      </c>
    </row>
    <row r="1480" spans="1:8">
      <c r="A1480" s="188">
        <v>1101</v>
      </c>
      <c r="B1480" s="188" t="s">
        <v>10184</v>
      </c>
      <c r="C1480" s="188" t="s">
        <v>7708</v>
      </c>
      <c r="D1480" s="188">
        <v>1322296.1299999999</v>
      </c>
      <c r="E1480" s="188">
        <v>0.01</v>
      </c>
      <c r="F1480" s="188" t="s">
        <v>7634</v>
      </c>
      <c r="G1480" s="188" t="s">
        <v>7635</v>
      </c>
      <c r="H1480" s="188" t="s">
        <v>169</v>
      </c>
    </row>
    <row r="1481" spans="1:8">
      <c r="A1481" s="188" t="s">
        <v>10185</v>
      </c>
      <c r="B1481" s="188" t="s">
        <v>10186</v>
      </c>
      <c r="C1481" s="188" t="s">
        <v>7708</v>
      </c>
      <c r="D1481" s="188">
        <v>1318409.27</v>
      </c>
      <c r="E1481" s="188">
        <v>0.01</v>
      </c>
      <c r="F1481" s="188" t="s">
        <v>8232</v>
      </c>
      <c r="G1481" s="188" t="s">
        <v>8233</v>
      </c>
      <c r="H1481" s="188" t="s">
        <v>8234</v>
      </c>
    </row>
    <row r="1482" spans="1:8">
      <c r="A1482" s="188" t="s">
        <v>8814</v>
      </c>
      <c r="B1482" s="188" t="s">
        <v>8815</v>
      </c>
      <c r="C1482" s="188" t="s">
        <v>7708</v>
      </c>
      <c r="D1482" s="188">
        <v>1312089.28</v>
      </c>
      <c r="E1482" s="188">
        <v>0.01</v>
      </c>
      <c r="F1482" s="188" t="s">
        <v>7692</v>
      </c>
      <c r="G1482" s="188" t="s">
        <v>7613</v>
      </c>
      <c r="H1482" s="188" t="s">
        <v>7693</v>
      </c>
    </row>
    <row r="1483" spans="1:8">
      <c r="A1483" s="188">
        <v>1818</v>
      </c>
      <c r="B1483" s="188" t="s">
        <v>10187</v>
      </c>
      <c r="C1483" s="188" t="s">
        <v>7708</v>
      </c>
      <c r="D1483" s="188">
        <v>1269835.92</v>
      </c>
      <c r="E1483" s="188">
        <v>0.01</v>
      </c>
      <c r="F1483" s="188" t="s">
        <v>7661</v>
      </c>
      <c r="G1483" s="188" t="s">
        <v>7662</v>
      </c>
      <c r="H1483" s="188" t="s">
        <v>175</v>
      </c>
    </row>
    <row r="1484" spans="1:8">
      <c r="A1484" s="188" t="s">
        <v>10188</v>
      </c>
      <c r="B1484" s="188" t="s">
        <v>10189</v>
      </c>
      <c r="C1484" s="188" t="s">
        <v>7708</v>
      </c>
      <c r="D1484" s="188">
        <v>1234295.44</v>
      </c>
      <c r="E1484" s="188">
        <v>0.01</v>
      </c>
      <c r="F1484" s="188" t="s">
        <v>8724</v>
      </c>
      <c r="G1484" s="188" t="s">
        <v>7625</v>
      </c>
      <c r="H1484" s="188" t="s">
        <v>63</v>
      </c>
    </row>
    <row r="1485" spans="1:8">
      <c r="A1485" s="188" t="s">
        <v>9479</v>
      </c>
      <c r="B1485" s="188" t="s">
        <v>9480</v>
      </c>
      <c r="C1485" s="188" t="s">
        <v>7708</v>
      </c>
      <c r="D1485" s="188">
        <v>1193272.1399999999</v>
      </c>
      <c r="E1485" s="188">
        <v>0.01</v>
      </c>
      <c r="F1485" s="188" t="s">
        <v>8232</v>
      </c>
      <c r="G1485" s="188" t="s">
        <v>8233</v>
      </c>
      <c r="H1485" s="188" t="s">
        <v>8234</v>
      </c>
    </row>
    <row r="1486" spans="1:8">
      <c r="A1486" s="188" t="s">
        <v>10190</v>
      </c>
      <c r="B1486" s="188" t="s">
        <v>10191</v>
      </c>
      <c r="C1486" s="188" t="s">
        <v>7708</v>
      </c>
      <c r="D1486" s="188">
        <v>1188369.6100000001</v>
      </c>
      <c r="E1486" s="188">
        <v>0.01</v>
      </c>
      <c r="F1486" s="188" t="s">
        <v>9027</v>
      </c>
      <c r="G1486" s="188" t="s">
        <v>9028</v>
      </c>
      <c r="H1486" s="188" t="s">
        <v>241</v>
      </c>
    </row>
    <row r="1487" spans="1:8">
      <c r="A1487" s="188" t="s">
        <v>10192</v>
      </c>
      <c r="B1487" s="188" t="s">
        <v>10193</v>
      </c>
      <c r="C1487" s="188" t="s">
        <v>7708</v>
      </c>
      <c r="D1487" s="188">
        <v>1164474.0900000001</v>
      </c>
      <c r="E1487" s="188">
        <v>0.01</v>
      </c>
      <c r="F1487" s="188" t="s">
        <v>8041</v>
      </c>
      <c r="G1487" s="188" t="s">
        <v>8042</v>
      </c>
      <c r="H1487" s="188" t="s">
        <v>222</v>
      </c>
    </row>
    <row r="1488" spans="1:8">
      <c r="A1488" s="188" t="s">
        <v>9065</v>
      </c>
      <c r="B1488" s="188" t="s">
        <v>9066</v>
      </c>
      <c r="C1488" s="188" t="s">
        <v>7628</v>
      </c>
      <c r="D1488" s="188">
        <v>3410666.5</v>
      </c>
      <c r="E1488" s="188">
        <v>0.01</v>
      </c>
      <c r="F1488" s="188" t="s">
        <v>7653</v>
      </c>
      <c r="G1488" s="188" t="s">
        <v>7654</v>
      </c>
      <c r="H1488" s="188" t="s">
        <v>90</v>
      </c>
    </row>
    <row r="1489" spans="1:8">
      <c r="A1489" s="188" t="s">
        <v>9008</v>
      </c>
      <c r="B1489" s="188" t="s">
        <v>9009</v>
      </c>
      <c r="C1489" s="188" t="s">
        <v>7628</v>
      </c>
      <c r="D1489" s="188">
        <v>3392804.7</v>
      </c>
      <c r="E1489" s="188">
        <v>0.01</v>
      </c>
      <c r="F1489" s="188" t="s">
        <v>7641</v>
      </c>
      <c r="G1489" s="188" t="s">
        <v>10194</v>
      </c>
      <c r="H1489" s="188" t="s">
        <v>146</v>
      </c>
    </row>
    <row r="1490" spans="1:8">
      <c r="A1490" s="188" t="s">
        <v>9100</v>
      </c>
      <c r="B1490" s="188" t="s">
        <v>9101</v>
      </c>
      <c r="C1490" s="188" t="s">
        <v>7628</v>
      </c>
      <c r="D1490" s="188">
        <v>3382699.89</v>
      </c>
      <c r="E1490" s="188">
        <v>0.01</v>
      </c>
      <c r="F1490" s="188" t="s">
        <v>7653</v>
      </c>
      <c r="G1490" s="188" t="s">
        <v>7654</v>
      </c>
      <c r="H1490" s="188" t="s">
        <v>90</v>
      </c>
    </row>
    <row r="1491" spans="1:8">
      <c r="A1491" s="188">
        <v>196170</v>
      </c>
      <c r="B1491" s="188" t="s">
        <v>10195</v>
      </c>
      <c r="C1491" s="188" t="s">
        <v>7628</v>
      </c>
      <c r="D1491" s="188">
        <v>3349883.18</v>
      </c>
      <c r="E1491" s="188">
        <v>0.01</v>
      </c>
      <c r="F1491" s="188" t="s">
        <v>7675</v>
      </c>
      <c r="G1491" s="188" t="s">
        <v>8861</v>
      </c>
      <c r="H1491" s="188" t="s">
        <v>151</v>
      </c>
    </row>
    <row r="1492" spans="1:8">
      <c r="A1492" s="188" t="s">
        <v>9082</v>
      </c>
      <c r="B1492" s="188" t="s">
        <v>9083</v>
      </c>
      <c r="C1492" s="188" t="s">
        <v>7628</v>
      </c>
      <c r="D1492" s="188">
        <v>3323021.56</v>
      </c>
      <c r="E1492" s="188">
        <v>0.01</v>
      </c>
      <c r="F1492" s="188" t="s">
        <v>7641</v>
      </c>
      <c r="G1492" s="188" t="s">
        <v>7642</v>
      </c>
      <c r="H1492" s="188" t="s">
        <v>146</v>
      </c>
    </row>
    <row r="1493" spans="1:8">
      <c r="A1493" s="188" t="s">
        <v>8607</v>
      </c>
      <c r="B1493" s="188" t="s">
        <v>736</v>
      </c>
      <c r="C1493" s="188" t="s">
        <v>7628</v>
      </c>
      <c r="D1493" s="188">
        <v>3127912.21</v>
      </c>
      <c r="E1493" s="188">
        <v>0.01</v>
      </c>
      <c r="F1493" s="188" t="s">
        <v>7602</v>
      </c>
      <c r="G1493" s="188" t="s">
        <v>7625</v>
      </c>
      <c r="H1493" s="188" t="s">
        <v>63</v>
      </c>
    </row>
    <row r="1494" spans="1:8">
      <c r="A1494" s="188">
        <v>9926</v>
      </c>
      <c r="B1494" s="188" t="s">
        <v>10196</v>
      </c>
      <c r="C1494" s="188" t="s">
        <v>7628</v>
      </c>
      <c r="D1494" s="188">
        <v>3014524.32</v>
      </c>
      <c r="E1494" s="188">
        <v>0.01</v>
      </c>
      <c r="F1494" s="188" t="s">
        <v>7661</v>
      </c>
      <c r="G1494" s="188" t="s">
        <v>7662</v>
      </c>
      <c r="H1494" s="188" t="s">
        <v>175</v>
      </c>
    </row>
    <row r="1495" spans="1:8">
      <c r="A1495" s="188" t="s">
        <v>9556</v>
      </c>
      <c r="B1495" s="188" t="s">
        <v>9557</v>
      </c>
      <c r="C1495" s="188" t="s">
        <v>7628</v>
      </c>
      <c r="D1495" s="188">
        <v>2989559.01</v>
      </c>
      <c r="E1495" s="188">
        <v>0.01</v>
      </c>
      <c r="F1495" s="188" t="s">
        <v>7602</v>
      </c>
      <c r="G1495" s="188" t="s">
        <v>7603</v>
      </c>
      <c r="H1495" s="188" t="s">
        <v>63</v>
      </c>
    </row>
    <row r="1496" spans="1:8">
      <c r="A1496" s="188" t="s">
        <v>8902</v>
      </c>
      <c r="B1496" s="188" t="s">
        <v>8903</v>
      </c>
      <c r="C1496" s="188" t="s">
        <v>7628</v>
      </c>
      <c r="D1496" s="188">
        <v>2926041.16</v>
      </c>
      <c r="E1496" s="188">
        <v>0.01</v>
      </c>
      <c r="F1496" s="188" t="s">
        <v>7653</v>
      </c>
      <c r="G1496" s="188" t="s">
        <v>7654</v>
      </c>
      <c r="H1496" s="188" t="s">
        <v>90</v>
      </c>
    </row>
    <row r="1497" spans="1:8">
      <c r="A1497" s="188" t="s">
        <v>8942</v>
      </c>
      <c r="B1497" s="188" t="s">
        <v>8943</v>
      </c>
      <c r="C1497" s="188" t="s">
        <v>7628</v>
      </c>
      <c r="D1497" s="188">
        <v>2897625.64</v>
      </c>
      <c r="E1497" s="188">
        <v>0.01</v>
      </c>
      <c r="F1497" s="188" t="s">
        <v>7602</v>
      </c>
      <c r="G1497" s="188" t="s">
        <v>7625</v>
      </c>
      <c r="H1497" s="188" t="s">
        <v>63</v>
      </c>
    </row>
    <row r="1498" spans="1:8">
      <c r="A1498" s="188" t="s">
        <v>8921</v>
      </c>
      <c r="B1498" s="188" t="s">
        <v>8922</v>
      </c>
      <c r="C1498" s="188" t="s">
        <v>7628</v>
      </c>
      <c r="D1498" s="188">
        <v>2879587.77</v>
      </c>
      <c r="E1498" s="188">
        <v>0.01</v>
      </c>
      <c r="F1498" s="188" t="s">
        <v>7602</v>
      </c>
      <c r="G1498" s="188" t="s">
        <v>7625</v>
      </c>
      <c r="H1498" s="188" t="s">
        <v>63</v>
      </c>
    </row>
    <row r="1499" spans="1:8">
      <c r="A1499" s="188" t="s">
        <v>9220</v>
      </c>
      <c r="B1499" s="188" t="s">
        <v>9221</v>
      </c>
      <c r="C1499" s="188" t="s">
        <v>7628</v>
      </c>
      <c r="D1499" s="188">
        <v>2864389.88</v>
      </c>
      <c r="E1499" s="188">
        <v>0.01</v>
      </c>
      <c r="F1499" s="188" t="s">
        <v>7641</v>
      </c>
      <c r="G1499" s="188" t="s">
        <v>7642</v>
      </c>
      <c r="H1499" s="188" t="s">
        <v>146</v>
      </c>
    </row>
    <row r="1500" spans="1:8">
      <c r="A1500" s="188" t="s">
        <v>10197</v>
      </c>
      <c r="B1500" s="188" t="s">
        <v>10198</v>
      </c>
      <c r="C1500" s="188" t="s">
        <v>7628</v>
      </c>
      <c r="D1500" s="188">
        <v>2808619.88</v>
      </c>
      <c r="E1500" s="188">
        <v>0.01</v>
      </c>
      <c r="F1500" s="188" t="s">
        <v>7742</v>
      </c>
      <c r="G1500" s="188" t="s">
        <v>7743</v>
      </c>
      <c r="H1500" s="188" t="s">
        <v>141</v>
      </c>
    </row>
    <row r="1501" spans="1:8">
      <c r="A1501" s="188" t="s">
        <v>8348</v>
      </c>
      <c r="B1501" s="188" t="s">
        <v>8349</v>
      </c>
      <c r="C1501" s="188" t="s">
        <v>7628</v>
      </c>
      <c r="D1501" s="188">
        <v>2773512.36</v>
      </c>
      <c r="E1501" s="188">
        <v>0.01</v>
      </c>
      <c r="F1501" s="188" t="s">
        <v>7602</v>
      </c>
      <c r="G1501" s="188" t="s">
        <v>7603</v>
      </c>
      <c r="H1501" s="188" t="s">
        <v>63</v>
      </c>
    </row>
    <row r="1502" spans="1:8">
      <c r="A1502" s="188" t="s">
        <v>10199</v>
      </c>
      <c r="B1502" s="188" t="s">
        <v>10200</v>
      </c>
      <c r="C1502" s="188" t="s">
        <v>7628</v>
      </c>
      <c r="D1502" s="188">
        <v>2687221.36</v>
      </c>
      <c r="E1502" s="188">
        <v>0.01</v>
      </c>
      <c r="F1502" s="188" t="s">
        <v>7742</v>
      </c>
      <c r="G1502" s="188" t="s">
        <v>7743</v>
      </c>
      <c r="H1502" s="188" t="s">
        <v>141</v>
      </c>
    </row>
    <row r="1503" spans="1:8">
      <c r="A1503" s="188">
        <v>4151</v>
      </c>
      <c r="B1503" s="188" t="s">
        <v>9373</v>
      </c>
      <c r="C1503" s="188" t="s">
        <v>7628</v>
      </c>
      <c r="D1503" s="188">
        <v>2628930.6800000002</v>
      </c>
      <c r="E1503" s="188">
        <v>0.01</v>
      </c>
      <c r="F1503" s="188" t="s">
        <v>7711</v>
      </c>
      <c r="G1503" s="188" t="s">
        <v>7712</v>
      </c>
      <c r="H1503" s="188" t="s">
        <v>156</v>
      </c>
    </row>
    <row r="1504" spans="1:8">
      <c r="A1504" s="188" t="s">
        <v>10201</v>
      </c>
      <c r="B1504" s="188" t="s">
        <v>10202</v>
      </c>
      <c r="C1504" s="188" t="s">
        <v>7628</v>
      </c>
      <c r="D1504" s="188">
        <v>2620639.98</v>
      </c>
      <c r="E1504" s="188">
        <v>0.01</v>
      </c>
      <c r="F1504" s="188" t="s">
        <v>7602</v>
      </c>
      <c r="G1504" s="188" t="s">
        <v>7625</v>
      </c>
      <c r="H1504" s="188" t="s">
        <v>63</v>
      </c>
    </row>
    <row r="1505" spans="1:8">
      <c r="A1505" s="188" t="s">
        <v>9176</v>
      </c>
      <c r="B1505" s="188" t="s">
        <v>2602</v>
      </c>
      <c r="C1505" s="188" t="s">
        <v>7628</v>
      </c>
      <c r="D1505" s="188">
        <v>2377315.0499999998</v>
      </c>
      <c r="E1505" s="188">
        <v>0.01</v>
      </c>
      <c r="F1505" s="188" t="s">
        <v>7602</v>
      </c>
      <c r="G1505" s="188" t="s">
        <v>7625</v>
      </c>
      <c r="H1505" s="188" t="s">
        <v>63</v>
      </c>
    </row>
    <row r="1506" spans="1:8">
      <c r="A1506" s="188">
        <v>2413</v>
      </c>
      <c r="B1506" s="188" t="s">
        <v>9307</v>
      </c>
      <c r="C1506" s="188" t="s">
        <v>7628</v>
      </c>
      <c r="D1506" s="188">
        <v>2272824.39</v>
      </c>
      <c r="E1506" s="188">
        <v>0.01</v>
      </c>
      <c r="F1506" s="188" t="s">
        <v>7711</v>
      </c>
      <c r="G1506" s="188" t="s">
        <v>7712</v>
      </c>
      <c r="H1506" s="188" t="s">
        <v>156</v>
      </c>
    </row>
    <row r="1507" spans="1:8">
      <c r="A1507" s="188" t="s">
        <v>8840</v>
      </c>
      <c r="B1507" s="188" t="s">
        <v>8841</v>
      </c>
      <c r="C1507" s="188" t="s">
        <v>7628</v>
      </c>
      <c r="D1507" s="188">
        <v>2213293.5</v>
      </c>
      <c r="E1507" s="188">
        <v>0.01</v>
      </c>
      <c r="F1507" s="188" t="s">
        <v>7602</v>
      </c>
      <c r="G1507" s="188" t="s">
        <v>7625</v>
      </c>
      <c r="H1507" s="188" t="s">
        <v>63</v>
      </c>
    </row>
    <row r="1508" spans="1:8">
      <c r="A1508" s="188" t="s">
        <v>9489</v>
      </c>
      <c r="B1508" s="188" t="s">
        <v>9490</v>
      </c>
      <c r="C1508" s="188" t="s">
        <v>7628</v>
      </c>
      <c r="D1508" s="188">
        <v>2174878.63</v>
      </c>
      <c r="E1508" s="188">
        <v>0.01</v>
      </c>
      <c r="F1508" s="188" t="s">
        <v>7984</v>
      </c>
      <c r="G1508" s="188" t="s">
        <v>7985</v>
      </c>
      <c r="H1508" s="188" t="s">
        <v>146</v>
      </c>
    </row>
    <row r="1509" spans="1:8">
      <c r="A1509" s="188" t="s">
        <v>9248</v>
      </c>
      <c r="B1509" s="188" t="s">
        <v>9249</v>
      </c>
      <c r="C1509" s="188" t="s">
        <v>7628</v>
      </c>
      <c r="D1509" s="188">
        <v>2093146.57</v>
      </c>
      <c r="E1509" s="188">
        <v>0.01</v>
      </c>
      <c r="F1509" s="188" t="s">
        <v>7656</v>
      </c>
      <c r="G1509" s="188" t="s">
        <v>7657</v>
      </c>
      <c r="H1509" s="188" t="s">
        <v>179</v>
      </c>
    </row>
    <row r="1510" spans="1:8">
      <c r="A1510" s="188">
        <v>6919</v>
      </c>
      <c r="B1510" s="188" t="s">
        <v>10203</v>
      </c>
      <c r="C1510" s="188" t="s">
        <v>7628</v>
      </c>
      <c r="D1510" s="188">
        <v>1962568.07</v>
      </c>
      <c r="E1510" s="188">
        <v>0.01</v>
      </c>
      <c r="F1510" s="188" t="s">
        <v>7634</v>
      </c>
      <c r="G1510" s="188" t="s">
        <v>7635</v>
      </c>
      <c r="H1510" s="188" t="s">
        <v>169</v>
      </c>
    </row>
    <row r="1511" spans="1:8">
      <c r="A1511" s="188">
        <v>2359</v>
      </c>
      <c r="B1511" s="188" t="s">
        <v>9639</v>
      </c>
      <c r="C1511" s="188" t="s">
        <v>7628</v>
      </c>
      <c r="D1511" s="188">
        <v>1926475.02</v>
      </c>
      <c r="E1511" s="188">
        <v>0.01</v>
      </c>
      <c r="F1511" s="188" t="s">
        <v>7661</v>
      </c>
      <c r="G1511" s="188" t="s">
        <v>7662</v>
      </c>
      <c r="H1511" s="188" t="s">
        <v>175</v>
      </c>
    </row>
    <row r="1512" spans="1:8">
      <c r="A1512" s="188" t="s">
        <v>9208</v>
      </c>
      <c r="B1512" s="188" t="s">
        <v>9209</v>
      </c>
      <c r="C1512" s="188" t="s">
        <v>7628</v>
      </c>
      <c r="D1512" s="188">
        <v>1883050.07</v>
      </c>
      <c r="E1512" s="188">
        <v>0.01</v>
      </c>
      <c r="F1512" s="188" t="s">
        <v>7688</v>
      </c>
      <c r="G1512" s="188" t="s">
        <v>7689</v>
      </c>
      <c r="H1512" s="188" t="s">
        <v>146</v>
      </c>
    </row>
    <row r="1513" spans="1:8">
      <c r="A1513" s="188" t="s">
        <v>9530</v>
      </c>
      <c r="B1513" s="188" t="s">
        <v>9531</v>
      </c>
      <c r="C1513" s="188" t="s">
        <v>7628</v>
      </c>
      <c r="D1513" s="188">
        <v>1881001.41</v>
      </c>
      <c r="E1513" s="188">
        <v>0.01</v>
      </c>
      <c r="F1513" s="188" t="s">
        <v>7688</v>
      </c>
      <c r="G1513" s="188" t="s">
        <v>7689</v>
      </c>
      <c r="H1513" s="188" t="s">
        <v>146</v>
      </c>
    </row>
    <row r="1514" spans="1:8">
      <c r="A1514" s="188">
        <v>1530</v>
      </c>
      <c r="B1514" s="188" t="s">
        <v>9752</v>
      </c>
      <c r="C1514" s="188" t="s">
        <v>7628</v>
      </c>
      <c r="D1514" s="188">
        <v>1848679.23</v>
      </c>
      <c r="E1514" s="188">
        <v>0.01</v>
      </c>
      <c r="F1514" s="188" t="s">
        <v>7661</v>
      </c>
      <c r="G1514" s="188" t="s">
        <v>7662</v>
      </c>
      <c r="H1514" s="188" t="s">
        <v>175</v>
      </c>
    </row>
    <row r="1515" spans="1:8">
      <c r="A1515" s="188" t="s">
        <v>9049</v>
      </c>
      <c r="B1515" s="188" t="s">
        <v>9050</v>
      </c>
      <c r="C1515" s="188" t="s">
        <v>7628</v>
      </c>
      <c r="D1515" s="188">
        <v>1827090.07</v>
      </c>
      <c r="E1515" s="188">
        <v>0.01</v>
      </c>
      <c r="F1515" s="188" t="s">
        <v>7641</v>
      </c>
      <c r="G1515" s="188" t="s">
        <v>7642</v>
      </c>
      <c r="H1515" s="188" t="s">
        <v>146</v>
      </c>
    </row>
    <row r="1516" spans="1:8">
      <c r="A1516" s="188" t="s">
        <v>9082</v>
      </c>
      <c r="B1516" s="188" t="s">
        <v>3886</v>
      </c>
      <c r="C1516" s="188" t="s">
        <v>7628</v>
      </c>
      <c r="D1516" s="188">
        <v>1743220.38</v>
      </c>
      <c r="E1516" s="188">
        <v>0.01</v>
      </c>
      <c r="F1516" s="188" t="s">
        <v>7742</v>
      </c>
      <c r="G1516" s="188" t="s">
        <v>7743</v>
      </c>
      <c r="H1516" s="188" t="s">
        <v>141</v>
      </c>
    </row>
    <row r="1517" spans="1:8">
      <c r="A1517" s="188">
        <v>6869</v>
      </c>
      <c r="B1517" s="188" t="s">
        <v>5426</v>
      </c>
      <c r="C1517" s="188" t="s">
        <v>7628</v>
      </c>
      <c r="D1517" s="188">
        <v>1723131.99</v>
      </c>
      <c r="E1517" s="188">
        <v>0.01</v>
      </c>
      <c r="F1517" s="188" t="s">
        <v>7711</v>
      </c>
      <c r="G1517" s="188" t="s">
        <v>7712</v>
      </c>
      <c r="H1517" s="188" t="s">
        <v>156</v>
      </c>
    </row>
    <row r="1518" spans="1:8">
      <c r="A1518" s="188" t="s">
        <v>9664</v>
      </c>
      <c r="B1518" s="188" t="s">
        <v>9665</v>
      </c>
      <c r="C1518" s="188" t="s">
        <v>7628</v>
      </c>
      <c r="D1518" s="188">
        <v>1703386.06</v>
      </c>
      <c r="E1518" s="188">
        <v>0.01</v>
      </c>
      <c r="F1518" s="188" t="s">
        <v>8133</v>
      </c>
      <c r="G1518" s="188" t="s">
        <v>8134</v>
      </c>
      <c r="H1518" s="188" t="s">
        <v>197</v>
      </c>
    </row>
    <row r="1519" spans="1:8">
      <c r="A1519" s="188">
        <v>4523</v>
      </c>
      <c r="B1519" s="188" t="s">
        <v>8587</v>
      </c>
      <c r="C1519" s="188" t="s">
        <v>7628</v>
      </c>
      <c r="D1519" s="188">
        <v>1628969.85</v>
      </c>
      <c r="E1519" s="188">
        <v>0.01</v>
      </c>
      <c r="F1519" s="188" t="s">
        <v>7711</v>
      </c>
      <c r="G1519" s="188" t="s">
        <v>7712</v>
      </c>
      <c r="H1519" s="188" t="s">
        <v>156</v>
      </c>
    </row>
    <row r="1520" spans="1:8">
      <c r="A1520" s="188" t="s">
        <v>9430</v>
      </c>
      <c r="B1520" s="188" t="s">
        <v>9431</v>
      </c>
      <c r="C1520" s="188" t="s">
        <v>7628</v>
      </c>
      <c r="D1520" s="188">
        <v>1532739.31</v>
      </c>
      <c r="E1520" s="188">
        <v>0.01</v>
      </c>
      <c r="F1520" s="188" t="s">
        <v>8592</v>
      </c>
      <c r="G1520" s="188" t="s">
        <v>8593</v>
      </c>
      <c r="H1520" s="188" t="s">
        <v>237</v>
      </c>
    </row>
    <row r="1521" spans="1:8">
      <c r="A1521" s="188">
        <v>1099</v>
      </c>
      <c r="B1521" s="188" t="s">
        <v>9623</v>
      </c>
      <c r="C1521" s="188" t="s">
        <v>7628</v>
      </c>
      <c r="D1521" s="188">
        <v>1373013.08</v>
      </c>
      <c r="E1521" s="188">
        <v>0.01</v>
      </c>
      <c r="F1521" s="188" t="s">
        <v>7661</v>
      </c>
      <c r="G1521" s="188" t="s">
        <v>7662</v>
      </c>
      <c r="H1521" s="188" t="s">
        <v>175</v>
      </c>
    </row>
    <row r="1522" spans="1:8">
      <c r="A1522" s="188" t="s">
        <v>9661</v>
      </c>
      <c r="B1522" s="188" t="s">
        <v>9662</v>
      </c>
      <c r="C1522" s="188" t="s">
        <v>7628</v>
      </c>
      <c r="D1522" s="188">
        <v>1367052.42</v>
      </c>
      <c r="E1522" s="188">
        <v>0.01</v>
      </c>
      <c r="F1522" s="188" t="s">
        <v>7688</v>
      </c>
      <c r="G1522" s="188" t="s">
        <v>7689</v>
      </c>
      <c r="H1522" s="188" t="s">
        <v>146</v>
      </c>
    </row>
    <row r="1523" spans="1:8">
      <c r="A1523" s="188">
        <v>6990</v>
      </c>
      <c r="B1523" s="188" t="s">
        <v>10204</v>
      </c>
      <c r="C1523" s="188" t="s">
        <v>7628</v>
      </c>
      <c r="D1523" s="188">
        <v>1245837.1499999999</v>
      </c>
      <c r="E1523" s="188">
        <v>0.01</v>
      </c>
      <c r="F1523" s="188" t="s">
        <v>7661</v>
      </c>
      <c r="G1523" s="188" t="s">
        <v>7662</v>
      </c>
      <c r="H1523" s="188" t="s">
        <v>175</v>
      </c>
    </row>
    <row r="1524" spans="1:8">
      <c r="A1524" s="188">
        <v>1357</v>
      </c>
      <c r="B1524" s="188" t="s">
        <v>10205</v>
      </c>
      <c r="C1524" s="188" t="s">
        <v>7616</v>
      </c>
      <c r="D1524" s="188">
        <v>1117994.9099999999</v>
      </c>
      <c r="E1524" s="188">
        <v>0</v>
      </c>
      <c r="F1524" s="188" t="s">
        <v>7661</v>
      </c>
      <c r="G1524" s="188" t="s">
        <v>7662</v>
      </c>
      <c r="H1524" s="188" t="s">
        <v>175</v>
      </c>
    </row>
    <row r="1525" spans="1:8">
      <c r="A1525" s="188">
        <v>9626</v>
      </c>
      <c r="B1525" s="188" t="s">
        <v>9718</v>
      </c>
      <c r="C1525" s="188" t="s">
        <v>7616</v>
      </c>
      <c r="D1525" s="188">
        <v>969162.05</v>
      </c>
      <c r="E1525" s="188">
        <v>0</v>
      </c>
      <c r="F1525" s="188" t="s">
        <v>7661</v>
      </c>
      <c r="G1525" s="188" t="s">
        <v>7662</v>
      </c>
      <c r="H1525" s="188" t="s">
        <v>175</v>
      </c>
    </row>
    <row r="1526" spans="1:8">
      <c r="A1526" s="188">
        <v>4904</v>
      </c>
      <c r="B1526" s="188" t="s">
        <v>10206</v>
      </c>
      <c r="C1526" s="188" t="s">
        <v>7616</v>
      </c>
      <c r="D1526" s="188">
        <v>930708.53</v>
      </c>
      <c r="E1526" s="188">
        <v>0</v>
      </c>
      <c r="F1526" s="188" t="s">
        <v>7634</v>
      </c>
      <c r="G1526" s="188" t="s">
        <v>7635</v>
      </c>
      <c r="H1526" s="188" t="s">
        <v>169</v>
      </c>
    </row>
    <row r="1527" spans="1:8">
      <c r="A1527" s="188" t="s">
        <v>7811</v>
      </c>
      <c r="B1527" s="188" t="s">
        <v>4865</v>
      </c>
      <c r="C1527" s="188" t="s">
        <v>7616</v>
      </c>
      <c r="D1527" s="188">
        <v>889265.61</v>
      </c>
      <c r="E1527" s="188">
        <v>0</v>
      </c>
      <c r="F1527" s="188" t="s">
        <v>7763</v>
      </c>
      <c r="G1527" s="188" t="s">
        <v>7764</v>
      </c>
      <c r="H1527" s="188" t="s">
        <v>161</v>
      </c>
    </row>
    <row r="1528" spans="1:8">
      <c r="A1528" s="188" t="s">
        <v>9418</v>
      </c>
      <c r="B1528" s="188" t="s">
        <v>9419</v>
      </c>
      <c r="C1528" s="188" t="s">
        <v>7616</v>
      </c>
      <c r="D1528" s="188">
        <v>833956.82</v>
      </c>
      <c r="E1528" s="188">
        <v>0</v>
      </c>
      <c r="F1528" s="188" t="s">
        <v>8823</v>
      </c>
      <c r="G1528" s="188" t="s">
        <v>8824</v>
      </c>
      <c r="H1528" s="188" t="s">
        <v>231</v>
      </c>
    </row>
    <row r="1529" spans="1:8">
      <c r="A1529" s="188" t="s">
        <v>10207</v>
      </c>
      <c r="B1529" s="188" t="s">
        <v>10208</v>
      </c>
      <c r="C1529" s="188" t="s">
        <v>7616</v>
      </c>
      <c r="D1529" s="188">
        <v>811489.17</v>
      </c>
      <c r="E1529" s="188">
        <v>0</v>
      </c>
      <c r="F1529" s="188" t="s">
        <v>9027</v>
      </c>
      <c r="G1529" s="188" t="s">
        <v>9028</v>
      </c>
      <c r="H1529" s="188" t="s">
        <v>241</v>
      </c>
    </row>
    <row r="1530" spans="1:8">
      <c r="A1530" s="188" t="s">
        <v>10209</v>
      </c>
      <c r="B1530" s="188" t="s">
        <v>10210</v>
      </c>
      <c r="C1530" s="188" t="s">
        <v>7616</v>
      </c>
      <c r="D1530" s="188">
        <v>544050.68000000005</v>
      </c>
      <c r="E1530" s="188">
        <v>0</v>
      </c>
      <c r="F1530" s="188" t="s">
        <v>7675</v>
      </c>
      <c r="G1530" s="188" t="s">
        <v>7676</v>
      </c>
      <c r="H1530" s="188" t="s">
        <v>151</v>
      </c>
    </row>
    <row r="1531" spans="1:8">
      <c r="A1531" s="188" t="s">
        <v>9781</v>
      </c>
      <c r="B1531" s="188" t="s">
        <v>9782</v>
      </c>
      <c r="C1531" s="188" t="s">
        <v>7616</v>
      </c>
      <c r="D1531" s="188">
        <v>25.95</v>
      </c>
      <c r="E1531" s="188">
        <v>0</v>
      </c>
      <c r="F1531" s="188" t="s">
        <v>9765</v>
      </c>
      <c r="G1531" s="188" t="s">
        <v>9768</v>
      </c>
      <c r="H1531" s="188" t="s">
        <v>165</v>
      </c>
    </row>
    <row r="1532" spans="1:8">
      <c r="A1532" s="188" t="s">
        <v>10211</v>
      </c>
      <c r="B1532" s="188" t="s">
        <v>2034</v>
      </c>
      <c r="C1532" s="188" t="s">
        <v>7616</v>
      </c>
      <c r="D1532" s="188">
        <v>55.63</v>
      </c>
      <c r="E1532" s="188">
        <v>0</v>
      </c>
      <c r="F1532" s="188" t="s">
        <v>7984</v>
      </c>
      <c r="G1532" s="188" t="s">
        <v>7985</v>
      </c>
      <c r="H1532" s="188" t="s">
        <v>146</v>
      </c>
    </row>
    <row r="1533" spans="1:8">
      <c r="A1533" s="188" t="s">
        <v>8539</v>
      </c>
      <c r="B1533" s="188" t="s">
        <v>10212</v>
      </c>
      <c r="C1533" s="188" t="s">
        <v>7607</v>
      </c>
      <c r="D1533" s="188">
        <v>1083989.8500000001</v>
      </c>
      <c r="E1533" s="188">
        <v>0</v>
      </c>
      <c r="F1533" s="188" t="s">
        <v>7602</v>
      </c>
      <c r="G1533" s="188" t="s">
        <v>7625</v>
      </c>
      <c r="H1533" s="188" t="s">
        <v>63</v>
      </c>
    </row>
    <row r="1534" spans="1:8">
      <c r="A1534" s="188">
        <v>7201</v>
      </c>
      <c r="B1534" s="188" t="s">
        <v>9543</v>
      </c>
      <c r="C1534" s="188" t="s">
        <v>7607</v>
      </c>
      <c r="D1534" s="188">
        <v>831377.25</v>
      </c>
      <c r="E1534" s="188">
        <v>0</v>
      </c>
      <c r="F1534" s="188" t="s">
        <v>7711</v>
      </c>
      <c r="G1534" s="188" t="s">
        <v>7712</v>
      </c>
      <c r="H1534" s="188" t="s">
        <v>156</v>
      </c>
    </row>
    <row r="1535" spans="1:8">
      <c r="A1535" s="188">
        <v>7550</v>
      </c>
      <c r="B1535" s="188" t="s">
        <v>9650</v>
      </c>
      <c r="C1535" s="188" t="s">
        <v>7607</v>
      </c>
      <c r="D1535" s="188">
        <v>766099.2</v>
      </c>
      <c r="E1535" s="188">
        <v>0</v>
      </c>
      <c r="F1535" s="188" t="s">
        <v>7711</v>
      </c>
      <c r="G1535" s="188" t="s">
        <v>7712</v>
      </c>
      <c r="H1535" s="188" t="s">
        <v>156</v>
      </c>
    </row>
    <row r="1536" spans="1:8">
      <c r="A1536" s="188" t="s">
        <v>9709</v>
      </c>
      <c r="B1536" s="188" t="s">
        <v>9710</v>
      </c>
      <c r="C1536" s="188" t="s">
        <v>7607</v>
      </c>
      <c r="D1536" s="188">
        <v>764628.68</v>
      </c>
      <c r="E1536" s="188">
        <v>0</v>
      </c>
      <c r="F1536" s="188" t="s">
        <v>8647</v>
      </c>
      <c r="G1536" s="188" t="s">
        <v>8648</v>
      </c>
      <c r="H1536" s="188" t="s">
        <v>8649</v>
      </c>
    </row>
    <row r="1537" spans="1:8">
      <c r="A1537" s="188" t="s">
        <v>10213</v>
      </c>
      <c r="B1537" s="188" t="s">
        <v>10214</v>
      </c>
      <c r="C1537" s="188" t="s">
        <v>7607</v>
      </c>
      <c r="D1537" s="188">
        <v>669297.73</v>
      </c>
      <c r="E1537" s="188">
        <v>0</v>
      </c>
      <c r="F1537" s="188" t="s">
        <v>9041</v>
      </c>
      <c r="G1537" s="188" t="s">
        <v>9042</v>
      </c>
      <c r="H1537" s="188" t="s">
        <v>253</v>
      </c>
    </row>
    <row r="1538" spans="1:8">
      <c r="A1538" s="188">
        <v>780</v>
      </c>
      <c r="B1538" s="188" t="s">
        <v>9713</v>
      </c>
      <c r="C1538" s="188" t="s">
        <v>7607</v>
      </c>
      <c r="D1538" s="188">
        <v>560712.94999999995</v>
      </c>
      <c r="E1538" s="188">
        <v>0</v>
      </c>
      <c r="F1538" s="188" t="s">
        <v>7661</v>
      </c>
      <c r="G1538" s="188" t="s">
        <v>7662</v>
      </c>
      <c r="H1538" s="188" t="s">
        <v>175</v>
      </c>
    </row>
    <row r="1539" spans="1:8">
      <c r="A1539" s="188">
        <v>180640</v>
      </c>
      <c r="B1539" s="188" t="s">
        <v>10215</v>
      </c>
      <c r="C1539" s="188" t="s">
        <v>7607</v>
      </c>
      <c r="D1539" s="188">
        <v>500976.28</v>
      </c>
      <c r="E1539" s="188">
        <v>0</v>
      </c>
      <c r="F1539" s="188" t="s">
        <v>7675</v>
      </c>
      <c r="G1539" s="188" t="s">
        <v>7676</v>
      </c>
      <c r="H1539" s="188" t="s">
        <v>151</v>
      </c>
    </row>
    <row r="1540" spans="1:8">
      <c r="A1540" s="188">
        <v>6862</v>
      </c>
      <c r="B1540" s="188" t="s">
        <v>9641</v>
      </c>
      <c r="C1540" s="188" t="s">
        <v>7607</v>
      </c>
      <c r="D1540" s="188">
        <v>389470.99</v>
      </c>
      <c r="E1540" s="188">
        <v>0</v>
      </c>
      <c r="F1540" s="188" t="s">
        <v>7661</v>
      </c>
      <c r="G1540" s="188" t="s">
        <v>7662</v>
      </c>
      <c r="H1540" s="188" t="s">
        <v>175</v>
      </c>
    </row>
    <row r="1541" spans="1:8">
      <c r="A1541" s="188">
        <v>1585</v>
      </c>
      <c r="B1541" s="188" t="s">
        <v>9719</v>
      </c>
      <c r="C1541" s="188" t="s">
        <v>7607</v>
      </c>
      <c r="D1541" s="188">
        <v>307159.65000000002</v>
      </c>
      <c r="E1541" s="188">
        <v>0</v>
      </c>
      <c r="F1541" s="188" t="s">
        <v>7661</v>
      </c>
      <c r="G1541" s="188" t="s">
        <v>7662</v>
      </c>
      <c r="H1541" s="188" t="s">
        <v>175</v>
      </c>
    </row>
    <row r="1542" spans="1:8">
      <c r="A1542" s="188">
        <v>3092</v>
      </c>
      <c r="B1542" s="188" t="s">
        <v>9740</v>
      </c>
      <c r="C1542" s="188" t="s">
        <v>7607</v>
      </c>
      <c r="D1542" s="188">
        <v>234878.62</v>
      </c>
      <c r="E1542" s="188">
        <v>0</v>
      </c>
      <c r="F1542" s="188" t="s">
        <v>7711</v>
      </c>
      <c r="G1542" s="188" t="s">
        <v>7712</v>
      </c>
      <c r="H1542" s="188" t="s">
        <v>156</v>
      </c>
    </row>
    <row r="1543" spans="1:8">
      <c r="A1543" s="188" t="s">
        <v>9756</v>
      </c>
      <c r="B1543" s="188" t="s">
        <v>9757</v>
      </c>
      <c r="C1543" s="188" t="s">
        <v>7607</v>
      </c>
      <c r="D1543" s="188">
        <v>143720.06</v>
      </c>
      <c r="E1543" s="188">
        <v>0</v>
      </c>
      <c r="F1543" s="188" t="s">
        <v>8823</v>
      </c>
      <c r="G1543" s="188" t="s">
        <v>8824</v>
      </c>
      <c r="H1543" s="188" t="s">
        <v>231</v>
      </c>
    </row>
    <row r="1544" spans="1:8">
      <c r="A1544" s="188">
        <v>3998</v>
      </c>
      <c r="B1544" s="188" t="s">
        <v>9750</v>
      </c>
      <c r="C1544" s="188" t="s">
        <v>7607</v>
      </c>
      <c r="D1544" s="188">
        <v>132150.20000000001</v>
      </c>
      <c r="E1544" s="188">
        <v>0</v>
      </c>
      <c r="F1544" s="188" t="s">
        <v>7661</v>
      </c>
      <c r="G1544" s="188" t="s">
        <v>7662</v>
      </c>
      <c r="H1544" s="188" t="s">
        <v>175</v>
      </c>
    </row>
    <row r="1545" spans="1:8">
      <c r="A1545" s="188">
        <v>1476</v>
      </c>
      <c r="B1545" s="188" t="s">
        <v>9746</v>
      </c>
      <c r="C1545" s="188" t="s">
        <v>7607</v>
      </c>
      <c r="D1545" s="188">
        <v>97401.279999999999</v>
      </c>
      <c r="E1545" s="188">
        <v>0</v>
      </c>
      <c r="F1545" s="188" t="s">
        <v>7634</v>
      </c>
      <c r="G1545" s="188" t="s">
        <v>7635</v>
      </c>
      <c r="H1545" s="188" t="s">
        <v>169</v>
      </c>
    </row>
    <row r="1546" spans="1:8">
      <c r="A1546" s="188" t="s">
        <v>9697</v>
      </c>
      <c r="B1546" s="188" t="s">
        <v>9698</v>
      </c>
      <c r="C1546" s="188" t="s">
        <v>7631</v>
      </c>
      <c r="D1546" s="188">
        <v>1127304.99</v>
      </c>
      <c r="E1546" s="188">
        <v>0</v>
      </c>
      <c r="F1546" s="188" t="s">
        <v>8463</v>
      </c>
      <c r="G1546" s="188" t="s">
        <v>8464</v>
      </c>
      <c r="H1546" s="188" t="s">
        <v>8465</v>
      </c>
    </row>
    <row r="1547" spans="1:8">
      <c r="A1547" s="188">
        <v>267250</v>
      </c>
      <c r="B1547" s="188" t="s">
        <v>9567</v>
      </c>
      <c r="C1547" s="188" t="s">
        <v>7631</v>
      </c>
      <c r="D1547" s="188">
        <v>1121618.26</v>
      </c>
      <c r="E1547" s="188">
        <v>0</v>
      </c>
      <c r="F1547" s="188" t="s">
        <v>7675</v>
      </c>
      <c r="G1547" s="188" t="s">
        <v>7676</v>
      </c>
      <c r="H1547" s="188" t="s">
        <v>151</v>
      </c>
    </row>
    <row r="1548" spans="1:8">
      <c r="A1548" s="188" t="s">
        <v>10216</v>
      </c>
      <c r="B1548" s="188" t="s">
        <v>10217</v>
      </c>
      <c r="C1548" s="188" t="s">
        <v>7631</v>
      </c>
      <c r="D1548" s="188">
        <v>1109986.1299999999</v>
      </c>
      <c r="E1548" s="188">
        <v>0</v>
      </c>
      <c r="F1548" s="188" t="s">
        <v>8041</v>
      </c>
      <c r="G1548" s="188" t="s">
        <v>8042</v>
      </c>
      <c r="H1548" s="188" t="s">
        <v>222</v>
      </c>
    </row>
    <row r="1549" spans="1:8">
      <c r="A1549" s="188" t="s">
        <v>10218</v>
      </c>
      <c r="B1549" s="188" t="s">
        <v>10219</v>
      </c>
      <c r="C1549" s="188" t="s">
        <v>7631</v>
      </c>
      <c r="D1549" s="188">
        <v>1066934.68</v>
      </c>
      <c r="E1549" s="188">
        <v>0</v>
      </c>
      <c r="F1549" s="188" t="s">
        <v>8647</v>
      </c>
      <c r="G1549" s="188" t="s">
        <v>8648</v>
      </c>
      <c r="H1549" s="188" t="s">
        <v>8649</v>
      </c>
    </row>
    <row r="1550" spans="1:8">
      <c r="A1550" s="188">
        <v>1171</v>
      </c>
      <c r="B1550" s="188" t="s">
        <v>9729</v>
      </c>
      <c r="C1550" s="188" t="s">
        <v>7631</v>
      </c>
      <c r="D1550" s="188">
        <v>720336.74</v>
      </c>
      <c r="E1550" s="188">
        <v>0</v>
      </c>
      <c r="F1550" s="188" t="s">
        <v>7661</v>
      </c>
      <c r="G1550" s="188" t="s">
        <v>7662</v>
      </c>
      <c r="H1550" s="188" t="s">
        <v>175</v>
      </c>
    </row>
    <row r="1551" spans="1:8">
      <c r="A1551" s="188">
        <v>900948</v>
      </c>
      <c r="B1551" s="188" t="s">
        <v>10220</v>
      </c>
      <c r="C1551" s="188" t="s">
        <v>7631</v>
      </c>
      <c r="D1551" s="188">
        <v>449649.2</v>
      </c>
      <c r="E1551" s="188">
        <v>0</v>
      </c>
      <c r="F1551" s="188" t="s">
        <v>7661</v>
      </c>
      <c r="G1551" s="188" t="s">
        <v>10221</v>
      </c>
      <c r="H1551" s="188" t="s">
        <v>63</v>
      </c>
    </row>
    <row r="1552" spans="1:8">
      <c r="A1552" s="188" t="s">
        <v>9773</v>
      </c>
      <c r="B1552" s="188" t="s">
        <v>9774</v>
      </c>
      <c r="C1552" s="188" t="s">
        <v>7631</v>
      </c>
      <c r="D1552" s="188">
        <v>3.95</v>
      </c>
      <c r="E1552" s="188">
        <v>0</v>
      </c>
      <c r="F1552" s="188" t="s">
        <v>9765</v>
      </c>
      <c r="G1552" s="188" t="s">
        <v>9768</v>
      </c>
      <c r="H1552" s="188" t="s">
        <v>165</v>
      </c>
    </row>
    <row r="1553" spans="1:8">
      <c r="A1553" s="188" t="s">
        <v>9775</v>
      </c>
      <c r="B1553" s="188" t="s">
        <v>9776</v>
      </c>
      <c r="C1553" s="188" t="s">
        <v>7631</v>
      </c>
      <c r="D1553" s="188">
        <v>4.7699999999999996</v>
      </c>
      <c r="E1553" s="188">
        <v>0</v>
      </c>
      <c r="F1553" s="188" t="s">
        <v>9765</v>
      </c>
      <c r="G1553" s="188" t="s">
        <v>9768</v>
      </c>
      <c r="H1553" s="188" t="s">
        <v>165</v>
      </c>
    </row>
    <row r="1554" spans="1:8">
      <c r="A1554" s="188" t="s">
        <v>9777</v>
      </c>
      <c r="B1554" s="188" t="s">
        <v>9778</v>
      </c>
      <c r="C1554" s="188" t="s">
        <v>7631</v>
      </c>
      <c r="D1554" s="188">
        <v>10.71</v>
      </c>
      <c r="E1554" s="188">
        <v>0</v>
      </c>
      <c r="F1554" s="188" t="s">
        <v>9765</v>
      </c>
      <c r="G1554" s="188" t="s">
        <v>9768</v>
      </c>
      <c r="H1554" s="188" t="s">
        <v>165</v>
      </c>
    </row>
    <row r="1555" spans="1:8">
      <c r="A1555" s="188" t="s">
        <v>9779</v>
      </c>
      <c r="B1555" s="188" t="s">
        <v>9780</v>
      </c>
      <c r="C1555" s="188" t="s">
        <v>7631</v>
      </c>
      <c r="D1555" s="188">
        <v>14.09</v>
      </c>
      <c r="E1555" s="188">
        <v>0</v>
      </c>
      <c r="F1555" s="188" t="s">
        <v>9765</v>
      </c>
      <c r="G1555" s="188" t="s">
        <v>9768</v>
      </c>
      <c r="H1555" s="188" t="s">
        <v>165</v>
      </c>
    </row>
    <row r="1556" spans="1:8">
      <c r="A1556" s="188" t="s">
        <v>9785</v>
      </c>
      <c r="B1556" s="188" t="s">
        <v>9786</v>
      </c>
      <c r="C1556" s="188" t="s">
        <v>7631</v>
      </c>
      <c r="D1556" s="188">
        <v>109.41</v>
      </c>
      <c r="E1556" s="188">
        <v>0</v>
      </c>
      <c r="F1556" s="188" t="s">
        <v>9765</v>
      </c>
      <c r="G1556" s="188" t="s">
        <v>9768</v>
      </c>
      <c r="H1556" s="188" t="s">
        <v>165</v>
      </c>
    </row>
    <row r="1557" spans="1:8">
      <c r="A1557" s="188" t="s">
        <v>10222</v>
      </c>
      <c r="B1557" s="188" t="s">
        <v>10223</v>
      </c>
      <c r="C1557" s="188" t="s">
        <v>7611</v>
      </c>
      <c r="D1557" s="188">
        <v>1134183.92</v>
      </c>
      <c r="E1557" s="188">
        <v>0</v>
      </c>
      <c r="F1557" s="188" t="s">
        <v>8647</v>
      </c>
      <c r="G1557" s="188" t="s">
        <v>8648</v>
      </c>
      <c r="H1557" s="188" t="s">
        <v>8649</v>
      </c>
    </row>
    <row r="1558" spans="1:8">
      <c r="A1558" s="188" t="s">
        <v>10224</v>
      </c>
      <c r="B1558" s="188" t="s">
        <v>10225</v>
      </c>
      <c r="C1558" s="188" t="s">
        <v>7611</v>
      </c>
      <c r="D1558" s="188">
        <v>1118348.77</v>
      </c>
      <c r="E1558" s="188">
        <v>0</v>
      </c>
      <c r="F1558" s="188" t="s">
        <v>8647</v>
      </c>
      <c r="G1558" s="188" t="s">
        <v>9343</v>
      </c>
      <c r="H1558" s="188" t="s">
        <v>8649</v>
      </c>
    </row>
    <row r="1559" spans="1:8">
      <c r="A1559" s="188" t="s">
        <v>10226</v>
      </c>
      <c r="B1559" s="188" t="s">
        <v>10227</v>
      </c>
      <c r="C1559" s="188" t="s">
        <v>7611</v>
      </c>
      <c r="D1559" s="188">
        <v>1100269.71</v>
      </c>
      <c r="E1559" s="188">
        <v>0</v>
      </c>
      <c r="F1559" s="188" t="s">
        <v>7653</v>
      </c>
      <c r="G1559" s="188" t="s">
        <v>7654</v>
      </c>
      <c r="H1559" s="188" t="s">
        <v>90</v>
      </c>
    </row>
    <row r="1560" spans="1:8">
      <c r="A1560" s="188" t="s">
        <v>9610</v>
      </c>
      <c r="B1560" s="188" t="s">
        <v>9611</v>
      </c>
      <c r="C1560" s="188" t="s">
        <v>7611</v>
      </c>
      <c r="D1560" s="188">
        <v>1096041.3600000001</v>
      </c>
      <c r="E1560" s="188">
        <v>0</v>
      </c>
      <c r="F1560" s="188" t="s">
        <v>8463</v>
      </c>
      <c r="G1560" s="188" t="s">
        <v>8464</v>
      </c>
      <c r="H1560" s="188" t="s">
        <v>8465</v>
      </c>
    </row>
    <row r="1561" spans="1:8">
      <c r="A1561" s="188">
        <v>1336</v>
      </c>
      <c r="B1561" s="188" t="s">
        <v>10228</v>
      </c>
      <c r="C1561" s="188" t="s">
        <v>7611</v>
      </c>
      <c r="D1561" s="188">
        <v>1080036.8999999999</v>
      </c>
      <c r="E1561" s="188">
        <v>0</v>
      </c>
      <c r="F1561" s="188" t="s">
        <v>7661</v>
      </c>
      <c r="G1561" s="188" t="s">
        <v>7662</v>
      </c>
      <c r="H1561" s="188" t="s">
        <v>175</v>
      </c>
    </row>
    <row r="1562" spans="1:8">
      <c r="A1562" s="188" t="s">
        <v>10229</v>
      </c>
      <c r="B1562" s="188" t="s">
        <v>10230</v>
      </c>
      <c r="C1562" s="188" t="s">
        <v>7611</v>
      </c>
      <c r="D1562" s="188">
        <v>1072531.53</v>
      </c>
      <c r="E1562" s="188">
        <v>0</v>
      </c>
      <c r="F1562" s="188" t="s">
        <v>7670</v>
      </c>
      <c r="G1562" s="188" t="s">
        <v>7671</v>
      </c>
      <c r="H1562" s="188" t="s">
        <v>146</v>
      </c>
    </row>
    <row r="1563" spans="1:8">
      <c r="A1563" s="188" t="s">
        <v>10231</v>
      </c>
      <c r="B1563" s="188" t="s">
        <v>10232</v>
      </c>
      <c r="C1563" s="188" t="s">
        <v>7611</v>
      </c>
      <c r="D1563" s="188">
        <v>1056337</v>
      </c>
      <c r="E1563" s="188">
        <v>0</v>
      </c>
      <c r="F1563" s="188" t="s">
        <v>8894</v>
      </c>
      <c r="G1563" s="188" t="s">
        <v>8895</v>
      </c>
      <c r="H1563" s="188" t="s">
        <v>146</v>
      </c>
    </row>
    <row r="1564" spans="1:8">
      <c r="A1564" s="188" t="s">
        <v>10233</v>
      </c>
      <c r="B1564" s="188" t="s">
        <v>10234</v>
      </c>
      <c r="C1564" s="188" t="s">
        <v>7611</v>
      </c>
      <c r="D1564" s="188">
        <v>1041946.95</v>
      </c>
      <c r="E1564" s="188">
        <v>0</v>
      </c>
      <c r="F1564" s="188" t="s">
        <v>8786</v>
      </c>
      <c r="G1564" s="188" t="s">
        <v>8787</v>
      </c>
      <c r="H1564" s="188" t="s">
        <v>146</v>
      </c>
    </row>
    <row r="1565" spans="1:8">
      <c r="A1565" s="188" t="s">
        <v>10235</v>
      </c>
      <c r="B1565" s="188" t="s">
        <v>10236</v>
      </c>
      <c r="C1565" s="188" t="s">
        <v>7611</v>
      </c>
      <c r="D1565" s="188">
        <v>1028519.21</v>
      </c>
      <c r="E1565" s="188">
        <v>0</v>
      </c>
      <c r="F1565" s="188" t="s">
        <v>9027</v>
      </c>
      <c r="G1565" s="188" t="s">
        <v>9028</v>
      </c>
      <c r="H1565" s="188" t="s">
        <v>241</v>
      </c>
    </row>
    <row r="1566" spans="1:8">
      <c r="A1566" s="188">
        <v>1988</v>
      </c>
      <c r="B1566" s="188" t="s">
        <v>9727</v>
      </c>
      <c r="C1566" s="188" t="s">
        <v>7611</v>
      </c>
      <c r="D1566" s="188">
        <v>1024602.29</v>
      </c>
      <c r="E1566" s="188">
        <v>0</v>
      </c>
      <c r="F1566" s="188" t="s">
        <v>7661</v>
      </c>
      <c r="G1566" s="188" t="s">
        <v>7662</v>
      </c>
      <c r="H1566" s="188" t="s">
        <v>175</v>
      </c>
    </row>
    <row r="1567" spans="1:8">
      <c r="A1567" s="188">
        <v>2611</v>
      </c>
      <c r="B1567" s="188" t="s">
        <v>10237</v>
      </c>
      <c r="C1567" s="188" t="s">
        <v>7611</v>
      </c>
      <c r="D1567" s="188">
        <v>1016257.76</v>
      </c>
      <c r="E1567" s="188">
        <v>0</v>
      </c>
      <c r="F1567" s="188" t="s">
        <v>7661</v>
      </c>
      <c r="G1567" s="188" t="s">
        <v>7662</v>
      </c>
      <c r="H1567" s="188" t="s">
        <v>175</v>
      </c>
    </row>
    <row r="1568" spans="1:8">
      <c r="A1568" s="188">
        <v>966</v>
      </c>
      <c r="B1568" s="188" t="s">
        <v>9730</v>
      </c>
      <c r="C1568" s="188" t="s">
        <v>7611</v>
      </c>
      <c r="D1568" s="188">
        <v>902876.55</v>
      </c>
      <c r="E1568" s="188">
        <v>0</v>
      </c>
      <c r="F1568" s="188" t="s">
        <v>7661</v>
      </c>
      <c r="G1568" s="188" t="s">
        <v>7662</v>
      </c>
      <c r="H1568" s="188" t="s">
        <v>175</v>
      </c>
    </row>
    <row r="1569" spans="1:8">
      <c r="A1569" s="188" t="s">
        <v>10238</v>
      </c>
      <c r="B1569" s="188" t="s">
        <v>10239</v>
      </c>
      <c r="C1569" s="188" t="s">
        <v>7611</v>
      </c>
      <c r="D1569" s="188">
        <v>901135.07</v>
      </c>
      <c r="E1569" s="188">
        <v>0</v>
      </c>
      <c r="F1569" s="188" t="s">
        <v>10240</v>
      </c>
      <c r="G1569" s="188" t="s">
        <v>10241</v>
      </c>
      <c r="H1569" s="188" t="s">
        <v>261</v>
      </c>
    </row>
    <row r="1570" spans="1:8">
      <c r="A1570" s="188" t="s">
        <v>10242</v>
      </c>
      <c r="B1570" s="188" t="s">
        <v>10243</v>
      </c>
      <c r="C1570" s="188" t="s">
        <v>7611</v>
      </c>
      <c r="D1570" s="188">
        <v>890562.26</v>
      </c>
      <c r="E1570" s="188">
        <v>0</v>
      </c>
      <c r="F1570" s="188" t="s">
        <v>9027</v>
      </c>
      <c r="G1570" s="188" t="s">
        <v>9028</v>
      </c>
      <c r="H1570" s="188" t="s">
        <v>241</v>
      </c>
    </row>
    <row r="1571" spans="1:8">
      <c r="A1571" s="188" t="s">
        <v>10244</v>
      </c>
      <c r="B1571" s="188" t="s">
        <v>10245</v>
      </c>
      <c r="C1571" s="188" t="s">
        <v>7611</v>
      </c>
      <c r="D1571" s="188">
        <v>850188.39</v>
      </c>
      <c r="E1571" s="188">
        <v>0</v>
      </c>
      <c r="F1571" s="188" t="s">
        <v>9027</v>
      </c>
      <c r="G1571" s="188" t="s">
        <v>9028</v>
      </c>
      <c r="H1571" s="188" t="s">
        <v>241</v>
      </c>
    </row>
    <row r="1572" spans="1:8">
      <c r="A1572" s="188">
        <v>5871</v>
      </c>
      <c r="B1572" s="188" t="s">
        <v>9374</v>
      </c>
      <c r="C1572" s="188" t="s">
        <v>7611</v>
      </c>
      <c r="D1572" s="188">
        <v>779042.21</v>
      </c>
      <c r="E1572" s="188">
        <v>0</v>
      </c>
      <c r="F1572" s="188" t="s">
        <v>7634</v>
      </c>
      <c r="G1572" s="188" t="s">
        <v>7635</v>
      </c>
      <c r="H1572" s="188" t="s">
        <v>169</v>
      </c>
    </row>
    <row r="1573" spans="1:8">
      <c r="A1573" s="188" t="s">
        <v>10246</v>
      </c>
      <c r="B1573" s="188" t="s">
        <v>10247</v>
      </c>
      <c r="C1573" s="188" t="s">
        <v>7611</v>
      </c>
      <c r="D1573" s="188">
        <v>768586.77</v>
      </c>
      <c r="E1573" s="188">
        <v>0</v>
      </c>
      <c r="F1573" s="188" t="s">
        <v>7661</v>
      </c>
      <c r="G1573" s="188" t="s">
        <v>7603</v>
      </c>
      <c r="H1573" s="188" t="s">
        <v>63</v>
      </c>
    </row>
    <row r="1574" spans="1:8">
      <c r="A1574" s="188" t="s">
        <v>9717</v>
      </c>
      <c r="B1574" s="188" t="s">
        <v>9717</v>
      </c>
      <c r="C1574" s="188" t="s">
        <v>7611</v>
      </c>
      <c r="D1574" s="188">
        <v>641141.77</v>
      </c>
      <c r="E1574" s="188">
        <v>0</v>
      </c>
      <c r="F1574" s="188" t="s">
        <v>7984</v>
      </c>
      <c r="G1574" s="188" t="s">
        <v>7985</v>
      </c>
      <c r="H1574" s="188" t="s">
        <v>146</v>
      </c>
    </row>
    <row r="1575" spans="1:8">
      <c r="A1575" s="188" t="s">
        <v>10248</v>
      </c>
      <c r="B1575" s="188" t="s">
        <v>7478</v>
      </c>
      <c r="C1575" s="188" t="s">
        <v>7611</v>
      </c>
      <c r="D1575" s="188">
        <v>585670.02</v>
      </c>
      <c r="E1575" s="188">
        <v>0</v>
      </c>
      <c r="F1575" s="188" t="s">
        <v>9041</v>
      </c>
      <c r="G1575" s="188" t="s">
        <v>9042</v>
      </c>
      <c r="H1575" s="188" t="s">
        <v>253</v>
      </c>
    </row>
    <row r="1576" spans="1:8">
      <c r="A1576" s="188">
        <v>2799</v>
      </c>
      <c r="B1576" s="188" t="s">
        <v>10249</v>
      </c>
      <c r="C1576" s="188" t="s">
        <v>7611</v>
      </c>
      <c r="D1576" s="188">
        <v>503043.89</v>
      </c>
      <c r="E1576" s="188">
        <v>0</v>
      </c>
      <c r="F1576" s="188" t="s">
        <v>7661</v>
      </c>
      <c r="G1576" s="188" t="s">
        <v>7662</v>
      </c>
      <c r="H1576" s="188" t="s">
        <v>175</v>
      </c>
    </row>
    <row r="1577" spans="1:8">
      <c r="A1577" s="188" t="s">
        <v>9025</v>
      </c>
      <c r="B1577" s="188" t="s">
        <v>9026</v>
      </c>
      <c r="C1577" s="188" t="s">
        <v>7611</v>
      </c>
      <c r="D1577" s="188">
        <v>444370.8</v>
      </c>
      <c r="E1577" s="188">
        <v>0</v>
      </c>
      <c r="F1577" s="188" t="s">
        <v>9027</v>
      </c>
      <c r="G1577" s="188" t="s">
        <v>9028</v>
      </c>
      <c r="H1577" s="188" t="s">
        <v>241</v>
      </c>
    </row>
    <row r="1578" spans="1:8">
      <c r="A1578" s="188">
        <v>3618</v>
      </c>
      <c r="B1578" s="188" t="s">
        <v>10250</v>
      </c>
      <c r="C1578" s="188" t="s">
        <v>7611</v>
      </c>
      <c r="D1578" s="188">
        <v>435622.07</v>
      </c>
      <c r="E1578" s="188">
        <v>0</v>
      </c>
      <c r="F1578" s="188" t="s">
        <v>7661</v>
      </c>
      <c r="G1578" s="188" t="s">
        <v>7662</v>
      </c>
      <c r="H1578" s="188" t="s">
        <v>175</v>
      </c>
    </row>
    <row r="1579" spans="1:8">
      <c r="A1579" s="188" t="s">
        <v>10251</v>
      </c>
      <c r="B1579" s="188" t="s">
        <v>10252</v>
      </c>
      <c r="C1579" s="188" t="s">
        <v>7611</v>
      </c>
      <c r="D1579" s="188">
        <v>413155.55</v>
      </c>
      <c r="E1579" s="188">
        <v>0</v>
      </c>
      <c r="F1579" s="188" t="s">
        <v>8041</v>
      </c>
      <c r="G1579" s="188" t="s">
        <v>8042</v>
      </c>
      <c r="H1579" s="188" t="s">
        <v>222</v>
      </c>
    </row>
    <row r="1580" spans="1:8">
      <c r="A1580" s="188" t="s">
        <v>10253</v>
      </c>
      <c r="B1580" s="188" t="s">
        <v>10254</v>
      </c>
      <c r="C1580" s="188" t="s">
        <v>7611</v>
      </c>
      <c r="D1580" s="188">
        <v>57980.69</v>
      </c>
      <c r="E1580" s="188">
        <v>0</v>
      </c>
      <c r="F1580" s="188" t="s">
        <v>9041</v>
      </c>
      <c r="G1580" s="188" t="s">
        <v>9042</v>
      </c>
      <c r="H1580" s="188" t="s">
        <v>253</v>
      </c>
    </row>
    <row r="1581" spans="1:8">
      <c r="A1581" s="188" t="s">
        <v>9787</v>
      </c>
      <c r="B1581" s="188" t="s">
        <v>9788</v>
      </c>
      <c r="C1581" s="188" t="s">
        <v>7611</v>
      </c>
      <c r="D1581" s="188">
        <v>0.02</v>
      </c>
      <c r="E1581" s="188">
        <v>0</v>
      </c>
      <c r="F1581" s="188" t="s">
        <v>9765</v>
      </c>
      <c r="G1581" s="188" t="s">
        <v>9768</v>
      </c>
      <c r="H1581" s="188" t="s">
        <v>165</v>
      </c>
    </row>
    <row r="1582" spans="1:8">
      <c r="A1582" s="188" t="s">
        <v>9771</v>
      </c>
      <c r="B1582" s="188" t="s">
        <v>9772</v>
      </c>
      <c r="C1582" s="188" t="s">
        <v>7611</v>
      </c>
      <c r="D1582" s="188">
        <v>1.39</v>
      </c>
      <c r="E1582" s="188">
        <v>0</v>
      </c>
      <c r="F1582" s="188" t="s">
        <v>9765</v>
      </c>
      <c r="G1582" s="188" t="s">
        <v>9768</v>
      </c>
      <c r="H1582" s="188" t="s">
        <v>165</v>
      </c>
    </row>
    <row r="1583" spans="1:8">
      <c r="A1583" s="188" t="s">
        <v>9783</v>
      </c>
      <c r="B1583" s="188" t="s">
        <v>9784</v>
      </c>
      <c r="C1583" s="188" t="s">
        <v>7611</v>
      </c>
      <c r="D1583" s="188">
        <v>78.02</v>
      </c>
      <c r="E1583" s="188">
        <v>0</v>
      </c>
      <c r="F1583" s="188" t="s">
        <v>9765</v>
      </c>
      <c r="G1583" s="188" t="s">
        <v>9768</v>
      </c>
      <c r="H1583" s="188" t="s">
        <v>165</v>
      </c>
    </row>
    <row r="1584" spans="1:8">
      <c r="A1584" s="188" t="s">
        <v>9510</v>
      </c>
      <c r="B1584" s="188" t="s">
        <v>9511</v>
      </c>
      <c r="C1584" s="188" t="s">
        <v>7645</v>
      </c>
      <c r="D1584" s="188">
        <v>1142139.46</v>
      </c>
      <c r="E1584" s="188">
        <v>0</v>
      </c>
      <c r="F1584" s="188" t="s">
        <v>8170</v>
      </c>
      <c r="G1584" s="188" t="s">
        <v>8171</v>
      </c>
      <c r="H1584" s="188" t="s">
        <v>189</v>
      </c>
    </row>
    <row r="1585" spans="1:8">
      <c r="A1585" s="188">
        <v>2367</v>
      </c>
      <c r="B1585" s="188" t="s">
        <v>10255</v>
      </c>
      <c r="C1585" s="188" t="s">
        <v>7645</v>
      </c>
      <c r="D1585" s="188">
        <v>1103001.6100000001</v>
      </c>
      <c r="E1585" s="188">
        <v>0</v>
      </c>
      <c r="F1585" s="188" t="s">
        <v>7661</v>
      </c>
      <c r="G1585" s="188" t="s">
        <v>7662</v>
      </c>
      <c r="H1585" s="188" t="s">
        <v>175</v>
      </c>
    </row>
    <row r="1586" spans="1:8">
      <c r="A1586" s="188" t="s">
        <v>10256</v>
      </c>
      <c r="B1586" s="188" t="s">
        <v>10257</v>
      </c>
      <c r="C1586" s="188" t="s">
        <v>7645</v>
      </c>
      <c r="D1586" s="188">
        <v>1050256.04</v>
      </c>
      <c r="E1586" s="188">
        <v>0</v>
      </c>
      <c r="F1586" s="188" t="s">
        <v>7763</v>
      </c>
      <c r="G1586" s="188" t="s">
        <v>7764</v>
      </c>
      <c r="H1586" s="188" t="s">
        <v>161</v>
      </c>
    </row>
    <row r="1587" spans="1:8">
      <c r="A1587" s="188" t="s">
        <v>10258</v>
      </c>
      <c r="B1587" s="188" t="s">
        <v>10259</v>
      </c>
      <c r="C1587" s="188" t="s">
        <v>7645</v>
      </c>
      <c r="D1587" s="188">
        <v>1018318.85</v>
      </c>
      <c r="E1587" s="188">
        <v>0</v>
      </c>
      <c r="F1587" s="188" t="s">
        <v>8345</v>
      </c>
      <c r="G1587" s="188" t="s">
        <v>8346</v>
      </c>
      <c r="H1587" s="188" t="s">
        <v>204</v>
      </c>
    </row>
    <row r="1588" spans="1:8">
      <c r="A1588" s="188" t="s">
        <v>10260</v>
      </c>
      <c r="B1588" s="188" t="s">
        <v>10261</v>
      </c>
      <c r="C1588" s="188" t="s">
        <v>7645</v>
      </c>
      <c r="D1588" s="188">
        <v>991138.86</v>
      </c>
      <c r="E1588" s="188">
        <v>0</v>
      </c>
      <c r="F1588" s="188" t="s">
        <v>7602</v>
      </c>
      <c r="G1588" s="188" t="s">
        <v>7625</v>
      </c>
      <c r="H1588" s="188" t="s">
        <v>63</v>
      </c>
    </row>
    <row r="1589" spans="1:8">
      <c r="A1589" s="188" t="s">
        <v>10262</v>
      </c>
      <c r="B1589" s="188" t="s">
        <v>10263</v>
      </c>
      <c r="C1589" s="188" t="s">
        <v>7645</v>
      </c>
      <c r="D1589" s="188">
        <v>953695.17</v>
      </c>
      <c r="E1589" s="188">
        <v>0</v>
      </c>
      <c r="F1589" s="188" t="s">
        <v>8009</v>
      </c>
      <c r="G1589" s="188" t="s">
        <v>8010</v>
      </c>
      <c r="H1589" s="188" t="s">
        <v>146</v>
      </c>
    </row>
    <row r="1590" spans="1:8">
      <c r="A1590" s="188" t="s">
        <v>10264</v>
      </c>
      <c r="B1590" s="188" t="s">
        <v>10265</v>
      </c>
      <c r="C1590" s="188" t="s">
        <v>7645</v>
      </c>
      <c r="D1590" s="188">
        <v>772708.36</v>
      </c>
      <c r="E1590" s="188">
        <v>0</v>
      </c>
      <c r="F1590" s="188" t="s">
        <v>8170</v>
      </c>
      <c r="G1590" s="188" t="s">
        <v>8171</v>
      </c>
      <c r="H1590" s="188" t="s">
        <v>189</v>
      </c>
    </row>
    <row r="1591" spans="1:8">
      <c r="A1591" s="188" t="s">
        <v>10266</v>
      </c>
      <c r="B1591" s="188" t="s">
        <v>9628</v>
      </c>
      <c r="C1591" s="188" t="s">
        <v>7645</v>
      </c>
      <c r="D1591" s="188">
        <v>755715.31</v>
      </c>
      <c r="E1591" s="188">
        <v>0</v>
      </c>
      <c r="F1591" s="188" t="s">
        <v>7675</v>
      </c>
      <c r="G1591" s="188" t="s">
        <v>7676</v>
      </c>
      <c r="H1591" s="188" t="s">
        <v>151</v>
      </c>
    </row>
    <row r="1592" spans="1:8">
      <c r="A1592" s="188" t="s">
        <v>9735</v>
      </c>
      <c r="B1592" s="188" t="s">
        <v>9736</v>
      </c>
      <c r="C1592" s="188" t="s">
        <v>7645</v>
      </c>
      <c r="D1592" s="188">
        <v>739245.52</v>
      </c>
      <c r="E1592" s="188">
        <v>0</v>
      </c>
      <c r="F1592" s="188" t="s">
        <v>7763</v>
      </c>
      <c r="G1592" s="188" t="s">
        <v>7764</v>
      </c>
      <c r="H1592" s="188" t="s">
        <v>161</v>
      </c>
    </row>
    <row r="1593" spans="1:8">
      <c r="A1593" s="188">
        <v>291</v>
      </c>
      <c r="B1593" s="188" t="s">
        <v>9359</v>
      </c>
      <c r="C1593" s="188" t="s">
        <v>7645</v>
      </c>
      <c r="D1593" s="188">
        <v>670658.56000000006</v>
      </c>
      <c r="E1593" s="188">
        <v>0</v>
      </c>
      <c r="F1593" s="188" t="s">
        <v>7661</v>
      </c>
      <c r="G1593" s="188" t="s">
        <v>7662</v>
      </c>
      <c r="H1593" s="188" t="s">
        <v>175</v>
      </c>
    </row>
    <row r="1594" spans="1:8">
      <c r="A1594" s="188">
        <v>3088</v>
      </c>
      <c r="B1594" s="188" t="s">
        <v>9631</v>
      </c>
      <c r="C1594" s="188" t="s">
        <v>7645</v>
      </c>
      <c r="D1594" s="188">
        <v>636032.01</v>
      </c>
      <c r="E1594" s="188">
        <v>0</v>
      </c>
      <c r="F1594" s="188" t="s">
        <v>7711</v>
      </c>
      <c r="G1594" s="188" t="s">
        <v>7712</v>
      </c>
      <c r="H1594" s="188" t="s">
        <v>156</v>
      </c>
    </row>
    <row r="1595" spans="1:8">
      <c r="A1595" s="188">
        <v>2801</v>
      </c>
      <c r="B1595" s="188" t="s">
        <v>6227</v>
      </c>
      <c r="C1595" s="188" t="s">
        <v>7645</v>
      </c>
      <c r="D1595" s="188">
        <v>587497.05000000005</v>
      </c>
      <c r="E1595" s="188">
        <v>0</v>
      </c>
      <c r="F1595" s="188" t="s">
        <v>7711</v>
      </c>
      <c r="G1595" s="188" t="s">
        <v>7712</v>
      </c>
      <c r="H1595" s="188" t="s">
        <v>156</v>
      </c>
    </row>
    <row r="1596" spans="1:8">
      <c r="A1596" s="188" t="s">
        <v>10267</v>
      </c>
      <c r="B1596" s="188" t="s">
        <v>10268</v>
      </c>
      <c r="C1596" s="188" t="s">
        <v>7645</v>
      </c>
      <c r="D1596" s="188">
        <v>472897.45</v>
      </c>
      <c r="E1596" s="188">
        <v>0</v>
      </c>
      <c r="F1596" s="188" t="s">
        <v>8170</v>
      </c>
      <c r="G1596" s="188" t="s">
        <v>8171</v>
      </c>
      <c r="H1596" s="188" t="s">
        <v>189</v>
      </c>
    </row>
    <row r="1597" spans="1:8">
      <c r="A1597" s="188" t="s">
        <v>10269</v>
      </c>
      <c r="B1597" s="188" t="s">
        <v>10270</v>
      </c>
      <c r="C1597" s="188" t="s">
        <v>7645</v>
      </c>
      <c r="D1597" s="188">
        <v>460572.81</v>
      </c>
      <c r="E1597" s="188">
        <v>0</v>
      </c>
      <c r="F1597" s="188" t="s">
        <v>9041</v>
      </c>
      <c r="G1597" s="188" t="s">
        <v>9042</v>
      </c>
      <c r="H1597" s="188" t="s">
        <v>253</v>
      </c>
    </row>
    <row r="1598" spans="1:8">
      <c r="A1598" s="188">
        <v>2267</v>
      </c>
      <c r="B1598" s="188" t="s">
        <v>9615</v>
      </c>
      <c r="C1598" s="188" t="s">
        <v>7645</v>
      </c>
      <c r="D1598" s="188">
        <v>414626.73</v>
      </c>
      <c r="E1598" s="188">
        <v>0</v>
      </c>
      <c r="F1598" s="188" t="s">
        <v>7711</v>
      </c>
      <c r="G1598" s="188" t="s">
        <v>7712</v>
      </c>
      <c r="H1598" s="188" t="s">
        <v>156</v>
      </c>
    </row>
    <row r="1599" spans="1:8">
      <c r="A1599" s="188">
        <v>168</v>
      </c>
      <c r="B1599" s="188" t="s">
        <v>9680</v>
      </c>
      <c r="C1599" s="188" t="s">
        <v>7645</v>
      </c>
      <c r="D1599" s="188">
        <v>378657.51</v>
      </c>
      <c r="E1599" s="188">
        <v>0</v>
      </c>
      <c r="F1599" s="188" t="s">
        <v>7661</v>
      </c>
      <c r="G1599" s="188" t="s">
        <v>7662</v>
      </c>
      <c r="H1599" s="188" t="s">
        <v>175</v>
      </c>
    </row>
    <row r="1600" spans="1:8">
      <c r="A1600" s="188">
        <v>2897</v>
      </c>
      <c r="B1600" s="188" t="s">
        <v>9724</v>
      </c>
      <c r="C1600" s="188" t="s">
        <v>7645</v>
      </c>
      <c r="D1600" s="188">
        <v>201938.08</v>
      </c>
      <c r="E1600" s="188">
        <v>0</v>
      </c>
      <c r="F1600" s="188" t="s">
        <v>7711</v>
      </c>
      <c r="G1600" s="188" t="s">
        <v>7712</v>
      </c>
      <c r="H1600" s="188" t="s">
        <v>156</v>
      </c>
    </row>
    <row r="1601" spans="1:8">
      <c r="A1601" s="188">
        <v>6969</v>
      </c>
      <c r="B1601" s="188" t="s">
        <v>9758</v>
      </c>
      <c r="C1601" s="188" t="s">
        <v>7645</v>
      </c>
      <c r="D1601" s="188">
        <v>161191.16</v>
      </c>
      <c r="E1601" s="188">
        <v>0</v>
      </c>
      <c r="F1601" s="188" t="s">
        <v>7661</v>
      </c>
      <c r="G1601" s="188" t="s">
        <v>7662</v>
      </c>
      <c r="H1601" s="188" t="s">
        <v>175</v>
      </c>
    </row>
    <row r="1602" spans="1:8">
      <c r="A1602" s="188">
        <v>2269</v>
      </c>
      <c r="B1602" s="188" t="s">
        <v>9747</v>
      </c>
      <c r="C1602" s="188" t="s">
        <v>7645</v>
      </c>
      <c r="D1602" s="188">
        <v>93565.18</v>
      </c>
      <c r="E1602" s="188">
        <v>0</v>
      </c>
      <c r="F1602" s="188" t="s">
        <v>7711</v>
      </c>
      <c r="G1602" s="188" t="s">
        <v>7712</v>
      </c>
      <c r="H1602" s="188" t="s">
        <v>156</v>
      </c>
    </row>
    <row r="1603" spans="1:8">
      <c r="A1603" s="188">
        <v>2587</v>
      </c>
      <c r="B1603" s="188" t="s">
        <v>9753</v>
      </c>
      <c r="C1603" s="188" t="s">
        <v>7645</v>
      </c>
      <c r="D1603" s="188">
        <v>82959.11</v>
      </c>
      <c r="E1603" s="188">
        <v>0</v>
      </c>
      <c r="F1603" s="188" t="s">
        <v>7711</v>
      </c>
      <c r="G1603" s="188" t="s">
        <v>7712</v>
      </c>
      <c r="H1603" s="188" t="s">
        <v>156</v>
      </c>
    </row>
    <row r="1604" spans="1:8">
      <c r="A1604" s="188" t="s">
        <v>9759</v>
      </c>
      <c r="B1604" s="188" t="s">
        <v>9760</v>
      </c>
      <c r="C1604" s="188" t="s">
        <v>7645</v>
      </c>
      <c r="D1604" s="188">
        <v>83203.56</v>
      </c>
      <c r="E1604" s="188">
        <v>0</v>
      </c>
      <c r="F1604" s="188" t="s">
        <v>8592</v>
      </c>
      <c r="G1604" s="188" t="s">
        <v>8593</v>
      </c>
      <c r="H1604" s="188" t="s">
        <v>237</v>
      </c>
    </row>
    <row r="1605" spans="1:8">
      <c r="A1605" s="188">
        <v>1044</v>
      </c>
      <c r="B1605" s="188" t="s">
        <v>9762</v>
      </c>
      <c r="C1605" s="188" t="s">
        <v>7645</v>
      </c>
      <c r="D1605" s="188">
        <v>45780.77</v>
      </c>
      <c r="E1605" s="188">
        <v>0</v>
      </c>
      <c r="F1605" s="188" t="s">
        <v>7661</v>
      </c>
      <c r="G1605" s="188" t="s">
        <v>7662</v>
      </c>
      <c r="H1605" s="188" t="s">
        <v>175</v>
      </c>
    </row>
    <row r="1606" spans="1:8">
      <c r="A1606" s="188">
        <v>1113</v>
      </c>
      <c r="B1606" s="188" t="s">
        <v>9432</v>
      </c>
      <c r="C1606" s="188" t="s">
        <v>7787</v>
      </c>
      <c r="D1606" s="188">
        <v>1084398.2</v>
      </c>
      <c r="E1606" s="188">
        <v>0</v>
      </c>
      <c r="F1606" s="188" t="s">
        <v>7800</v>
      </c>
      <c r="G1606" s="188" t="s">
        <v>7662</v>
      </c>
      <c r="H1606" s="188" t="s">
        <v>175</v>
      </c>
    </row>
    <row r="1607" spans="1:8">
      <c r="A1607" s="188" t="s">
        <v>9668</v>
      </c>
      <c r="B1607" s="188" t="s">
        <v>9669</v>
      </c>
      <c r="C1607" s="188" t="s">
        <v>7787</v>
      </c>
      <c r="D1607" s="188">
        <v>1033333.84</v>
      </c>
      <c r="E1607" s="188">
        <v>0</v>
      </c>
      <c r="F1607" s="188" t="s">
        <v>8133</v>
      </c>
      <c r="G1607" s="188" t="s">
        <v>8134</v>
      </c>
      <c r="H1607" s="188" t="s">
        <v>197</v>
      </c>
    </row>
    <row r="1608" spans="1:8">
      <c r="A1608" s="188" t="s">
        <v>10271</v>
      </c>
      <c r="B1608" s="188" t="s">
        <v>10272</v>
      </c>
      <c r="C1608" s="188" t="s">
        <v>7787</v>
      </c>
      <c r="D1608" s="188">
        <v>1000139.59</v>
      </c>
      <c r="E1608" s="188">
        <v>0</v>
      </c>
      <c r="F1608" s="188" t="s">
        <v>8647</v>
      </c>
      <c r="G1608" s="188" t="s">
        <v>9343</v>
      </c>
      <c r="H1608" s="188" t="s">
        <v>8649</v>
      </c>
    </row>
    <row r="1609" spans="1:8">
      <c r="A1609" s="188" t="s">
        <v>10273</v>
      </c>
      <c r="B1609" s="188" t="s">
        <v>10274</v>
      </c>
      <c r="C1609" s="188" t="s">
        <v>7787</v>
      </c>
      <c r="D1609" s="188">
        <v>1000231.79</v>
      </c>
      <c r="E1609" s="188">
        <v>0</v>
      </c>
      <c r="F1609" s="188" t="s">
        <v>8133</v>
      </c>
      <c r="G1609" s="188" t="s">
        <v>8134</v>
      </c>
      <c r="H1609" s="188" t="s">
        <v>197</v>
      </c>
    </row>
    <row r="1610" spans="1:8">
      <c r="A1610" s="188" t="s">
        <v>10275</v>
      </c>
      <c r="B1610" s="188" t="s">
        <v>10276</v>
      </c>
      <c r="C1610" s="188" t="s">
        <v>7787</v>
      </c>
      <c r="D1610" s="188">
        <v>994074.46</v>
      </c>
      <c r="E1610" s="188">
        <v>0</v>
      </c>
      <c r="F1610" s="188" t="s">
        <v>7641</v>
      </c>
      <c r="G1610" s="188" t="s">
        <v>7642</v>
      </c>
      <c r="H1610" s="188" t="s">
        <v>146</v>
      </c>
    </row>
    <row r="1611" spans="1:8">
      <c r="A1611" s="188">
        <v>1878</v>
      </c>
      <c r="B1611" s="188" t="s">
        <v>9585</v>
      </c>
      <c r="C1611" s="188" t="s">
        <v>7787</v>
      </c>
      <c r="D1611" s="188">
        <v>676010.4</v>
      </c>
      <c r="E1611" s="188">
        <v>0</v>
      </c>
      <c r="F1611" s="188" t="s">
        <v>7711</v>
      </c>
      <c r="G1611" s="188" t="s">
        <v>7712</v>
      </c>
      <c r="H1611" s="188" t="s">
        <v>156</v>
      </c>
    </row>
    <row r="1612" spans="1:8">
      <c r="A1612" s="188">
        <v>1997</v>
      </c>
      <c r="B1612" s="188" t="s">
        <v>9538</v>
      </c>
      <c r="C1612" s="188" t="s">
        <v>7787</v>
      </c>
      <c r="D1612" s="188">
        <v>561306.48</v>
      </c>
      <c r="E1612" s="188">
        <v>0</v>
      </c>
      <c r="F1612" s="188" t="s">
        <v>7800</v>
      </c>
      <c r="G1612" s="188" t="s">
        <v>7662</v>
      </c>
      <c r="H1612" s="188" t="s">
        <v>175</v>
      </c>
    </row>
    <row r="1613" spans="1:8">
      <c r="A1613" s="188">
        <v>2202</v>
      </c>
      <c r="B1613" s="188" t="s">
        <v>9726</v>
      </c>
      <c r="C1613" s="188" t="s">
        <v>7787</v>
      </c>
      <c r="D1613" s="188">
        <v>295604.77</v>
      </c>
      <c r="E1613" s="188">
        <v>0</v>
      </c>
      <c r="F1613" s="188" t="s">
        <v>7661</v>
      </c>
      <c r="G1613" s="188" t="s">
        <v>7662</v>
      </c>
      <c r="H1613" s="188" t="s">
        <v>175</v>
      </c>
    </row>
    <row r="1614" spans="1:8">
      <c r="A1614" s="188">
        <v>83</v>
      </c>
      <c r="B1614" s="188" t="s">
        <v>9732</v>
      </c>
      <c r="C1614" s="188" t="s">
        <v>7787</v>
      </c>
      <c r="D1614" s="188">
        <v>252511.8</v>
      </c>
      <c r="E1614" s="188">
        <v>0</v>
      </c>
      <c r="F1614" s="188" t="s">
        <v>7800</v>
      </c>
      <c r="G1614" s="188" t="s">
        <v>7662</v>
      </c>
      <c r="H1614" s="188" t="s">
        <v>175</v>
      </c>
    </row>
    <row r="1615" spans="1:8">
      <c r="A1615" s="188">
        <v>960</v>
      </c>
      <c r="B1615" s="188" t="s">
        <v>9734</v>
      </c>
      <c r="C1615" s="188" t="s">
        <v>7787</v>
      </c>
      <c r="D1615" s="188">
        <v>135731.63</v>
      </c>
      <c r="E1615" s="188">
        <v>0</v>
      </c>
      <c r="F1615" s="188" t="s">
        <v>7661</v>
      </c>
      <c r="G1615" s="188" t="s">
        <v>7662</v>
      </c>
      <c r="H1615" s="188" t="s">
        <v>175</v>
      </c>
    </row>
    <row r="1616" spans="1:8">
      <c r="A1616" s="188" t="s">
        <v>9212</v>
      </c>
      <c r="B1616" s="188" t="s">
        <v>9213</v>
      </c>
      <c r="C1616" s="188" t="s">
        <v>7787</v>
      </c>
      <c r="D1616" s="188">
        <v>14272.56</v>
      </c>
      <c r="E1616" s="188">
        <v>0</v>
      </c>
      <c r="F1616" s="188" t="s">
        <v>7661</v>
      </c>
      <c r="G1616" s="188" t="s">
        <v>7625</v>
      </c>
      <c r="H1616" s="188" t="s">
        <v>63</v>
      </c>
    </row>
    <row r="1617" spans="1:8">
      <c r="A1617" s="188" t="s">
        <v>10277</v>
      </c>
      <c r="B1617" s="188" t="s">
        <v>6611</v>
      </c>
      <c r="C1617" s="188" t="s">
        <v>7749</v>
      </c>
      <c r="D1617" s="188">
        <v>1101804.1299999999</v>
      </c>
      <c r="E1617" s="188">
        <v>0</v>
      </c>
      <c r="F1617" s="188" t="s">
        <v>8794</v>
      </c>
      <c r="G1617" s="188" t="s">
        <v>8795</v>
      </c>
      <c r="H1617" s="188" t="s">
        <v>265</v>
      </c>
    </row>
    <row r="1618" spans="1:8">
      <c r="A1618" s="188" t="s">
        <v>9699</v>
      </c>
      <c r="B1618" s="188" t="s">
        <v>4286</v>
      </c>
      <c r="C1618" s="188" t="s">
        <v>7749</v>
      </c>
      <c r="D1618" s="188">
        <v>1019247.29</v>
      </c>
      <c r="E1618" s="188">
        <v>0</v>
      </c>
      <c r="F1618" s="188" t="s">
        <v>8064</v>
      </c>
      <c r="G1618" s="188" t="s">
        <v>8065</v>
      </c>
      <c r="H1618" s="188" t="s">
        <v>218</v>
      </c>
    </row>
    <row r="1619" spans="1:8">
      <c r="A1619" s="188">
        <v>1038</v>
      </c>
      <c r="B1619" s="188" t="s">
        <v>10278</v>
      </c>
      <c r="C1619" s="188" t="s">
        <v>7749</v>
      </c>
      <c r="D1619" s="188">
        <v>899790.5</v>
      </c>
      <c r="E1619" s="188">
        <v>0</v>
      </c>
      <c r="F1619" s="188" t="s">
        <v>7800</v>
      </c>
      <c r="G1619" s="188" t="s">
        <v>7662</v>
      </c>
      <c r="H1619" s="188" t="s">
        <v>175</v>
      </c>
    </row>
    <row r="1620" spans="1:8">
      <c r="A1620" s="188">
        <v>270</v>
      </c>
      <c r="B1620" s="188" t="s">
        <v>6380</v>
      </c>
      <c r="C1620" s="188" t="s">
        <v>7749</v>
      </c>
      <c r="D1620" s="188">
        <v>878891.36</v>
      </c>
      <c r="E1620" s="188">
        <v>0</v>
      </c>
      <c r="F1620" s="188" t="s">
        <v>7661</v>
      </c>
      <c r="G1620" s="188" t="s">
        <v>7662</v>
      </c>
      <c r="H1620" s="188" t="s">
        <v>175</v>
      </c>
    </row>
    <row r="1621" spans="1:8">
      <c r="A1621" s="188" t="s">
        <v>9594</v>
      </c>
      <c r="B1621" s="188" t="s">
        <v>6920</v>
      </c>
      <c r="C1621" s="188" t="s">
        <v>7749</v>
      </c>
      <c r="D1621" s="188">
        <v>879556.28</v>
      </c>
      <c r="E1621" s="188">
        <v>0</v>
      </c>
      <c r="F1621" s="188" t="s">
        <v>8786</v>
      </c>
      <c r="G1621" s="188" t="s">
        <v>8787</v>
      </c>
      <c r="H1621" s="188" t="s">
        <v>146</v>
      </c>
    </row>
    <row r="1622" spans="1:8">
      <c r="A1622" s="188">
        <v>902</v>
      </c>
      <c r="B1622" s="188" t="s">
        <v>9682</v>
      </c>
      <c r="C1622" s="188" t="s">
        <v>7749</v>
      </c>
      <c r="D1622" s="188">
        <v>856077.86</v>
      </c>
      <c r="E1622" s="188">
        <v>0</v>
      </c>
      <c r="F1622" s="188" t="s">
        <v>7661</v>
      </c>
      <c r="G1622" s="188" t="s">
        <v>7662</v>
      </c>
      <c r="H1622" s="188" t="s">
        <v>175</v>
      </c>
    </row>
    <row r="1623" spans="1:8">
      <c r="A1623" s="188">
        <v>384</v>
      </c>
      <c r="B1623" s="188" t="s">
        <v>6566</v>
      </c>
      <c r="C1623" s="188" t="s">
        <v>7749</v>
      </c>
      <c r="D1623" s="188">
        <v>720455.14</v>
      </c>
      <c r="E1623" s="188">
        <v>0</v>
      </c>
      <c r="F1623" s="188" t="s">
        <v>7661</v>
      </c>
      <c r="G1623" s="188" t="s">
        <v>7662</v>
      </c>
      <c r="H1623" s="188" t="s">
        <v>175</v>
      </c>
    </row>
    <row r="1624" spans="1:8">
      <c r="A1624" s="188" t="s">
        <v>10279</v>
      </c>
      <c r="B1624" s="188" t="s">
        <v>10280</v>
      </c>
      <c r="C1624" s="188" t="s">
        <v>7749</v>
      </c>
      <c r="D1624" s="188">
        <v>589298.37</v>
      </c>
      <c r="E1624" s="188">
        <v>0</v>
      </c>
      <c r="F1624" s="188" t="s">
        <v>8823</v>
      </c>
      <c r="G1624" s="188" t="s">
        <v>8824</v>
      </c>
      <c r="H1624" s="188" t="s">
        <v>231</v>
      </c>
    </row>
    <row r="1625" spans="1:8">
      <c r="A1625" s="188">
        <v>836</v>
      </c>
      <c r="B1625" s="188" t="s">
        <v>9691</v>
      </c>
      <c r="C1625" s="188" t="s">
        <v>7749</v>
      </c>
      <c r="D1625" s="188">
        <v>556475.21</v>
      </c>
      <c r="E1625" s="188">
        <v>0</v>
      </c>
      <c r="F1625" s="188" t="s">
        <v>7661</v>
      </c>
      <c r="G1625" s="188" t="s">
        <v>7662</v>
      </c>
      <c r="H1625" s="188" t="s">
        <v>175</v>
      </c>
    </row>
    <row r="1626" spans="1:8">
      <c r="A1626" s="188">
        <v>1193</v>
      </c>
      <c r="B1626" s="188" t="s">
        <v>9744</v>
      </c>
      <c r="C1626" s="188" t="s">
        <v>7749</v>
      </c>
      <c r="D1626" s="188">
        <v>137019.41</v>
      </c>
      <c r="E1626" s="188">
        <v>0</v>
      </c>
      <c r="F1626" s="188" t="s">
        <v>7661</v>
      </c>
      <c r="G1626" s="188" t="s">
        <v>7662</v>
      </c>
      <c r="H1626" s="188" t="s">
        <v>175</v>
      </c>
    </row>
    <row r="1627" spans="1:8">
      <c r="A1627" s="188" t="s">
        <v>9748</v>
      </c>
      <c r="B1627" s="188" t="s">
        <v>9749</v>
      </c>
      <c r="C1627" s="188" t="s">
        <v>7749</v>
      </c>
      <c r="D1627" s="188">
        <v>119801.95</v>
      </c>
      <c r="E1627" s="188">
        <v>0</v>
      </c>
      <c r="F1627" s="188" t="s">
        <v>7868</v>
      </c>
      <c r="G1627" s="188" t="s">
        <v>7869</v>
      </c>
      <c r="H1627" s="188" t="s">
        <v>146</v>
      </c>
    </row>
    <row r="1628" spans="1:8">
      <c r="A1628" s="188" t="s">
        <v>10281</v>
      </c>
      <c r="B1628" s="188" t="s">
        <v>10282</v>
      </c>
      <c r="C1628" s="188" t="s">
        <v>7730</v>
      </c>
      <c r="D1628" s="188">
        <v>1123414.81</v>
      </c>
      <c r="E1628" s="188">
        <v>0</v>
      </c>
      <c r="F1628" s="188" t="s">
        <v>7675</v>
      </c>
      <c r="G1628" s="188" t="s">
        <v>7676</v>
      </c>
      <c r="H1628" s="188" t="s">
        <v>151</v>
      </c>
    </row>
    <row r="1629" spans="1:8">
      <c r="A1629" s="188" t="s">
        <v>10283</v>
      </c>
      <c r="B1629" s="188" t="s">
        <v>10284</v>
      </c>
      <c r="C1629" s="188" t="s">
        <v>7730</v>
      </c>
      <c r="D1629" s="188">
        <v>1111561.47</v>
      </c>
      <c r="E1629" s="188">
        <v>0</v>
      </c>
      <c r="F1629" s="188" t="s">
        <v>7675</v>
      </c>
      <c r="G1629" s="188" t="s">
        <v>7676</v>
      </c>
      <c r="H1629" s="188" t="s">
        <v>151</v>
      </c>
    </row>
    <row r="1630" spans="1:8">
      <c r="A1630" s="188" t="s">
        <v>10285</v>
      </c>
      <c r="B1630" s="188" t="s">
        <v>10286</v>
      </c>
      <c r="C1630" s="188" t="s">
        <v>7730</v>
      </c>
      <c r="D1630" s="188">
        <v>1055200.8899999999</v>
      </c>
      <c r="E1630" s="188">
        <v>0</v>
      </c>
      <c r="F1630" s="188" t="s">
        <v>9027</v>
      </c>
      <c r="G1630" s="188" t="s">
        <v>9028</v>
      </c>
      <c r="H1630" s="188" t="s">
        <v>241</v>
      </c>
    </row>
    <row r="1631" spans="1:8">
      <c r="A1631" s="188">
        <v>247540</v>
      </c>
      <c r="B1631" s="188" t="s">
        <v>9173</v>
      </c>
      <c r="C1631" s="188" t="s">
        <v>7730</v>
      </c>
      <c r="D1631" s="188">
        <v>1053377.21</v>
      </c>
      <c r="E1631" s="188">
        <v>0</v>
      </c>
      <c r="F1631" s="188" t="s">
        <v>7675</v>
      </c>
      <c r="G1631" s="188" t="s">
        <v>8861</v>
      </c>
      <c r="H1631" s="188" t="s">
        <v>151</v>
      </c>
    </row>
    <row r="1632" spans="1:8">
      <c r="A1632" s="188" t="s">
        <v>9722</v>
      </c>
      <c r="B1632" s="188" t="s">
        <v>9723</v>
      </c>
      <c r="C1632" s="188" t="s">
        <v>7730</v>
      </c>
      <c r="D1632" s="188">
        <v>1037143.38</v>
      </c>
      <c r="E1632" s="188">
        <v>0</v>
      </c>
      <c r="F1632" s="188" t="s">
        <v>7661</v>
      </c>
      <c r="G1632" s="188" t="s">
        <v>7603</v>
      </c>
      <c r="H1632" s="188" t="s">
        <v>63</v>
      </c>
    </row>
    <row r="1633" spans="1:8">
      <c r="A1633" s="188">
        <v>9202</v>
      </c>
      <c r="B1633" s="188" t="s">
        <v>9454</v>
      </c>
      <c r="C1633" s="188" t="s">
        <v>7730</v>
      </c>
      <c r="D1633" s="188">
        <v>1027852.25</v>
      </c>
      <c r="E1633" s="188">
        <v>0</v>
      </c>
      <c r="F1633" s="188" t="s">
        <v>7711</v>
      </c>
      <c r="G1633" s="188" t="s">
        <v>7712</v>
      </c>
      <c r="H1633" s="188" t="s">
        <v>156</v>
      </c>
    </row>
    <row r="1634" spans="1:8">
      <c r="A1634" s="188">
        <v>9107</v>
      </c>
      <c r="B1634" s="188" t="s">
        <v>10287</v>
      </c>
      <c r="C1634" s="188" t="s">
        <v>7730</v>
      </c>
      <c r="D1634" s="188">
        <v>1022464.8</v>
      </c>
      <c r="E1634" s="188">
        <v>0</v>
      </c>
      <c r="F1634" s="188" t="s">
        <v>7711</v>
      </c>
      <c r="G1634" s="188" t="s">
        <v>7712</v>
      </c>
      <c r="H1634" s="188" t="s">
        <v>156</v>
      </c>
    </row>
    <row r="1635" spans="1:8">
      <c r="A1635" s="188" t="s">
        <v>10288</v>
      </c>
      <c r="B1635" s="188" t="s">
        <v>10289</v>
      </c>
      <c r="C1635" s="188" t="s">
        <v>7730</v>
      </c>
      <c r="D1635" s="188">
        <v>993741.5</v>
      </c>
      <c r="E1635" s="188">
        <v>0</v>
      </c>
      <c r="F1635" s="188" t="s">
        <v>7656</v>
      </c>
      <c r="G1635" s="188" t="s">
        <v>7657</v>
      </c>
      <c r="H1635" s="188" t="s">
        <v>179</v>
      </c>
    </row>
    <row r="1636" spans="1:8">
      <c r="A1636" s="188">
        <v>1519</v>
      </c>
      <c r="B1636" s="188" t="s">
        <v>10290</v>
      </c>
      <c r="C1636" s="188" t="s">
        <v>7730</v>
      </c>
      <c r="D1636" s="188">
        <v>968404.58</v>
      </c>
      <c r="E1636" s="188">
        <v>0</v>
      </c>
      <c r="F1636" s="188" t="s">
        <v>7634</v>
      </c>
      <c r="G1636" s="188" t="s">
        <v>7635</v>
      </c>
      <c r="H1636" s="188" t="s">
        <v>169</v>
      </c>
    </row>
    <row r="1637" spans="1:8">
      <c r="A1637" s="188" t="s">
        <v>9602</v>
      </c>
      <c r="B1637" s="188" t="s">
        <v>10291</v>
      </c>
      <c r="C1637" s="188" t="s">
        <v>7730</v>
      </c>
      <c r="D1637" s="188">
        <v>954802.1</v>
      </c>
      <c r="E1637" s="188">
        <v>0</v>
      </c>
      <c r="F1637" s="188" t="s">
        <v>7692</v>
      </c>
      <c r="G1637" s="188" t="s">
        <v>7613</v>
      </c>
      <c r="H1637" s="188" t="s">
        <v>7693</v>
      </c>
    </row>
    <row r="1638" spans="1:8">
      <c r="A1638" s="188">
        <v>6504</v>
      </c>
      <c r="B1638" s="188" t="s">
        <v>9586</v>
      </c>
      <c r="C1638" s="188" t="s">
        <v>7730</v>
      </c>
      <c r="D1638" s="188">
        <v>931325.93</v>
      </c>
      <c r="E1638" s="188">
        <v>0</v>
      </c>
      <c r="F1638" s="188" t="s">
        <v>7711</v>
      </c>
      <c r="G1638" s="188" t="s">
        <v>7712</v>
      </c>
      <c r="H1638" s="188" t="s">
        <v>156</v>
      </c>
    </row>
    <row r="1639" spans="1:8">
      <c r="A1639" s="188">
        <v>19</v>
      </c>
      <c r="B1639" s="188" t="s">
        <v>9540</v>
      </c>
      <c r="C1639" s="188" t="s">
        <v>7730</v>
      </c>
      <c r="D1639" s="188">
        <v>928896.8</v>
      </c>
      <c r="E1639" s="188">
        <v>0</v>
      </c>
      <c r="F1639" s="188" t="s">
        <v>7800</v>
      </c>
      <c r="G1639" s="188" t="s">
        <v>7662</v>
      </c>
      <c r="H1639" s="188" t="s">
        <v>175</v>
      </c>
    </row>
    <row r="1640" spans="1:8">
      <c r="A1640" s="188">
        <v>2618</v>
      </c>
      <c r="B1640" s="188" t="s">
        <v>10292</v>
      </c>
      <c r="C1640" s="188" t="s">
        <v>7730</v>
      </c>
      <c r="D1640" s="188">
        <v>929505.46</v>
      </c>
      <c r="E1640" s="188">
        <v>0</v>
      </c>
      <c r="F1640" s="188" t="s">
        <v>7661</v>
      </c>
      <c r="G1640" s="188" t="s">
        <v>7662</v>
      </c>
      <c r="H1640" s="188" t="s">
        <v>175</v>
      </c>
    </row>
    <row r="1641" spans="1:8">
      <c r="A1641" s="188">
        <v>2609</v>
      </c>
      <c r="B1641" s="188" t="s">
        <v>9659</v>
      </c>
      <c r="C1641" s="188" t="s">
        <v>7730</v>
      </c>
      <c r="D1641" s="188">
        <v>920225.64</v>
      </c>
      <c r="E1641" s="188">
        <v>0</v>
      </c>
      <c r="F1641" s="188" t="s">
        <v>7634</v>
      </c>
      <c r="G1641" s="188" t="s">
        <v>7635</v>
      </c>
      <c r="H1641" s="188" t="s">
        <v>169</v>
      </c>
    </row>
    <row r="1642" spans="1:8">
      <c r="A1642" s="188">
        <v>9023</v>
      </c>
      <c r="B1642" s="188" t="s">
        <v>10293</v>
      </c>
      <c r="C1642" s="188" t="s">
        <v>7730</v>
      </c>
      <c r="D1642" s="188">
        <v>899930.78</v>
      </c>
      <c r="E1642" s="188">
        <v>0</v>
      </c>
      <c r="F1642" s="188" t="s">
        <v>7711</v>
      </c>
      <c r="G1642" s="188" t="s">
        <v>7712</v>
      </c>
      <c r="H1642" s="188" t="s">
        <v>156</v>
      </c>
    </row>
    <row r="1643" spans="1:8">
      <c r="A1643" s="188" t="s">
        <v>10294</v>
      </c>
      <c r="B1643" s="188" t="s">
        <v>10295</v>
      </c>
      <c r="C1643" s="188" t="s">
        <v>7730</v>
      </c>
      <c r="D1643" s="188">
        <v>890866.59</v>
      </c>
      <c r="E1643" s="188">
        <v>0</v>
      </c>
      <c r="F1643" s="188" t="s">
        <v>7641</v>
      </c>
      <c r="G1643" s="188" t="s">
        <v>7642</v>
      </c>
      <c r="H1643" s="188" t="s">
        <v>146</v>
      </c>
    </row>
    <row r="1644" spans="1:8">
      <c r="A1644" s="188" t="s">
        <v>10296</v>
      </c>
      <c r="B1644" s="188" t="s">
        <v>8860</v>
      </c>
      <c r="C1644" s="188" t="s">
        <v>7730</v>
      </c>
      <c r="D1644" s="188">
        <v>888621.28</v>
      </c>
      <c r="E1644" s="188">
        <v>0</v>
      </c>
      <c r="F1644" s="188" t="s">
        <v>7675</v>
      </c>
      <c r="G1644" s="188" t="s">
        <v>8861</v>
      </c>
      <c r="H1644" s="188" t="s">
        <v>151</v>
      </c>
    </row>
    <row r="1645" spans="1:8">
      <c r="A1645" s="188">
        <v>2618</v>
      </c>
      <c r="B1645" s="188" t="s">
        <v>6959</v>
      </c>
      <c r="C1645" s="188" t="s">
        <v>7730</v>
      </c>
      <c r="D1645" s="188">
        <v>886271.15</v>
      </c>
      <c r="E1645" s="188">
        <v>0</v>
      </c>
      <c r="F1645" s="188" t="s">
        <v>7634</v>
      </c>
      <c r="G1645" s="188" t="s">
        <v>7635</v>
      </c>
      <c r="H1645" s="188" t="s">
        <v>169</v>
      </c>
    </row>
    <row r="1646" spans="1:8">
      <c r="A1646" s="188">
        <v>66</v>
      </c>
      <c r="B1646" s="188" t="s">
        <v>9483</v>
      </c>
      <c r="C1646" s="188" t="s">
        <v>7730</v>
      </c>
      <c r="D1646" s="188">
        <v>880585.33</v>
      </c>
      <c r="E1646" s="188">
        <v>0</v>
      </c>
      <c r="F1646" s="188" t="s">
        <v>7800</v>
      </c>
      <c r="G1646" s="188" t="s">
        <v>7662</v>
      </c>
      <c r="H1646" s="188" t="s">
        <v>175</v>
      </c>
    </row>
    <row r="1647" spans="1:8">
      <c r="A1647" s="188">
        <v>3064</v>
      </c>
      <c r="B1647" s="188" t="s">
        <v>9679</v>
      </c>
      <c r="C1647" s="188" t="s">
        <v>7730</v>
      </c>
      <c r="D1647" s="188">
        <v>871171.96</v>
      </c>
      <c r="E1647" s="188">
        <v>0</v>
      </c>
      <c r="F1647" s="188" t="s">
        <v>7711</v>
      </c>
      <c r="G1647" s="188" t="s">
        <v>7712</v>
      </c>
      <c r="H1647" s="188" t="s">
        <v>156</v>
      </c>
    </row>
    <row r="1648" spans="1:8">
      <c r="A1648" s="188" t="s">
        <v>10297</v>
      </c>
      <c r="B1648" s="188" t="s">
        <v>9253</v>
      </c>
      <c r="C1648" s="188" t="s">
        <v>7730</v>
      </c>
      <c r="D1648" s="188">
        <v>862243.64</v>
      </c>
      <c r="E1648" s="188">
        <v>0</v>
      </c>
      <c r="F1648" s="188" t="s">
        <v>7675</v>
      </c>
      <c r="G1648" s="188" t="s">
        <v>7676</v>
      </c>
      <c r="H1648" s="188" t="s">
        <v>151</v>
      </c>
    </row>
    <row r="1649" spans="1:8">
      <c r="A1649" s="188" t="s">
        <v>10298</v>
      </c>
      <c r="B1649" s="188" t="s">
        <v>10299</v>
      </c>
      <c r="C1649" s="188" t="s">
        <v>7730</v>
      </c>
      <c r="D1649" s="188">
        <v>854503.94</v>
      </c>
      <c r="E1649" s="188">
        <v>0</v>
      </c>
      <c r="F1649" s="188" t="s">
        <v>8170</v>
      </c>
      <c r="G1649" s="188" t="s">
        <v>8171</v>
      </c>
      <c r="H1649" s="188" t="s">
        <v>189</v>
      </c>
    </row>
    <row r="1650" spans="1:8">
      <c r="A1650" s="188">
        <v>9435</v>
      </c>
      <c r="B1650" s="188" t="s">
        <v>9670</v>
      </c>
      <c r="C1650" s="188" t="s">
        <v>7730</v>
      </c>
      <c r="D1650" s="188">
        <v>840166.12</v>
      </c>
      <c r="E1650" s="188">
        <v>0</v>
      </c>
      <c r="F1650" s="188" t="s">
        <v>7711</v>
      </c>
      <c r="G1650" s="188" t="s">
        <v>7712</v>
      </c>
      <c r="H1650" s="188" t="s">
        <v>156</v>
      </c>
    </row>
    <row r="1651" spans="1:8">
      <c r="A1651" s="188">
        <v>1519</v>
      </c>
      <c r="B1651" s="188" t="s">
        <v>10300</v>
      </c>
      <c r="C1651" s="188" t="s">
        <v>7730</v>
      </c>
      <c r="D1651" s="188">
        <v>777772.08</v>
      </c>
      <c r="E1651" s="188">
        <v>0</v>
      </c>
      <c r="F1651" s="188" t="s">
        <v>7661</v>
      </c>
      <c r="G1651" s="188" t="s">
        <v>7662</v>
      </c>
      <c r="H1651" s="188" t="s">
        <v>175</v>
      </c>
    </row>
    <row r="1652" spans="1:8">
      <c r="A1652" s="188">
        <v>272210</v>
      </c>
      <c r="B1652" s="188" t="s">
        <v>10301</v>
      </c>
      <c r="C1652" s="188" t="s">
        <v>7730</v>
      </c>
      <c r="D1652" s="188">
        <v>775835.51</v>
      </c>
      <c r="E1652" s="188">
        <v>0</v>
      </c>
      <c r="F1652" s="188" t="s">
        <v>7675</v>
      </c>
      <c r="G1652" s="188" t="s">
        <v>7676</v>
      </c>
      <c r="H1652" s="188" t="s">
        <v>151</v>
      </c>
    </row>
    <row r="1653" spans="1:8">
      <c r="A1653" s="188" t="s">
        <v>10302</v>
      </c>
      <c r="B1653" s="188" t="s">
        <v>6473</v>
      </c>
      <c r="C1653" s="188" t="s">
        <v>7730</v>
      </c>
      <c r="D1653" s="188">
        <v>737380.3</v>
      </c>
      <c r="E1653" s="188">
        <v>0</v>
      </c>
      <c r="F1653" s="188" t="s">
        <v>7675</v>
      </c>
      <c r="G1653" s="188" t="s">
        <v>7676</v>
      </c>
      <c r="H1653" s="188" t="s">
        <v>151</v>
      </c>
    </row>
    <row r="1654" spans="1:8">
      <c r="A1654" s="188">
        <v>2603</v>
      </c>
      <c r="B1654" s="188" t="s">
        <v>9702</v>
      </c>
      <c r="C1654" s="188" t="s">
        <v>7730</v>
      </c>
      <c r="D1654" s="188">
        <v>732739.9</v>
      </c>
      <c r="E1654" s="188">
        <v>0</v>
      </c>
      <c r="F1654" s="188" t="s">
        <v>7634</v>
      </c>
      <c r="G1654" s="188" t="s">
        <v>7635</v>
      </c>
      <c r="H1654" s="188" t="s">
        <v>169</v>
      </c>
    </row>
    <row r="1655" spans="1:8">
      <c r="A1655" s="188" t="s">
        <v>10303</v>
      </c>
      <c r="B1655" s="188" t="s">
        <v>10304</v>
      </c>
      <c r="C1655" s="188" t="s">
        <v>7730</v>
      </c>
      <c r="D1655" s="188">
        <v>715766.18</v>
      </c>
      <c r="E1655" s="188">
        <v>0</v>
      </c>
      <c r="F1655" s="188" t="s">
        <v>7670</v>
      </c>
      <c r="G1655" s="188" t="s">
        <v>7671</v>
      </c>
      <c r="H1655" s="188" t="s">
        <v>146</v>
      </c>
    </row>
    <row r="1656" spans="1:8">
      <c r="A1656" s="188">
        <v>9021</v>
      </c>
      <c r="B1656" s="188" t="s">
        <v>9587</v>
      </c>
      <c r="C1656" s="188" t="s">
        <v>7730</v>
      </c>
      <c r="D1656" s="188">
        <v>701077.08</v>
      </c>
      <c r="E1656" s="188">
        <v>0</v>
      </c>
      <c r="F1656" s="188" t="s">
        <v>7711</v>
      </c>
      <c r="G1656" s="188" t="s">
        <v>7712</v>
      </c>
      <c r="H1656" s="188" t="s">
        <v>156</v>
      </c>
    </row>
    <row r="1657" spans="1:8">
      <c r="A1657" s="188" t="s">
        <v>10305</v>
      </c>
      <c r="B1657" s="188" t="s">
        <v>10306</v>
      </c>
      <c r="C1657" s="188" t="s">
        <v>7730</v>
      </c>
      <c r="D1657" s="188">
        <v>695046.07</v>
      </c>
      <c r="E1657" s="188">
        <v>0</v>
      </c>
      <c r="F1657" s="188" t="s">
        <v>8823</v>
      </c>
      <c r="G1657" s="188" t="s">
        <v>8824</v>
      </c>
      <c r="H1657" s="188" t="s">
        <v>231</v>
      </c>
    </row>
    <row r="1658" spans="1:8">
      <c r="A1658" s="188" t="s">
        <v>9714</v>
      </c>
      <c r="B1658" s="188" t="s">
        <v>9715</v>
      </c>
      <c r="C1658" s="188" t="s">
        <v>7730</v>
      </c>
      <c r="D1658" s="188">
        <v>680787.67</v>
      </c>
      <c r="E1658" s="188">
        <v>0</v>
      </c>
      <c r="F1658" s="188" t="s">
        <v>8463</v>
      </c>
      <c r="G1658" s="188" t="s">
        <v>8464</v>
      </c>
      <c r="H1658" s="188" t="s">
        <v>8465</v>
      </c>
    </row>
    <row r="1659" spans="1:8">
      <c r="A1659" s="188">
        <v>2338</v>
      </c>
      <c r="B1659" s="188" t="s">
        <v>10307</v>
      </c>
      <c r="C1659" s="188" t="s">
        <v>7730</v>
      </c>
      <c r="D1659" s="188">
        <v>598380.35</v>
      </c>
      <c r="E1659" s="188">
        <v>0</v>
      </c>
      <c r="F1659" s="188" t="s">
        <v>7661</v>
      </c>
      <c r="G1659" s="188" t="s">
        <v>7662</v>
      </c>
      <c r="H1659" s="188" t="s">
        <v>175</v>
      </c>
    </row>
    <row r="1660" spans="1:8">
      <c r="A1660" s="188" t="s">
        <v>10308</v>
      </c>
      <c r="B1660" s="188" t="s">
        <v>10309</v>
      </c>
      <c r="C1660" s="188" t="s">
        <v>7730</v>
      </c>
      <c r="D1660" s="188">
        <v>562129.14</v>
      </c>
      <c r="E1660" s="188">
        <v>0</v>
      </c>
      <c r="F1660" s="188" t="s">
        <v>9764</v>
      </c>
      <c r="G1660" s="188" t="s">
        <v>10310</v>
      </c>
      <c r="H1660" s="188" t="s">
        <v>213</v>
      </c>
    </row>
    <row r="1661" spans="1:8">
      <c r="A1661" s="188" t="s">
        <v>7861</v>
      </c>
      <c r="B1661" s="188" t="s">
        <v>10311</v>
      </c>
      <c r="C1661" s="188" t="s">
        <v>7730</v>
      </c>
      <c r="D1661" s="188">
        <v>478448.14</v>
      </c>
      <c r="E1661" s="188">
        <v>0</v>
      </c>
      <c r="F1661" s="188" t="s">
        <v>9041</v>
      </c>
      <c r="G1661" s="188" t="s">
        <v>9042</v>
      </c>
      <c r="H1661" s="188" t="s">
        <v>253</v>
      </c>
    </row>
    <row r="1662" spans="1:8">
      <c r="A1662" s="188">
        <v>1308</v>
      </c>
      <c r="B1662" s="188" t="s">
        <v>9737</v>
      </c>
      <c r="C1662" s="188" t="s">
        <v>7730</v>
      </c>
      <c r="D1662" s="188">
        <v>433338.67</v>
      </c>
      <c r="E1662" s="188">
        <v>0</v>
      </c>
      <c r="F1662" s="188" t="s">
        <v>7800</v>
      </c>
      <c r="G1662" s="188" t="s">
        <v>7662</v>
      </c>
      <c r="H1662" s="188" t="s">
        <v>175</v>
      </c>
    </row>
    <row r="1663" spans="1:8">
      <c r="A1663" s="188" t="s">
        <v>10312</v>
      </c>
      <c r="B1663" s="188" t="s">
        <v>10313</v>
      </c>
      <c r="C1663" s="188" t="s">
        <v>7730</v>
      </c>
      <c r="D1663" s="188">
        <v>425637.38</v>
      </c>
      <c r="E1663" s="188">
        <v>0</v>
      </c>
      <c r="F1663" s="188" t="s">
        <v>8647</v>
      </c>
      <c r="G1663" s="188" t="s">
        <v>9343</v>
      </c>
      <c r="H1663" s="188" t="s">
        <v>8649</v>
      </c>
    </row>
    <row r="1664" spans="1:8">
      <c r="A1664" s="188">
        <v>1590</v>
      </c>
      <c r="B1664" s="188" t="s">
        <v>9694</v>
      </c>
      <c r="C1664" s="188" t="s">
        <v>7730</v>
      </c>
      <c r="D1664" s="188">
        <v>407447.26</v>
      </c>
      <c r="E1664" s="188">
        <v>0</v>
      </c>
      <c r="F1664" s="188" t="s">
        <v>7634</v>
      </c>
      <c r="G1664" s="188" t="s">
        <v>7635</v>
      </c>
      <c r="H1664" s="188" t="s">
        <v>169</v>
      </c>
    </row>
    <row r="1665" spans="1:8">
      <c r="A1665" s="188">
        <v>5201</v>
      </c>
      <c r="B1665" s="188" t="s">
        <v>9711</v>
      </c>
      <c r="C1665" s="188" t="s">
        <v>7730</v>
      </c>
      <c r="D1665" s="188">
        <v>334530.84000000003</v>
      </c>
      <c r="E1665" s="188">
        <v>0</v>
      </c>
      <c r="F1665" s="188" t="s">
        <v>7711</v>
      </c>
      <c r="G1665" s="188" t="s">
        <v>7712</v>
      </c>
      <c r="H1665" s="188" t="s">
        <v>156</v>
      </c>
    </row>
    <row r="1666" spans="1:8">
      <c r="A1666" s="188" t="s">
        <v>9113</v>
      </c>
      <c r="B1666" s="188" t="s">
        <v>9114</v>
      </c>
      <c r="C1666" s="188" t="s">
        <v>7730</v>
      </c>
      <c r="D1666" s="188">
        <v>241798.77</v>
      </c>
      <c r="E1666" s="188">
        <v>0</v>
      </c>
      <c r="F1666" s="188" t="s">
        <v>9027</v>
      </c>
      <c r="G1666" s="188" t="s">
        <v>9028</v>
      </c>
      <c r="H1666" s="188" t="s">
        <v>241</v>
      </c>
    </row>
    <row r="1667" spans="1:8">
      <c r="A1667" s="188">
        <v>316</v>
      </c>
      <c r="B1667" s="188" t="s">
        <v>9741</v>
      </c>
      <c r="C1667" s="188" t="s">
        <v>7730</v>
      </c>
      <c r="D1667" s="188">
        <v>229544.54</v>
      </c>
      <c r="E1667" s="188">
        <v>0</v>
      </c>
      <c r="F1667" s="188" t="s">
        <v>7661</v>
      </c>
      <c r="G1667" s="188" t="s">
        <v>7662</v>
      </c>
      <c r="H1667" s="188" t="s">
        <v>175</v>
      </c>
    </row>
    <row r="1668" spans="1:8">
      <c r="A1668" s="188">
        <v>6409</v>
      </c>
      <c r="B1668" s="188" t="s">
        <v>9721</v>
      </c>
      <c r="C1668" s="188" t="s">
        <v>7730</v>
      </c>
      <c r="D1668" s="188">
        <v>216831.33</v>
      </c>
      <c r="E1668" s="188">
        <v>0</v>
      </c>
      <c r="F1668" s="188" t="s">
        <v>7634</v>
      </c>
      <c r="G1668" s="188" t="s">
        <v>7635</v>
      </c>
      <c r="H1668" s="188" t="s">
        <v>169</v>
      </c>
    </row>
    <row r="1669" spans="1:8">
      <c r="A1669" s="188">
        <v>3808</v>
      </c>
      <c r="B1669" s="188" t="s">
        <v>9745</v>
      </c>
      <c r="C1669" s="188" t="s">
        <v>7730</v>
      </c>
      <c r="D1669" s="188">
        <v>192577.03</v>
      </c>
      <c r="E1669" s="188">
        <v>0</v>
      </c>
      <c r="F1669" s="188" t="s">
        <v>7661</v>
      </c>
      <c r="G1669" s="188" t="s">
        <v>7662</v>
      </c>
      <c r="H1669" s="188" t="s">
        <v>175</v>
      </c>
    </row>
    <row r="1670" spans="1:8">
      <c r="A1670" s="188">
        <v>8069</v>
      </c>
      <c r="B1670" s="188" t="s">
        <v>6857</v>
      </c>
      <c r="C1670" s="188" t="s">
        <v>7601</v>
      </c>
      <c r="D1670" s="188">
        <v>1124001.43</v>
      </c>
      <c r="E1670" s="188">
        <v>0</v>
      </c>
      <c r="F1670" s="188" t="s">
        <v>7634</v>
      </c>
      <c r="G1670" s="188" t="s">
        <v>9535</v>
      </c>
      <c r="H1670" s="188" t="s">
        <v>169</v>
      </c>
    </row>
    <row r="1671" spans="1:8">
      <c r="A1671" s="188">
        <v>2327</v>
      </c>
      <c r="B1671" s="188" t="s">
        <v>9731</v>
      </c>
      <c r="C1671" s="188" t="s">
        <v>7601</v>
      </c>
      <c r="D1671" s="188">
        <v>1084718.45</v>
      </c>
      <c r="E1671" s="188">
        <v>0</v>
      </c>
      <c r="F1671" s="188" t="s">
        <v>7634</v>
      </c>
      <c r="G1671" s="188" t="s">
        <v>7635</v>
      </c>
      <c r="H1671" s="188" t="s">
        <v>169</v>
      </c>
    </row>
    <row r="1672" spans="1:8">
      <c r="A1672" s="188">
        <v>2018</v>
      </c>
      <c r="B1672" s="188" t="s">
        <v>9658</v>
      </c>
      <c r="C1672" s="188" t="s">
        <v>7601</v>
      </c>
      <c r="D1672" s="188">
        <v>1085853.04</v>
      </c>
      <c r="E1672" s="188">
        <v>0</v>
      </c>
      <c r="F1672" s="188" t="s">
        <v>7661</v>
      </c>
      <c r="G1672" s="188" t="s">
        <v>7662</v>
      </c>
      <c r="H1672" s="188" t="s">
        <v>175</v>
      </c>
    </row>
    <row r="1673" spans="1:8">
      <c r="A1673" s="188">
        <v>3481</v>
      </c>
      <c r="B1673" s="188" t="s">
        <v>10314</v>
      </c>
      <c r="C1673" s="188" t="s">
        <v>7601</v>
      </c>
      <c r="D1673" s="188">
        <v>1085868.47</v>
      </c>
      <c r="E1673" s="188">
        <v>0</v>
      </c>
      <c r="F1673" s="188" t="s">
        <v>7634</v>
      </c>
      <c r="G1673" s="188" t="s">
        <v>7635</v>
      </c>
      <c r="H1673" s="188" t="s">
        <v>169</v>
      </c>
    </row>
    <row r="1674" spans="1:8">
      <c r="A1674" s="188">
        <v>763</v>
      </c>
      <c r="B1674" s="188" t="s">
        <v>10315</v>
      </c>
      <c r="C1674" s="188" t="s">
        <v>7601</v>
      </c>
      <c r="D1674" s="188">
        <v>1082782.8799999999</v>
      </c>
      <c r="E1674" s="188">
        <v>0</v>
      </c>
      <c r="F1674" s="188" t="s">
        <v>7661</v>
      </c>
      <c r="G1674" s="188" t="s">
        <v>7662</v>
      </c>
      <c r="H1674" s="188" t="s">
        <v>175</v>
      </c>
    </row>
    <row r="1675" spans="1:8">
      <c r="A1675" s="188" t="s">
        <v>10316</v>
      </c>
      <c r="B1675" s="188" t="s">
        <v>10317</v>
      </c>
      <c r="C1675" s="188" t="s">
        <v>7601</v>
      </c>
      <c r="D1675" s="188">
        <v>1077742.5</v>
      </c>
      <c r="E1675" s="188">
        <v>0</v>
      </c>
      <c r="F1675" s="188" t="s">
        <v>8951</v>
      </c>
      <c r="G1675" s="188" t="s">
        <v>8952</v>
      </c>
      <c r="H1675" s="188" t="s">
        <v>8953</v>
      </c>
    </row>
    <row r="1676" spans="1:8">
      <c r="A1676" s="188">
        <v>1347</v>
      </c>
      <c r="B1676" s="188" t="s">
        <v>10318</v>
      </c>
      <c r="C1676" s="188" t="s">
        <v>7601</v>
      </c>
      <c r="D1676" s="188">
        <v>1078480.04</v>
      </c>
      <c r="E1676" s="188">
        <v>0</v>
      </c>
      <c r="F1676" s="188" t="s">
        <v>7661</v>
      </c>
      <c r="G1676" s="188" t="s">
        <v>7662</v>
      </c>
      <c r="H1676" s="188" t="s">
        <v>175</v>
      </c>
    </row>
    <row r="1677" spans="1:8">
      <c r="A1677" s="188">
        <v>4716</v>
      </c>
      <c r="B1677" s="188" t="s">
        <v>9755</v>
      </c>
      <c r="C1677" s="188" t="s">
        <v>7601</v>
      </c>
      <c r="D1677" s="188">
        <v>1036701.89</v>
      </c>
      <c r="E1677" s="188">
        <v>0</v>
      </c>
      <c r="F1677" s="188" t="s">
        <v>7711</v>
      </c>
      <c r="G1677" s="188" t="s">
        <v>7712</v>
      </c>
      <c r="H1677" s="188" t="s">
        <v>156</v>
      </c>
    </row>
    <row r="1678" spans="1:8">
      <c r="A1678" s="188">
        <v>7735</v>
      </c>
      <c r="B1678" s="188" t="s">
        <v>10319</v>
      </c>
      <c r="C1678" s="188" t="s">
        <v>7601</v>
      </c>
      <c r="D1678" s="188">
        <v>1016699.87</v>
      </c>
      <c r="E1678" s="188">
        <v>0</v>
      </c>
      <c r="F1678" s="188" t="s">
        <v>7711</v>
      </c>
      <c r="G1678" s="188" t="s">
        <v>7712</v>
      </c>
      <c r="H1678" s="188" t="s">
        <v>156</v>
      </c>
    </row>
    <row r="1679" spans="1:8">
      <c r="A1679" s="188">
        <v>4768</v>
      </c>
      <c r="B1679" s="188" t="s">
        <v>6899</v>
      </c>
      <c r="C1679" s="188" t="s">
        <v>7601</v>
      </c>
      <c r="D1679" s="188">
        <v>1008880.04</v>
      </c>
      <c r="E1679" s="188">
        <v>0</v>
      </c>
      <c r="F1679" s="188" t="s">
        <v>7711</v>
      </c>
      <c r="G1679" s="188" t="s">
        <v>7712</v>
      </c>
      <c r="H1679" s="188" t="s">
        <v>156</v>
      </c>
    </row>
    <row r="1680" spans="1:8">
      <c r="A1680" s="188">
        <v>6415</v>
      </c>
      <c r="B1680" s="188" t="s">
        <v>9733</v>
      </c>
      <c r="C1680" s="188" t="s">
        <v>7601</v>
      </c>
      <c r="D1680" s="188">
        <v>1009211.26</v>
      </c>
      <c r="E1680" s="188">
        <v>0</v>
      </c>
      <c r="F1680" s="188" t="s">
        <v>7634</v>
      </c>
      <c r="G1680" s="188" t="s">
        <v>7635</v>
      </c>
      <c r="H1680" s="188" t="s">
        <v>169</v>
      </c>
    </row>
    <row r="1681" spans="1:8">
      <c r="A1681" s="188" t="s">
        <v>10320</v>
      </c>
      <c r="B1681" s="188" t="s">
        <v>9656</v>
      </c>
      <c r="C1681" s="188" t="s">
        <v>7601</v>
      </c>
      <c r="D1681" s="188">
        <v>992140.98</v>
      </c>
      <c r="E1681" s="188">
        <v>0</v>
      </c>
      <c r="F1681" s="188" t="s">
        <v>7675</v>
      </c>
      <c r="G1681" s="188" t="s">
        <v>7676</v>
      </c>
      <c r="H1681" s="188" t="s">
        <v>151</v>
      </c>
    </row>
    <row r="1682" spans="1:8">
      <c r="A1682" s="188">
        <v>3800</v>
      </c>
      <c r="B1682" s="188" t="s">
        <v>9685</v>
      </c>
      <c r="C1682" s="188" t="s">
        <v>7601</v>
      </c>
      <c r="D1682" s="188">
        <v>933503.33</v>
      </c>
      <c r="E1682" s="188">
        <v>0</v>
      </c>
      <c r="F1682" s="188" t="s">
        <v>7661</v>
      </c>
      <c r="G1682" s="188" t="s">
        <v>7662</v>
      </c>
      <c r="H1682" s="188" t="s">
        <v>175</v>
      </c>
    </row>
    <row r="1683" spans="1:8">
      <c r="A1683" s="188">
        <v>5347</v>
      </c>
      <c r="B1683" s="188" t="s">
        <v>10321</v>
      </c>
      <c r="C1683" s="188" t="s">
        <v>7601</v>
      </c>
      <c r="D1683" s="188">
        <v>877237.6</v>
      </c>
      <c r="E1683" s="188">
        <v>0</v>
      </c>
      <c r="F1683" s="188" t="s">
        <v>7634</v>
      </c>
      <c r="G1683" s="188" t="s">
        <v>9535</v>
      </c>
      <c r="H1683" s="188" t="s">
        <v>169</v>
      </c>
    </row>
    <row r="1684" spans="1:8">
      <c r="A1684" s="188" t="s">
        <v>10322</v>
      </c>
      <c r="B1684" s="188" t="s">
        <v>10323</v>
      </c>
      <c r="C1684" s="188" t="s">
        <v>7601</v>
      </c>
      <c r="D1684" s="188">
        <v>870658.59</v>
      </c>
      <c r="E1684" s="188">
        <v>0</v>
      </c>
      <c r="F1684" s="188" t="s">
        <v>7675</v>
      </c>
      <c r="G1684" s="188" t="s">
        <v>7676</v>
      </c>
      <c r="H1684" s="188" t="s">
        <v>151</v>
      </c>
    </row>
    <row r="1685" spans="1:8">
      <c r="A1685" s="188">
        <v>3533</v>
      </c>
      <c r="B1685" s="188" t="s">
        <v>10324</v>
      </c>
      <c r="C1685" s="188" t="s">
        <v>7601</v>
      </c>
      <c r="D1685" s="188">
        <v>821676.61</v>
      </c>
      <c r="E1685" s="188">
        <v>0</v>
      </c>
      <c r="F1685" s="188" t="s">
        <v>7634</v>
      </c>
      <c r="G1685" s="188" t="s">
        <v>7635</v>
      </c>
      <c r="H1685" s="188" t="s">
        <v>169</v>
      </c>
    </row>
    <row r="1686" spans="1:8">
      <c r="A1686" s="188">
        <v>2356</v>
      </c>
      <c r="B1686" s="188" t="s">
        <v>6995</v>
      </c>
      <c r="C1686" s="188" t="s">
        <v>7601</v>
      </c>
      <c r="D1686" s="188">
        <v>815786.3</v>
      </c>
      <c r="E1686" s="188">
        <v>0</v>
      </c>
      <c r="F1686" s="188" t="s">
        <v>7634</v>
      </c>
      <c r="G1686" s="188" t="s">
        <v>7635</v>
      </c>
      <c r="H1686" s="188" t="s">
        <v>169</v>
      </c>
    </row>
    <row r="1687" spans="1:8">
      <c r="A1687" s="188">
        <v>3443</v>
      </c>
      <c r="B1687" s="188" t="s">
        <v>9536</v>
      </c>
      <c r="C1687" s="188" t="s">
        <v>7601</v>
      </c>
      <c r="D1687" s="188">
        <v>768854.54</v>
      </c>
      <c r="E1687" s="188">
        <v>0</v>
      </c>
      <c r="F1687" s="188" t="s">
        <v>7634</v>
      </c>
      <c r="G1687" s="188" t="s">
        <v>7635</v>
      </c>
      <c r="H1687" s="188" t="s">
        <v>169</v>
      </c>
    </row>
    <row r="1688" spans="1:8">
      <c r="A1688" s="188">
        <v>285</v>
      </c>
      <c r="B1688" s="188" t="s">
        <v>10325</v>
      </c>
      <c r="C1688" s="188" t="s">
        <v>7601</v>
      </c>
      <c r="D1688" s="188">
        <v>662412.94999999995</v>
      </c>
      <c r="E1688" s="188">
        <v>0</v>
      </c>
      <c r="F1688" s="188" t="s">
        <v>7661</v>
      </c>
      <c r="G1688" s="188" t="s">
        <v>7662</v>
      </c>
      <c r="H1688" s="188" t="s">
        <v>175</v>
      </c>
    </row>
    <row r="1689" spans="1:8">
      <c r="A1689" s="188">
        <v>4938</v>
      </c>
      <c r="B1689" s="188" t="s">
        <v>5615</v>
      </c>
      <c r="C1689" s="188" t="s">
        <v>7601</v>
      </c>
      <c r="D1689" s="188">
        <v>648889.76</v>
      </c>
      <c r="E1689" s="188">
        <v>0</v>
      </c>
      <c r="F1689" s="188" t="s">
        <v>7634</v>
      </c>
      <c r="G1689" s="188" t="s">
        <v>7635</v>
      </c>
      <c r="H1689" s="188" t="s">
        <v>169</v>
      </c>
    </row>
    <row r="1690" spans="1:8">
      <c r="A1690" s="188">
        <v>2395</v>
      </c>
      <c r="B1690" s="188" t="s">
        <v>9634</v>
      </c>
      <c r="C1690" s="188" t="s">
        <v>7601</v>
      </c>
      <c r="D1690" s="188">
        <v>617280.89</v>
      </c>
      <c r="E1690" s="188">
        <v>0</v>
      </c>
      <c r="F1690" s="188" t="s">
        <v>7634</v>
      </c>
      <c r="G1690" s="188" t="s">
        <v>7635</v>
      </c>
      <c r="H1690" s="188" t="s">
        <v>169</v>
      </c>
    </row>
    <row r="1691" spans="1:8">
      <c r="A1691" s="188">
        <v>6488</v>
      </c>
      <c r="B1691" s="188" t="s">
        <v>9742</v>
      </c>
      <c r="C1691" s="188" t="s">
        <v>7601</v>
      </c>
      <c r="D1691" s="188">
        <v>615214.06000000006</v>
      </c>
      <c r="E1691" s="188">
        <v>0</v>
      </c>
      <c r="F1691" s="188" t="s">
        <v>7634</v>
      </c>
      <c r="G1691" s="188" t="s">
        <v>9535</v>
      </c>
      <c r="H1691" s="188" t="s">
        <v>169</v>
      </c>
    </row>
    <row r="1692" spans="1:8">
      <c r="A1692" s="188">
        <v>2376</v>
      </c>
      <c r="B1692" s="188" t="s">
        <v>9609</v>
      </c>
      <c r="C1692" s="188" t="s">
        <v>7601</v>
      </c>
      <c r="D1692" s="188">
        <v>575646.42000000004</v>
      </c>
      <c r="E1692" s="188">
        <v>0</v>
      </c>
      <c r="F1692" s="188" t="s">
        <v>7634</v>
      </c>
      <c r="G1692" s="188" t="s">
        <v>7635</v>
      </c>
      <c r="H1692" s="188" t="s">
        <v>169</v>
      </c>
    </row>
    <row r="1693" spans="1:8">
      <c r="A1693" s="188">
        <v>3702</v>
      </c>
      <c r="B1693" s="188" t="s">
        <v>6071</v>
      </c>
      <c r="C1693" s="188" t="s">
        <v>7601</v>
      </c>
      <c r="D1693" s="188">
        <v>575242.1</v>
      </c>
      <c r="E1693" s="188">
        <v>0</v>
      </c>
      <c r="F1693" s="188" t="s">
        <v>7634</v>
      </c>
      <c r="G1693" s="188" t="s">
        <v>7635</v>
      </c>
      <c r="H1693" s="188" t="s">
        <v>169</v>
      </c>
    </row>
    <row r="1694" spans="1:8">
      <c r="A1694" s="188">
        <v>2377</v>
      </c>
      <c r="B1694" s="188" t="s">
        <v>10326</v>
      </c>
      <c r="C1694" s="188" t="s">
        <v>7601</v>
      </c>
      <c r="D1694" s="188">
        <v>461459.45</v>
      </c>
      <c r="E1694" s="188">
        <v>0</v>
      </c>
      <c r="F1694" s="188" t="s">
        <v>7634</v>
      </c>
      <c r="G1694" s="188" t="s">
        <v>7635</v>
      </c>
      <c r="H1694" s="188" t="s">
        <v>169</v>
      </c>
    </row>
    <row r="1695" spans="1:8">
      <c r="A1695" s="188">
        <v>3037</v>
      </c>
      <c r="B1695" s="188" t="s">
        <v>6269</v>
      </c>
      <c r="C1695" s="188" t="s">
        <v>7601</v>
      </c>
      <c r="D1695" s="188">
        <v>452769.9</v>
      </c>
      <c r="E1695" s="188">
        <v>0</v>
      </c>
      <c r="F1695" s="188" t="s">
        <v>7634</v>
      </c>
      <c r="G1695" s="188" t="s">
        <v>7635</v>
      </c>
      <c r="H1695" s="188" t="s">
        <v>169</v>
      </c>
    </row>
    <row r="1696" spans="1:8">
      <c r="A1696" s="188">
        <v>2353</v>
      </c>
      <c r="B1696" s="188" t="s">
        <v>10327</v>
      </c>
      <c r="C1696" s="188" t="s">
        <v>7601</v>
      </c>
      <c r="D1696" s="188">
        <v>418301.87</v>
      </c>
      <c r="E1696" s="188">
        <v>0</v>
      </c>
      <c r="F1696" s="188" t="s">
        <v>7634</v>
      </c>
      <c r="G1696" s="188" t="s">
        <v>7635</v>
      </c>
      <c r="H1696" s="188" t="s">
        <v>169</v>
      </c>
    </row>
    <row r="1697" spans="1:8">
      <c r="A1697" s="188">
        <v>2474</v>
      </c>
      <c r="B1697" s="188" t="s">
        <v>9751</v>
      </c>
      <c r="C1697" s="188" t="s">
        <v>7601</v>
      </c>
      <c r="D1697" s="188">
        <v>97036.1</v>
      </c>
      <c r="E1697" s="188">
        <v>0</v>
      </c>
      <c r="F1697" s="188" t="s">
        <v>7634</v>
      </c>
      <c r="G1697" s="188" t="s">
        <v>7635</v>
      </c>
      <c r="H1697" s="188" t="s">
        <v>169</v>
      </c>
    </row>
    <row r="1698" spans="1:8">
      <c r="A1698" s="188" t="s">
        <v>9789</v>
      </c>
      <c r="B1698" s="188" t="s">
        <v>8153</v>
      </c>
      <c r="C1698" s="188" t="s">
        <v>7601</v>
      </c>
      <c r="D1698" s="188">
        <v>0.02</v>
      </c>
      <c r="E1698" s="188">
        <v>0</v>
      </c>
      <c r="F1698" s="188" t="s">
        <v>7763</v>
      </c>
      <c r="G1698" s="188" t="s">
        <v>7764</v>
      </c>
      <c r="H1698" s="188" t="s">
        <v>161</v>
      </c>
    </row>
    <row r="1699" spans="1:8">
      <c r="A1699" s="188" t="s">
        <v>10328</v>
      </c>
      <c r="B1699" s="188" t="s">
        <v>10329</v>
      </c>
      <c r="C1699" s="188" t="s">
        <v>7708</v>
      </c>
      <c r="D1699" s="188">
        <v>1088201.29</v>
      </c>
      <c r="E1699" s="188">
        <v>0</v>
      </c>
      <c r="F1699" s="188" t="s">
        <v>7675</v>
      </c>
      <c r="G1699" s="188" t="s">
        <v>7676</v>
      </c>
      <c r="H1699" s="188" t="s">
        <v>151</v>
      </c>
    </row>
    <row r="1700" spans="1:8">
      <c r="A1700" s="188">
        <v>4612</v>
      </c>
      <c r="B1700" s="188" t="s">
        <v>9684</v>
      </c>
      <c r="C1700" s="188" t="s">
        <v>7708</v>
      </c>
      <c r="D1700" s="188">
        <v>1048432.99</v>
      </c>
      <c r="E1700" s="188">
        <v>0</v>
      </c>
      <c r="F1700" s="188" t="s">
        <v>7711</v>
      </c>
      <c r="G1700" s="188" t="s">
        <v>7712</v>
      </c>
      <c r="H1700" s="188" t="s">
        <v>156</v>
      </c>
    </row>
    <row r="1701" spans="1:8">
      <c r="A1701" s="188" t="s">
        <v>10330</v>
      </c>
      <c r="B1701" s="188" t="s">
        <v>10331</v>
      </c>
      <c r="C1701" s="188" t="s">
        <v>7708</v>
      </c>
      <c r="D1701" s="188">
        <v>1023340.74</v>
      </c>
      <c r="E1701" s="188">
        <v>0</v>
      </c>
      <c r="F1701" s="188" t="s">
        <v>8041</v>
      </c>
      <c r="G1701" s="188" t="s">
        <v>8042</v>
      </c>
      <c r="H1701" s="188" t="s">
        <v>222</v>
      </c>
    </row>
    <row r="1702" spans="1:8">
      <c r="A1702" s="188">
        <v>4091</v>
      </c>
      <c r="B1702" s="188" t="s">
        <v>10332</v>
      </c>
      <c r="C1702" s="188" t="s">
        <v>7708</v>
      </c>
      <c r="D1702" s="188">
        <v>1020890.7</v>
      </c>
      <c r="E1702" s="188">
        <v>0</v>
      </c>
      <c r="F1702" s="188" t="s">
        <v>7711</v>
      </c>
      <c r="G1702" s="188" t="s">
        <v>7712</v>
      </c>
      <c r="H1702" s="188" t="s">
        <v>156</v>
      </c>
    </row>
    <row r="1703" spans="1:8">
      <c r="A1703" s="188" t="s">
        <v>10333</v>
      </c>
      <c r="B1703" s="188" t="s">
        <v>10334</v>
      </c>
      <c r="C1703" s="188" t="s">
        <v>7708</v>
      </c>
      <c r="D1703" s="188">
        <v>892318.56</v>
      </c>
      <c r="E1703" s="188">
        <v>0</v>
      </c>
      <c r="F1703" s="188" t="s">
        <v>7763</v>
      </c>
      <c r="G1703" s="188" t="s">
        <v>7764</v>
      </c>
      <c r="H1703" s="188" t="s">
        <v>161</v>
      </c>
    </row>
    <row r="1704" spans="1:8">
      <c r="A1704" s="188" t="s">
        <v>10335</v>
      </c>
      <c r="B1704" s="188" t="s">
        <v>10336</v>
      </c>
      <c r="C1704" s="188" t="s">
        <v>7708</v>
      </c>
      <c r="D1704" s="188">
        <v>788731.71</v>
      </c>
      <c r="E1704" s="188">
        <v>0</v>
      </c>
      <c r="F1704" s="188" t="s">
        <v>8041</v>
      </c>
      <c r="G1704" s="188" t="s">
        <v>8042</v>
      </c>
      <c r="H1704" s="188" t="s">
        <v>222</v>
      </c>
    </row>
    <row r="1705" spans="1:8">
      <c r="A1705" s="188" t="s">
        <v>9582</v>
      </c>
      <c r="B1705" s="188" t="s">
        <v>836</v>
      </c>
      <c r="C1705" s="188" t="s">
        <v>7708</v>
      </c>
      <c r="D1705" s="188">
        <v>760100.53</v>
      </c>
      <c r="E1705" s="188">
        <v>0</v>
      </c>
      <c r="F1705" s="188" t="s">
        <v>8232</v>
      </c>
      <c r="G1705" s="188" t="s">
        <v>8233</v>
      </c>
      <c r="H1705" s="188" t="s">
        <v>8234</v>
      </c>
    </row>
    <row r="1706" spans="1:8">
      <c r="A1706" s="188" t="s">
        <v>9637</v>
      </c>
      <c r="B1706" s="188" t="s">
        <v>9638</v>
      </c>
      <c r="C1706" s="188" t="s">
        <v>7708</v>
      </c>
      <c r="D1706" s="188">
        <v>738562.88</v>
      </c>
      <c r="E1706" s="188">
        <v>0</v>
      </c>
      <c r="F1706" s="188" t="s">
        <v>7653</v>
      </c>
      <c r="G1706" s="188" t="s">
        <v>7654</v>
      </c>
      <c r="H1706" s="188" t="s">
        <v>90</v>
      </c>
    </row>
    <row r="1707" spans="1:8">
      <c r="A1707" s="188" t="s">
        <v>10337</v>
      </c>
      <c r="B1707" s="188" t="s">
        <v>10175</v>
      </c>
      <c r="C1707" s="188" t="s">
        <v>7708</v>
      </c>
      <c r="D1707" s="188">
        <v>7297.89</v>
      </c>
      <c r="E1707" s="188">
        <v>0</v>
      </c>
      <c r="F1707" s="188" t="s">
        <v>8232</v>
      </c>
      <c r="G1707" s="188" t="s">
        <v>7613</v>
      </c>
      <c r="H1707" s="188" t="s">
        <v>7693</v>
      </c>
    </row>
    <row r="1708" spans="1:8">
      <c r="A1708" s="188" t="s">
        <v>9766</v>
      </c>
      <c r="B1708" s="188" t="s">
        <v>9767</v>
      </c>
      <c r="C1708" s="188" t="s">
        <v>7708</v>
      </c>
      <c r="D1708" s="188">
        <v>0.2</v>
      </c>
      <c r="E1708" s="188">
        <v>0</v>
      </c>
      <c r="F1708" s="188" t="s">
        <v>9765</v>
      </c>
      <c r="G1708" s="188" t="s">
        <v>9768</v>
      </c>
      <c r="H1708" s="188" t="s">
        <v>165</v>
      </c>
    </row>
    <row r="1709" spans="1:8">
      <c r="A1709" s="188" t="s">
        <v>9769</v>
      </c>
      <c r="B1709" s="188" t="s">
        <v>9770</v>
      </c>
      <c r="C1709" s="188" t="s">
        <v>7708</v>
      </c>
      <c r="D1709" s="188">
        <v>0.76</v>
      </c>
      <c r="E1709" s="188">
        <v>0</v>
      </c>
      <c r="F1709" s="188" t="s">
        <v>9765</v>
      </c>
      <c r="G1709" s="188" t="s">
        <v>9768</v>
      </c>
      <c r="H1709" s="188" t="s">
        <v>165</v>
      </c>
    </row>
    <row r="1710" spans="1:8">
      <c r="A1710" s="188" t="s">
        <v>9626</v>
      </c>
      <c r="B1710" s="188" t="s">
        <v>9627</v>
      </c>
      <c r="C1710" s="188" t="s">
        <v>7628</v>
      </c>
      <c r="D1710" s="188">
        <v>1042124.81</v>
      </c>
      <c r="E1710" s="188">
        <v>0</v>
      </c>
      <c r="F1710" s="188" t="s">
        <v>7868</v>
      </c>
      <c r="G1710" s="188" t="s">
        <v>7869</v>
      </c>
      <c r="H1710" s="188" t="s">
        <v>146</v>
      </c>
    </row>
    <row r="1711" spans="1:8">
      <c r="A1711" s="188" t="s">
        <v>10338</v>
      </c>
      <c r="B1711" s="188" t="s">
        <v>10339</v>
      </c>
      <c r="C1711" s="188" t="s">
        <v>7628</v>
      </c>
      <c r="D1711" s="188">
        <v>1005265.28</v>
      </c>
      <c r="E1711" s="188">
        <v>0</v>
      </c>
      <c r="F1711" s="188" t="s">
        <v>7675</v>
      </c>
      <c r="G1711" s="188" t="s">
        <v>7676</v>
      </c>
      <c r="H1711" s="188" t="s">
        <v>151</v>
      </c>
    </row>
    <row r="1712" spans="1:8">
      <c r="A1712" s="188" t="s">
        <v>10340</v>
      </c>
      <c r="B1712" s="188" t="s">
        <v>10340</v>
      </c>
      <c r="C1712" s="188" t="s">
        <v>7628</v>
      </c>
      <c r="D1712" s="188">
        <v>972526.7</v>
      </c>
      <c r="E1712" s="188">
        <v>0</v>
      </c>
      <c r="F1712" s="188" t="s">
        <v>7656</v>
      </c>
      <c r="G1712" s="188" t="s">
        <v>7657</v>
      </c>
      <c r="H1712" s="188" t="s">
        <v>179</v>
      </c>
    </row>
    <row r="1713" spans="1:8">
      <c r="A1713" s="188" t="s">
        <v>10341</v>
      </c>
      <c r="B1713" s="188" t="s">
        <v>9716</v>
      </c>
      <c r="C1713" s="188" t="s">
        <v>7628</v>
      </c>
      <c r="D1713" s="188">
        <v>958875.99</v>
      </c>
      <c r="E1713" s="188">
        <v>0</v>
      </c>
      <c r="F1713" s="188" t="s">
        <v>7675</v>
      </c>
      <c r="G1713" s="188" t="s">
        <v>8861</v>
      </c>
      <c r="H1713" s="188" t="s">
        <v>151</v>
      </c>
    </row>
    <row r="1714" spans="1:8">
      <c r="A1714" s="188">
        <v>6446</v>
      </c>
      <c r="B1714" s="188" t="s">
        <v>9663</v>
      </c>
      <c r="C1714" s="188" t="s">
        <v>7628</v>
      </c>
      <c r="D1714" s="188">
        <v>833088.79</v>
      </c>
      <c r="E1714" s="188">
        <v>0</v>
      </c>
      <c r="F1714" s="188" t="s">
        <v>7634</v>
      </c>
      <c r="G1714" s="188" t="s">
        <v>7635</v>
      </c>
      <c r="H1714" s="188" t="s">
        <v>169</v>
      </c>
    </row>
    <row r="1715" spans="1:8">
      <c r="A1715" s="188">
        <v>2268</v>
      </c>
      <c r="B1715" s="188" t="s">
        <v>10342</v>
      </c>
      <c r="C1715" s="188" t="s">
        <v>7628</v>
      </c>
      <c r="D1715" s="188">
        <v>608746.63</v>
      </c>
      <c r="E1715" s="188">
        <v>0</v>
      </c>
      <c r="F1715" s="188" t="s">
        <v>7661</v>
      </c>
      <c r="G1715" s="188" t="s">
        <v>7662</v>
      </c>
      <c r="H1715" s="188" t="s">
        <v>175</v>
      </c>
    </row>
    <row r="1716" spans="1:8">
      <c r="A1716" s="188" t="s">
        <v>9624</v>
      </c>
      <c r="B1716" s="188" t="s">
        <v>9625</v>
      </c>
      <c r="C1716" s="188" t="s">
        <v>7628</v>
      </c>
      <c r="D1716" s="188">
        <v>606754.81999999995</v>
      </c>
      <c r="E1716" s="188">
        <v>0</v>
      </c>
      <c r="F1716" s="188" t="s">
        <v>7661</v>
      </c>
      <c r="G1716" s="188" t="s">
        <v>7603</v>
      </c>
      <c r="H1716" s="188" t="s">
        <v>63</v>
      </c>
    </row>
    <row r="1717" spans="1:8">
      <c r="A1717" s="188">
        <v>1066</v>
      </c>
      <c r="B1717" s="188" t="s">
        <v>9738</v>
      </c>
      <c r="C1717" s="188" t="s">
        <v>7628</v>
      </c>
      <c r="D1717" s="188">
        <v>413987.43</v>
      </c>
      <c r="E1717" s="188">
        <v>0</v>
      </c>
      <c r="F1717" s="188" t="s">
        <v>7661</v>
      </c>
      <c r="G1717" s="188" t="s">
        <v>7662</v>
      </c>
      <c r="H1717" s="188" t="s">
        <v>175</v>
      </c>
    </row>
    <row r="1718" spans="1:8">
      <c r="A1718" s="188">
        <v>3692</v>
      </c>
      <c r="B1718" s="188" t="s">
        <v>9761</v>
      </c>
      <c r="C1718" s="188" t="s">
        <v>7628</v>
      </c>
      <c r="D1718" s="188">
        <v>195680.5</v>
      </c>
      <c r="E1718" s="188">
        <v>0</v>
      </c>
      <c r="F1718" s="188" t="s">
        <v>7661</v>
      </c>
      <c r="G1718" s="188" t="s">
        <v>7662</v>
      </c>
      <c r="H1718" s="188" t="s">
        <v>175</v>
      </c>
    </row>
    <row r="1719" spans="1:8">
      <c r="A1719" s="188">
        <v>1548</v>
      </c>
      <c r="B1719" s="188" t="s">
        <v>9743</v>
      </c>
      <c r="C1719" s="188" t="s">
        <v>7628</v>
      </c>
      <c r="D1719" s="188">
        <v>139743.6</v>
      </c>
      <c r="E1719" s="188">
        <v>0</v>
      </c>
      <c r="F1719" s="188" t="s">
        <v>7661</v>
      </c>
      <c r="G1719" s="188" t="s">
        <v>7662</v>
      </c>
      <c r="H1719" s="188" t="s">
        <v>175</v>
      </c>
    </row>
  </sheetData>
  <autoFilter ref="A1:H1705" xr:uid="{00000000-0001-0000-0600-000000000000}">
    <sortState xmlns:xlrd2="http://schemas.microsoft.com/office/spreadsheetml/2017/richdata2" ref="A2:H1719">
      <sortCondition descending="1" ref="E1:E1705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1">
    <tabColor rgb="FF00B050"/>
  </sheetPr>
  <dimension ref="A1:M44"/>
  <sheetViews>
    <sheetView zoomScale="120" zoomScaleNormal="120" workbookViewId="0">
      <pane xSplit="1" ySplit="2" topLeftCell="E16" activePane="bottomRight" state="frozen"/>
      <selection activeCell="B6" sqref="B6"/>
      <selection pane="topRight" activeCell="B6" sqref="B6"/>
      <selection pane="bottomLeft" activeCell="B6" sqref="B6"/>
      <selection pane="bottomRight" activeCell="B27" sqref="B27:K27"/>
    </sheetView>
  </sheetViews>
  <sheetFormatPr defaultColWidth="8.7265625" defaultRowHeight="14.5"/>
  <cols>
    <col min="1" max="1" width="22.54296875" style="123" customWidth="1"/>
    <col min="2" max="11" width="16.1796875" style="123" customWidth="1"/>
    <col min="12" max="12" width="13.81640625" style="123" customWidth="1"/>
    <col min="13" max="13" width="13.36328125" style="123" customWidth="1"/>
    <col min="14" max="16384" width="8.7265625" style="123"/>
  </cols>
  <sheetData>
    <row r="1" spans="1:11" ht="28">
      <c r="B1" s="225" t="s">
        <v>9790</v>
      </c>
      <c r="C1" s="225" t="s">
        <v>9791</v>
      </c>
      <c r="D1" s="225" t="s">
        <v>9792</v>
      </c>
      <c r="E1" s="225" t="s">
        <v>7558</v>
      </c>
      <c r="F1" s="225" t="s">
        <v>9793</v>
      </c>
      <c r="G1" s="225" t="s">
        <v>9794</v>
      </c>
      <c r="H1" s="225" t="s">
        <v>9795</v>
      </c>
      <c r="I1" s="225" t="s">
        <v>9796</v>
      </c>
      <c r="J1" s="225" t="s">
        <v>9797</v>
      </c>
      <c r="K1" s="225" t="s">
        <v>9798</v>
      </c>
    </row>
    <row r="2" spans="1:11" ht="54">
      <c r="A2" s="291" t="s">
        <v>10474</v>
      </c>
      <c r="B2" s="2" t="s">
        <v>9841</v>
      </c>
      <c r="C2" s="2" t="s">
        <v>9842</v>
      </c>
      <c r="D2" s="2" t="s">
        <v>9843</v>
      </c>
      <c r="E2" s="2" t="s">
        <v>9844</v>
      </c>
      <c r="F2" s="2" t="s">
        <v>9845</v>
      </c>
      <c r="G2" s="2" t="s">
        <v>9846</v>
      </c>
      <c r="H2" s="2" t="s">
        <v>2</v>
      </c>
      <c r="I2" s="2" t="s">
        <v>3</v>
      </c>
      <c r="J2" s="2" t="s">
        <v>4</v>
      </c>
      <c r="K2" s="2" t="s">
        <v>0</v>
      </c>
    </row>
    <row r="3" spans="1:11" ht="18">
      <c r="A3" s="1">
        <v>2000</v>
      </c>
      <c r="B3" s="184">
        <v>4.3210458233030963E-2</v>
      </c>
      <c r="C3" s="184">
        <v>4.7892032167493381E-2</v>
      </c>
      <c r="D3" s="184">
        <v>8.3903018176963801E-2</v>
      </c>
      <c r="E3" s="184">
        <v>0.1048775335795747</v>
      </c>
      <c r="F3" s="184">
        <v>5.7225468345281083E-3</v>
      </c>
      <c r="G3" s="184">
        <v>0.17383461824804236</v>
      </c>
      <c r="H3" s="184">
        <v>-1.9300397317920538E-2</v>
      </c>
      <c r="I3" s="184">
        <v>-5.7888150662675115E-2</v>
      </c>
      <c r="J3" s="184">
        <v>-0.20614968927316954</v>
      </c>
      <c r="K3" s="184">
        <v>-0.25916787639717459</v>
      </c>
    </row>
    <row r="4" spans="1:11" ht="18">
      <c r="A4" s="1">
        <v>2001</v>
      </c>
      <c r="B4" s="184">
        <v>4.7402997331143448E-2</v>
      </c>
      <c r="C4" s="184">
        <v>5.9393888515782089E-2</v>
      </c>
      <c r="D4" s="184">
        <v>6.2532540980592147E-2</v>
      </c>
      <c r="E4" s="184">
        <v>4.7453241330402934E-2</v>
      </c>
      <c r="F4" s="184">
        <v>8.7266411116434961E-2</v>
      </c>
      <c r="G4" s="184">
        <v>6.9257981004768876E-2</v>
      </c>
      <c r="H4" s="184">
        <v>-0.1526266521885648</v>
      </c>
      <c r="I4" s="184">
        <v>-7.6290838641500575E-2</v>
      </c>
      <c r="J4" s="184">
        <v>-0.2115083525071135</v>
      </c>
      <c r="K4" s="184">
        <v>2.9399749347403178E-2</v>
      </c>
    </row>
    <row r="5" spans="1:11" ht="18">
      <c r="A5" s="1">
        <v>2002</v>
      </c>
      <c r="B5" s="184">
        <v>3.5273133538486184E-2</v>
      </c>
      <c r="C5" s="184">
        <v>5.9999735858526027E-2</v>
      </c>
      <c r="D5" s="184">
        <v>8.4875559541034359E-2</v>
      </c>
      <c r="E5" s="184">
        <v>3.1368276779353008E-3</v>
      </c>
      <c r="F5" s="184">
        <v>-0.16127991437857603</v>
      </c>
      <c r="G5" s="184">
        <v>-4.9689975603592118E-2</v>
      </c>
      <c r="H5" s="184">
        <v>-0.30504445269279035</v>
      </c>
      <c r="I5" s="184">
        <v>-0.34110842760899956</v>
      </c>
      <c r="J5" s="184">
        <v>-0.2279355267588124</v>
      </c>
      <c r="K5" s="184">
        <v>-0.20242283192864691</v>
      </c>
    </row>
    <row r="6" spans="1:11" ht="18">
      <c r="A6" s="1">
        <v>2003</v>
      </c>
      <c r="B6" s="184">
        <v>2.5411502766070862E-2</v>
      </c>
      <c r="C6" s="184">
        <v>3.3410166957388299E-2</v>
      </c>
      <c r="D6" s="184">
        <v>3.7685942345611387E-2</v>
      </c>
      <c r="E6" s="184">
        <v>-4.9184811627830234E-2</v>
      </c>
      <c r="F6" s="184">
        <v>8.7401596967450201E-2</v>
      </c>
      <c r="G6" s="184">
        <v>1.4666739212519486E-2</v>
      </c>
      <c r="H6" s="184">
        <v>0.15761028523468604</v>
      </c>
      <c r="I6" s="184">
        <v>8.2617922253303624E-2</v>
      </c>
      <c r="J6" s="184">
        <v>0.15629158326717288</v>
      </c>
      <c r="K6" s="184">
        <v>0.30017288635884465</v>
      </c>
    </row>
    <row r="7" spans="1:11" ht="18">
      <c r="A7" s="1">
        <v>2004</v>
      </c>
      <c r="B7" s="184">
        <v>2.1831287573300159E-2</v>
      </c>
      <c r="C7" s="184">
        <v>3.3969725650006444E-2</v>
      </c>
      <c r="D7" s="184">
        <v>7.5593422787895867E-2</v>
      </c>
      <c r="E7" s="184">
        <v>2.0888849437054463E-2</v>
      </c>
      <c r="F7" s="184">
        <v>4.3264418596624665E-2</v>
      </c>
      <c r="G7" s="184">
        <v>5.1034586075128674E-2</v>
      </c>
      <c r="H7" s="184">
        <v>0.12646241390295612</v>
      </c>
      <c r="I7" s="184">
        <v>3.2721521806923004E-2</v>
      </c>
      <c r="J7" s="184">
        <v>0.10709243177378486</v>
      </c>
      <c r="K7" s="184">
        <v>0.16880286440765918</v>
      </c>
    </row>
    <row r="8" spans="1:11" ht="18">
      <c r="A8" s="1">
        <v>2005</v>
      </c>
      <c r="B8" s="184">
        <v>2.1950302837566146E-2</v>
      </c>
      <c r="C8" s="184">
        <v>2.0481815319674856E-2</v>
      </c>
      <c r="D8" s="184">
        <v>5.6697383928527696E-2</v>
      </c>
      <c r="E8" s="184">
        <v>7.9256949991453718E-2</v>
      </c>
      <c r="F8" s="184">
        <v>0.16937124708451257</v>
      </c>
      <c r="G8" s="184">
        <v>0.24110171344386644</v>
      </c>
      <c r="H8" s="184">
        <v>0.26679539315214107</v>
      </c>
      <c r="I8" s="184">
        <v>0.23225416819446543</v>
      </c>
      <c r="J8" s="184">
        <v>0.41747030048916828</v>
      </c>
      <c r="K8" s="184">
        <v>0.55039624400639331</v>
      </c>
    </row>
    <row r="9" spans="1:11" ht="18">
      <c r="A9" s="1">
        <v>2006</v>
      </c>
      <c r="B9" s="184">
        <v>3.0160189539941283E-2</v>
      </c>
      <c r="C9" s="184">
        <v>1.7654015574383841E-2</v>
      </c>
      <c r="D9" s="184">
        <v>-2.8239841620452092E-3</v>
      </c>
      <c r="E9" s="184">
        <v>-5.1070580081500436E-2</v>
      </c>
      <c r="F9" s="184">
        <v>1.5390708991116275E-2</v>
      </c>
      <c r="G9" s="184">
        <v>-1.894189319987194E-3</v>
      </c>
      <c r="H9" s="184">
        <v>0.20183832303061555</v>
      </c>
      <c r="I9" s="184">
        <v>3.3003098142864652E-2</v>
      </c>
      <c r="J9" s="184">
        <v>6.3905048313942408E-3</v>
      </c>
      <c r="K9" s="184">
        <v>0.18598341261915233</v>
      </c>
    </row>
    <row r="10" spans="1:11" ht="18">
      <c r="A10" s="1">
        <v>2007</v>
      </c>
      <c r="B10" s="184">
        <v>4.4157778929626884E-2</v>
      </c>
      <c r="C10" s="184">
        <v>3.7934886958864711E-2</v>
      </c>
      <c r="D10" s="184">
        <v>9.7233133589003564E-3</v>
      </c>
      <c r="E10" s="184">
        <v>-8.64551512868144E-3</v>
      </c>
      <c r="F10" s="184">
        <v>-7.089022011702395E-2</v>
      </c>
      <c r="G10" s="184">
        <v>-5.3456653883380278E-3</v>
      </c>
      <c r="H10" s="184">
        <v>3.1744811683320454E-2</v>
      </c>
      <c r="I10" s="184">
        <v>-2.893258664949638E-2</v>
      </c>
      <c r="J10" s="184">
        <v>-4.748666638090978E-2</v>
      </c>
      <c r="K10" s="184">
        <v>0.2607031723946433</v>
      </c>
    </row>
    <row r="11" spans="1:11" ht="18">
      <c r="A11" s="1">
        <v>2008</v>
      </c>
      <c r="B11" s="184">
        <v>5.7465407337030733E-2</v>
      </c>
      <c r="C11" s="184">
        <v>7.0002920845097849E-2</v>
      </c>
      <c r="D11" s="184">
        <v>9.969375657756635E-2</v>
      </c>
      <c r="E11" s="184">
        <v>0.18469272206735934</v>
      </c>
      <c r="F11" s="184">
        <v>-0.24126013060135088</v>
      </c>
      <c r="G11" s="184">
        <v>-1.2968903778351693E-2</v>
      </c>
      <c r="H11" s="184">
        <v>-0.43286398966947276</v>
      </c>
      <c r="I11" s="184">
        <v>-0.345792109441798</v>
      </c>
      <c r="J11" s="184">
        <v>-0.32865114365429371</v>
      </c>
      <c r="K11" s="184">
        <v>-0.50755916256688327</v>
      </c>
    </row>
    <row r="12" spans="1:11" ht="18">
      <c r="A12" s="1">
        <v>2009</v>
      </c>
      <c r="B12" s="184">
        <v>2.3113023949303396E-2</v>
      </c>
      <c r="C12" s="184">
        <v>4.2513396016580218E-2</v>
      </c>
      <c r="D12" s="184">
        <v>4.324722114904371E-2</v>
      </c>
      <c r="E12" s="184">
        <v>-1.2753219766629085E-2</v>
      </c>
      <c r="F12" s="184">
        <v>0.56925752641848137</v>
      </c>
      <c r="G12" s="184">
        <v>0.14658973590203894</v>
      </c>
      <c r="H12" s="184">
        <v>0.32548822138541023</v>
      </c>
      <c r="I12" s="184">
        <v>0.2531606742771792</v>
      </c>
      <c r="J12" s="184">
        <v>0.20469975390449205</v>
      </c>
      <c r="K12" s="184">
        <v>0.73444663214954187</v>
      </c>
    </row>
    <row r="13" spans="1:11" ht="18">
      <c r="A13" s="1">
        <v>2010</v>
      </c>
      <c r="B13" s="184">
        <v>1.1052958789707988E-2</v>
      </c>
      <c r="C13" s="184">
        <v>8.9584444552204268E-3</v>
      </c>
      <c r="D13" s="184">
        <v>1.1438110407179507E-2</v>
      </c>
      <c r="E13" s="184">
        <v>0.14098046535531922</v>
      </c>
      <c r="F13" s="184">
        <v>0.21801765498482606</v>
      </c>
      <c r="G13" s="184">
        <v>0.17277332231628462</v>
      </c>
      <c r="H13" s="184">
        <v>0.1174702277719968</v>
      </c>
      <c r="I13" s="184">
        <v>0.24041418795960293</v>
      </c>
      <c r="J13" s="184">
        <v>0.24141549027088896</v>
      </c>
      <c r="K13" s="184">
        <v>0.27476195948616328</v>
      </c>
    </row>
    <row r="14" spans="1:11" ht="18">
      <c r="A14" s="1">
        <v>2011</v>
      </c>
      <c r="B14" s="184">
        <v>1.5905963843285995E-2</v>
      </c>
      <c r="C14" s="184">
        <v>2.522617774627145E-3</v>
      </c>
      <c r="D14" s="184">
        <v>2.1785492637240975E-2</v>
      </c>
      <c r="E14" s="184">
        <v>0.13575394653067643</v>
      </c>
      <c r="F14" s="184">
        <v>6.0595095322774295E-2</v>
      </c>
      <c r="G14" s="184">
        <v>5.1516515568174936E-2</v>
      </c>
      <c r="H14" s="184">
        <v>-7.5109008942428473E-2</v>
      </c>
      <c r="I14" s="184">
        <v>3.9165050875958729E-2</v>
      </c>
      <c r="J14" s="184">
        <v>-0.10717121270329107</v>
      </c>
      <c r="K14" s="184">
        <v>-0.15437572697908719</v>
      </c>
    </row>
    <row r="15" spans="1:11" ht="18">
      <c r="A15" s="1">
        <v>2012</v>
      </c>
      <c r="B15" s="184">
        <v>1.1938401888962114E-2</v>
      </c>
      <c r="C15" s="184">
        <v>4.3449643915890013E-2</v>
      </c>
      <c r="D15" s="184">
        <v>0.11417449209849195</v>
      </c>
      <c r="E15" s="184">
        <v>-6.6193204682515328E-3</v>
      </c>
      <c r="F15" s="184">
        <v>0.17477214017643905</v>
      </c>
      <c r="G15" s="184">
        <v>0.10498437055748933</v>
      </c>
      <c r="H15" s="184">
        <v>0.18087529065818581</v>
      </c>
      <c r="I15" s="184">
        <v>0.13793416609562187</v>
      </c>
      <c r="J15" s="184">
        <v>0.12838312703489613</v>
      </c>
      <c r="K15" s="184">
        <v>0.16804911280760515</v>
      </c>
    </row>
    <row r="16" spans="1:11" ht="18">
      <c r="A16" s="1">
        <v>2013</v>
      </c>
      <c r="B16" s="184">
        <v>2.3070600245562733E-3</v>
      </c>
      <c r="C16" s="184">
        <v>1.7864573172555298E-2</v>
      </c>
      <c r="D16" s="184">
        <v>2.1541994248736929E-2</v>
      </c>
      <c r="E16" s="184">
        <v>-9.0687178769365051E-2</v>
      </c>
      <c r="F16" s="184">
        <v>2.1661171189774731E-2</v>
      </c>
      <c r="G16" s="184">
        <v>-0.10925256739847522</v>
      </c>
      <c r="H16" s="184">
        <v>0.20513861540231287</v>
      </c>
      <c r="I16" s="184">
        <v>0.24751505477762445</v>
      </c>
      <c r="J16" s="184">
        <v>0.13309690868415705</v>
      </c>
      <c r="K16" s="184">
        <v>-6.4904622083510499E-2</v>
      </c>
    </row>
    <row r="17" spans="1:13" ht="18">
      <c r="A17" s="1">
        <v>2014</v>
      </c>
      <c r="B17" s="184">
        <v>3.1182908760136741E-3</v>
      </c>
      <c r="C17" s="184">
        <v>1.8568059060675823E-2</v>
      </c>
      <c r="D17" s="184">
        <v>0.13501671786074509</v>
      </c>
      <c r="E17" s="184">
        <v>0.18787705432454427</v>
      </c>
      <c r="F17" s="184">
        <v>0.06</v>
      </c>
      <c r="G17" s="184">
        <v>0.27904801478639873</v>
      </c>
      <c r="H17" s="184">
        <v>7.4043088394656981E-2</v>
      </c>
      <c r="I17" s="184">
        <v>0.28193899211957318</v>
      </c>
      <c r="J17" s="184">
        <v>0.11067049572035939</v>
      </c>
      <c r="K17" s="184">
        <v>0.11807207117129337</v>
      </c>
    </row>
    <row r="18" spans="1:13" ht="18">
      <c r="A18" s="1">
        <v>2015</v>
      </c>
      <c r="B18" s="184">
        <v>9.8186212286122121E-4</v>
      </c>
      <c r="C18" s="184">
        <v>7.3892181691901371E-3</v>
      </c>
      <c r="D18" s="184">
        <v>1.7068539949633754E-2</v>
      </c>
      <c r="E18" s="184">
        <v>8.609286123815818E-2</v>
      </c>
      <c r="F18" s="184">
        <v>6.7443379406520565E-2</v>
      </c>
      <c r="G18" s="184">
        <v>0.128885485993673</v>
      </c>
      <c r="H18" s="184">
        <v>8.7821377413924734E-2</v>
      </c>
      <c r="I18" s="184">
        <v>0.1108731847402494</v>
      </c>
      <c r="J18" s="184">
        <v>0.14970936838756274</v>
      </c>
      <c r="K18" s="184">
        <v>-4.8699681041788241E-2</v>
      </c>
    </row>
    <row r="19" spans="1:13" ht="18">
      <c r="A19" s="1">
        <v>2016</v>
      </c>
      <c r="B19" s="184">
        <v>-1.5013760437826429E-3</v>
      </c>
      <c r="C19" s="184">
        <v>4.1126548397627527E-3</v>
      </c>
      <c r="D19" s="184">
        <v>3.1253869281115287E-2</v>
      </c>
      <c r="E19" s="184">
        <v>4.8989421624628715E-2</v>
      </c>
      <c r="F19" s="184">
        <v>0.18531187357360568</v>
      </c>
      <c r="G19" s="184">
        <v>0.13220800749098416</v>
      </c>
      <c r="H19" s="184">
        <v>3.2227214840089329E-2</v>
      </c>
      <c r="I19" s="184">
        <v>0.15656982300234415</v>
      </c>
      <c r="J19" s="184">
        <v>7.5875640203459521E-2</v>
      </c>
      <c r="K19" s="184">
        <v>0.14942410392540445</v>
      </c>
    </row>
    <row r="20" spans="1:13" ht="18">
      <c r="A20" s="1">
        <v>2017</v>
      </c>
      <c r="B20" s="184">
        <v>-3.1801480134086013E-3</v>
      </c>
      <c r="C20" s="184">
        <v>-2.9715302023879397E-3</v>
      </c>
      <c r="D20" s="184">
        <v>4.1301651117451321E-3</v>
      </c>
      <c r="E20" s="184">
        <v>-6.1017447035821903E-2</v>
      </c>
      <c r="F20" s="184">
        <v>-3.2151911485703843E-2</v>
      </c>
      <c r="G20" s="184">
        <v>-4.8215332479888295E-2</v>
      </c>
      <c r="H20" s="184">
        <v>0.10882206423919064</v>
      </c>
      <c r="I20" s="184">
        <v>6.8259180790960522E-2</v>
      </c>
      <c r="J20" s="184">
        <v>9.7580592481301159E-2</v>
      </c>
      <c r="K20" s="184">
        <v>0.20997893064247902</v>
      </c>
    </row>
    <row r="21" spans="1:13" ht="18">
      <c r="A21" s="1">
        <v>2018</v>
      </c>
      <c r="B21" s="184">
        <v>-3.2482956593132828E-3</v>
      </c>
      <c r="C21" s="184">
        <v>-1.2105899848477986E-3</v>
      </c>
      <c r="D21" s="184">
        <v>8.7599710000000001E-3</v>
      </c>
      <c r="E21" s="184">
        <v>4.0491165215541969E-2</v>
      </c>
      <c r="F21" s="184">
        <v>1.2520470412217044E-2</v>
      </c>
      <c r="G21" s="184">
        <v>-8.4195932737938239E-3</v>
      </c>
      <c r="H21" s="184">
        <v>-0.10003568954296387</v>
      </c>
      <c r="I21" s="184">
        <v>-4.0656990523285814E-3</v>
      </c>
      <c r="J21" s="184">
        <v>-7.3278603763618805E-2</v>
      </c>
      <c r="K21" s="184">
        <v>-9.9107624220478724E-2</v>
      </c>
    </row>
    <row r="22" spans="1:13" ht="18">
      <c r="A22" s="1">
        <v>2019</v>
      </c>
      <c r="B22" s="217">
        <v>-3.0649962860936908E-3</v>
      </c>
      <c r="C22" s="184">
        <v>4.676305911565759E-3</v>
      </c>
      <c r="D22" s="217">
        <v>6.9428357475812552E-2</v>
      </c>
      <c r="E22" s="217">
        <v>8.0578859839805617E-2</v>
      </c>
      <c r="F22" s="217">
        <v>0.15918905728620047</v>
      </c>
      <c r="G22" s="217">
        <v>0.14767414784236044</v>
      </c>
      <c r="H22" s="217">
        <v>0.26879723803303163</v>
      </c>
      <c r="I22" s="217">
        <v>0.33897995692015626</v>
      </c>
      <c r="J22" s="217">
        <v>0.21809687039660913</v>
      </c>
      <c r="K22" s="217">
        <v>0.21069968845571208</v>
      </c>
    </row>
    <row r="23" spans="1:13" ht="18">
      <c r="A23" s="1">
        <v>2020</v>
      </c>
      <c r="B23" s="218">
        <v>-4.6786369350395596E-3</v>
      </c>
      <c r="C23" s="184">
        <v>1.7839197188045386E-3</v>
      </c>
      <c r="D23" s="218">
        <v>3.989158919223712E-2</v>
      </c>
      <c r="E23" s="218">
        <v>-5.5513712861010589E-4</v>
      </c>
      <c r="F23" s="218">
        <v>-8.8792961461592324E-3</v>
      </c>
      <c r="G23" s="218">
        <v>-1.1645337919934828E-2</v>
      </c>
      <c r="H23" s="218">
        <v>-2.8225361642042358E-2</v>
      </c>
      <c r="I23" s="218">
        <v>0.10640349398665469</v>
      </c>
      <c r="J23" s="218">
        <v>2.9824729053325956E-2</v>
      </c>
      <c r="K23" s="218">
        <v>8.8851181869153306E-2</v>
      </c>
    </row>
    <row r="24" spans="1:13" ht="18">
      <c r="A24" s="1">
        <v>2021</v>
      </c>
      <c r="B24" s="218">
        <v>-4.8840515402815976E-3</v>
      </c>
      <c r="C24" s="184">
        <v>-5.1138052251106236E-3</v>
      </c>
      <c r="D24" s="218">
        <v>-2.7923491896798658E-2</v>
      </c>
      <c r="E24" s="218">
        <v>1.5530074848464581E-2</v>
      </c>
      <c r="F24" s="218">
        <v>8.4666891506434805E-2</v>
      </c>
      <c r="G24" s="218">
        <v>5.0643140695394662E-2</v>
      </c>
      <c r="H24" s="218">
        <v>0.25850430228774246</v>
      </c>
      <c r="I24" s="218">
        <v>0.36611905556688157</v>
      </c>
      <c r="J24" s="218">
        <v>0.10703817946781687</v>
      </c>
      <c r="K24" s="218">
        <v>5.2009734971367051E-2</v>
      </c>
    </row>
    <row r="25" spans="1:13" ht="18">
      <c r="A25" s="1">
        <v>2022</v>
      </c>
      <c r="B25" s="218">
        <v>-7.5187161529581053E-3</v>
      </c>
      <c r="C25" s="184">
        <v>-4.9715217504749137E-2</v>
      </c>
      <c r="D25" s="218">
        <v>-0.18218372948631217</v>
      </c>
      <c r="E25" s="218">
        <v>-0.12272577435699429</v>
      </c>
      <c r="F25" s="218">
        <v>-7.2039300396056147E-2</v>
      </c>
      <c r="G25" s="218">
        <v>-0.12222675713997506</v>
      </c>
      <c r="H25" s="218">
        <v>-8.923465476029413E-2</v>
      </c>
      <c r="I25" s="218">
        <v>-0.1383077642119763</v>
      </c>
      <c r="J25" s="218">
        <v>-7.0634957338081214E-2</v>
      </c>
      <c r="K25" s="218">
        <v>-0.14474990951118002</v>
      </c>
    </row>
    <row r="26" spans="1:13" ht="18">
      <c r="A26" s="1">
        <v>2023</v>
      </c>
      <c r="B26" s="218">
        <v>2.8024416157996706E-2</v>
      </c>
      <c r="C26" s="184">
        <v>4.0157905135766614E-2</v>
      </c>
      <c r="D26" s="218">
        <v>7.0936559635684876E-2</v>
      </c>
      <c r="E26" s="218">
        <v>7.7218617342360478E-3</v>
      </c>
      <c r="F26" s="218">
        <v>0.10399830831439183</v>
      </c>
      <c r="G26" s="218">
        <v>7.4180611069800673E-2</v>
      </c>
      <c r="H26" s="218">
        <v>0.16572032219727975</v>
      </c>
      <c r="I26" s="218">
        <v>0.22305199192306741</v>
      </c>
      <c r="J26" s="218">
        <v>0.11675136375793829</v>
      </c>
      <c r="K26" s="218">
        <v>6.5318300389780037E-2</v>
      </c>
    </row>
    <row r="27" spans="1:13" ht="18">
      <c r="A27" s="1">
        <v>2024</v>
      </c>
      <c r="B27" s="218">
        <v>3.5102196319068114E-2</v>
      </c>
      <c r="C27" s="184">
        <v>3.6641591978712404E-2</v>
      </c>
      <c r="D27" s="218">
        <v>1.953641120600259E-2</v>
      </c>
      <c r="E27" s="218">
        <v>3.0835548690273593E-2</v>
      </c>
      <c r="F27" s="218">
        <v>0.16733264729314648</v>
      </c>
      <c r="G27" s="218">
        <v>0.14425464171005253</v>
      </c>
      <c r="H27" s="218">
        <v>9.2716357045763503E-2</v>
      </c>
      <c r="I27" s="218">
        <v>0.32858683355922136</v>
      </c>
      <c r="J27" s="218">
        <v>0.14489331008861592</v>
      </c>
      <c r="K27" s="218">
        <v>0.1526607693971582</v>
      </c>
    </row>
    <row r="29" spans="1:13" ht="18">
      <c r="A29" s="226" t="s">
        <v>9799</v>
      </c>
      <c r="B29" s="15">
        <f t="shared" ref="B29:K29" si="0">AVERAGE(B3:B27)</f>
        <v>1.7213240457082987E-2</v>
      </c>
      <c r="C29" s="15">
        <f t="shared" si="0"/>
        <v>2.2014655003178927E-2</v>
      </c>
      <c r="D29" s="15">
        <f t="shared" si="0"/>
        <v>3.6239328936224217E-2</v>
      </c>
      <c r="E29" s="15">
        <f t="shared" si="0"/>
        <v>3.24759359648698E-2</v>
      </c>
      <c r="F29" s="15">
        <f t="shared" si="0"/>
        <v>6.8267294894024361E-2</v>
      </c>
      <c r="G29" s="15">
        <f t="shared" si="0"/>
        <v>6.4519812384585651E-2</v>
      </c>
      <c r="H29" s="15">
        <f t="shared" si="0"/>
        <v>5.9985413596673066E-2</v>
      </c>
      <c r="I29" s="15">
        <f t="shared" si="0"/>
        <v>9.148731122895512E-2</v>
      </c>
      <c r="J29" s="15">
        <f t="shared" si="0"/>
        <v>4.6898579897346131E-2</v>
      </c>
      <c r="K29" s="15">
        <f t="shared" si="0"/>
        <v>8.9549735186840174E-2</v>
      </c>
      <c r="L29" s="292">
        <f>SUMPRODUCT(B30:K30,B29:K29)</f>
        <v>5.8192988636896273E-2</v>
      </c>
      <c r="M29" s="292" cm="1">
        <f t="array" ref="M29">MMULT(B30:K30,TRANSPOSE(B29:K29))</f>
        <v>5.8192988636896273E-2</v>
      </c>
    </row>
    <row r="30" spans="1:13" ht="18">
      <c r="A30" s="226" t="s">
        <v>10475</v>
      </c>
      <c r="B30" s="267">
        <v>0.03</v>
      </c>
      <c r="C30" s="267">
        <v>0.1</v>
      </c>
      <c r="D30" s="267">
        <v>0.15</v>
      </c>
      <c r="E30" s="267">
        <v>0.12</v>
      </c>
      <c r="F30" s="267">
        <v>0.04</v>
      </c>
      <c r="G30" s="267">
        <v>0.06</v>
      </c>
      <c r="H30" s="267">
        <v>0.12</v>
      </c>
      <c r="I30" s="267">
        <v>0.23</v>
      </c>
      <c r="J30" s="267">
        <v>0.05</v>
      </c>
      <c r="K30" s="267">
        <v>0.1</v>
      </c>
      <c r="L30" s="292">
        <f>SUM(B30:K30)</f>
        <v>1</v>
      </c>
    </row>
    <row r="31" spans="1:13" ht="18">
      <c r="A31" s="226" t="s">
        <v>10476</v>
      </c>
      <c r="B31" s="15">
        <f t="shared" ref="B31:K31" si="1">STDEV(B3:B27)</f>
        <v>1.9297031968065044E-2</v>
      </c>
      <c r="C31" s="15">
        <f t="shared" si="1"/>
        <v>2.6340407383131949E-2</v>
      </c>
      <c r="D31" s="15">
        <f t="shared" si="1"/>
        <v>6.0234002077307704E-2</v>
      </c>
      <c r="E31" s="15">
        <f t="shared" si="1"/>
        <v>7.9801695354932908E-2</v>
      </c>
      <c r="F31" s="15">
        <f t="shared" si="1"/>
        <v>0.15074270658394476</v>
      </c>
      <c r="G31" s="15">
        <f t="shared" si="1"/>
        <v>0.10239393890724204</v>
      </c>
      <c r="H31" s="15">
        <f t="shared" si="1"/>
        <v>0.18120589295383774</v>
      </c>
      <c r="I31" s="15">
        <f t="shared" si="1"/>
        <v>0.189453485911981</v>
      </c>
      <c r="J31" s="15">
        <f t="shared" si="1"/>
        <v>0.17143862389041345</v>
      </c>
      <c r="K31" s="15">
        <f t="shared" si="1"/>
        <v>0.2547464294358745</v>
      </c>
      <c r="L31" s="292">
        <f t="array" ref="L31">SQRT(MMULT(MMULT(B32:K32,B35:K44),TRANSPOSE(B32:K32)))</f>
        <v>9.9252837513359213E-2</v>
      </c>
      <c r="M31" s="293">
        <f>SUMPRODUCT(B30:K30,B31:K31)</f>
        <v>0.13336318310165984</v>
      </c>
    </row>
    <row r="32" spans="1:13" ht="18">
      <c r="A32" s="226" t="s">
        <v>10482</v>
      </c>
      <c r="B32" s="292">
        <f t="shared" ref="B32:K32" si="2">B30*B31</f>
        <v>5.7891095904195129E-4</v>
      </c>
      <c r="C32" s="292">
        <f t="shared" si="2"/>
        <v>2.6340407383131951E-3</v>
      </c>
      <c r="D32" s="292">
        <f t="shared" si="2"/>
        <v>9.0351003115961559E-3</v>
      </c>
      <c r="E32" s="292">
        <f t="shared" si="2"/>
        <v>9.5762034425919493E-3</v>
      </c>
      <c r="F32" s="292">
        <f t="shared" si="2"/>
        <v>6.0297082633577904E-3</v>
      </c>
      <c r="G32" s="292">
        <f t="shared" si="2"/>
        <v>6.1436363344345218E-3</v>
      </c>
      <c r="H32" s="292">
        <f t="shared" si="2"/>
        <v>2.1744707154460526E-2</v>
      </c>
      <c r="I32" s="292">
        <f t="shared" si="2"/>
        <v>4.3574301759755629E-2</v>
      </c>
      <c r="J32" s="292">
        <f t="shared" si="2"/>
        <v>8.5719311945206735E-3</v>
      </c>
      <c r="K32" s="292">
        <f t="shared" si="2"/>
        <v>2.547464294358745E-2</v>
      </c>
    </row>
    <row r="33" spans="1:12" ht="18.5" thickBot="1">
      <c r="A33" s="302" t="s">
        <v>10483</v>
      </c>
      <c r="B33" s="303">
        <f t="shared" ref="B33:L33" si="3">B29-1.645*B31</f>
        <v>-1.4530377130384013E-2</v>
      </c>
      <c r="C33" s="303">
        <f t="shared" si="3"/>
        <v>-2.1315315142073129E-2</v>
      </c>
      <c r="D33" s="303">
        <f t="shared" si="3"/>
        <v>-6.2845604480946948E-2</v>
      </c>
      <c r="E33" s="303">
        <f t="shared" si="3"/>
        <v>-9.8797852893994842E-2</v>
      </c>
      <c r="F33" s="303">
        <f t="shared" si="3"/>
        <v>-0.17970445743656477</v>
      </c>
      <c r="G33" s="303">
        <f t="shared" si="3"/>
        <v>-0.1039182171178275</v>
      </c>
      <c r="H33" s="303">
        <f t="shared" si="3"/>
        <v>-0.23809828031239003</v>
      </c>
      <c r="I33" s="303">
        <f t="shared" si="3"/>
        <v>-0.22016367309625365</v>
      </c>
      <c r="J33" s="303">
        <f t="shared" si="3"/>
        <v>-0.23511795640238398</v>
      </c>
      <c r="K33" s="303">
        <f t="shared" si="3"/>
        <v>-0.32950814123517336</v>
      </c>
      <c r="L33" s="303">
        <f t="shared" si="3"/>
        <v>-0.10507792907257964</v>
      </c>
    </row>
    <row r="34" spans="1:12" ht="54">
      <c r="A34" s="105"/>
      <c r="B34" s="2" t="s">
        <v>9841</v>
      </c>
      <c r="C34" s="186" t="s">
        <v>9842</v>
      </c>
      <c r="D34" s="2" t="s">
        <v>9843</v>
      </c>
      <c r="E34" s="2" t="s">
        <v>9844</v>
      </c>
      <c r="F34" s="2" t="s">
        <v>9845</v>
      </c>
      <c r="G34" s="2" t="s">
        <v>9846</v>
      </c>
      <c r="H34" s="2" t="s">
        <v>2</v>
      </c>
      <c r="I34" s="2" t="s">
        <v>3</v>
      </c>
      <c r="J34" s="2" t="s">
        <v>4</v>
      </c>
      <c r="K34" s="2" t="s">
        <v>0</v>
      </c>
    </row>
    <row r="35" spans="1:12" ht="36.5" thickBot="1">
      <c r="A35" s="2" t="s">
        <v>9841</v>
      </c>
      <c r="B35" s="294">
        <v>1</v>
      </c>
      <c r="C35" s="294">
        <v>0.84760418387490333</v>
      </c>
      <c r="D35" s="294">
        <v>0.39178431386316065</v>
      </c>
      <c r="E35" s="294">
        <v>0.22319485189272309</v>
      </c>
      <c r="F35" s="294">
        <v>-0.18843780252769732</v>
      </c>
      <c r="G35" s="294">
        <v>5.3372286776529131E-2</v>
      </c>
      <c r="H35" s="294">
        <v>-0.38468429986209268</v>
      </c>
      <c r="I35" s="294">
        <v>-0.48281293495352767</v>
      </c>
      <c r="J35" s="294">
        <v>-0.46693915774087091</v>
      </c>
      <c r="K35" s="295">
        <v>-0.15262798020978366</v>
      </c>
    </row>
    <row r="36" spans="1:12" ht="36.5" thickBot="1">
      <c r="A36" s="186" t="s">
        <v>9842</v>
      </c>
      <c r="B36" s="296">
        <v>0.84760418387490333</v>
      </c>
      <c r="C36" s="294">
        <v>1</v>
      </c>
      <c r="D36" s="294">
        <v>0.74601771108324433</v>
      </c>
      <c r="E36" s="294">
        <v>0.27744424563239733</v>
      </c>
      <c r="F36" s="294">
        <v>-2.4258918845372113E-2</v>
      </c>
      <c r="G36" s="294">
        <v>0.18643680474445279</v>
      </c>
      <c r="H36" s="294">
        <v>-0.25545066343123529</v>
      </c>
      <c r="I36" s="294">
        <v>-0.30482255704814321</v>
      </c>
      <c r="J36" s="294">
        <v>-0.30771799996899069</v>
      </c>
      <c r="K36" s="295">
        <v>-6.051692091104844E-2</v>
      </c>
    </row>
    <row r="37" spans="1:12" ht="36.5" thickBot="1">
      <c r="A37" s="2" t="s">
        <v>9843</v>
      </c>
      <c r="B37" s="296">
        <v>0.39178431386316065</v>
      </c>
      <c r="C37" s="296">
        <v>0.74601771108324433</v>
      </c>
      <c r="D37" s="294">
        <v>1</v>
      </c>
      <c r="E37" s="294">
        <v>0.55242290184419507</v>
      </c>
      <c r="F37" s="294">
        <v>8.1503048575786677E-2</v>
      </c>
      <c r="G37" s="294">
        <v>0.50339791311960569</v>
      </c>
      <c r="H37" s="294">
        <v>-5.007229330621317E-2</v>
      </c>
      <c r="I37" s="294">
        <v>2.9824714307071828E-2</v>
      </c>
      <c r="J37" s="294">
        <v>-1.6900965620880618E-2</v>
      </c>
      <c r="K37" s="295">
        <v>2.2506758460679274E-2</v>
      </c>
    </row>
    <row r="38" spans="1:12" ht="36.5" thickBot="1">
      <c r="A38" s="2" t="s">
        <v>9844</v>
      </c>
      <c r="B38" s="296">
        <v>0.22319485189272309</v>
      </c>
      <c r="C38" s="296">
        <v>0.27744424563239733</v>
      </c>
      <c r="D38" s="296">
        <v>0.55242290184419507</v>
      </c>
      <c r="E38" s="294">
        <v>1</v>
      </c>
      <c r="F38" s="294">
        <v>9.1491577638947396E-4</v>
      </c>
      <c r="G38" s="294">
        <v>0.66385953029087197</v>
      </c>
      <c r="H38" s="294">
        <v>-0.28199576610636418</v>
      </c>
      <c r="I38" s="294">
        <v>1.3601979287830425E-2</v>
      </c>
      <c r="J38" s="294">
        <v>-0.11492942460110794</v>
      </c>
      <c r="K38" s="295">
        <v>-0.22515230550626072</v>
      </c>
    </row>
    <row r="39" spans="1:12" ht="36.5" thickBot="1">
      <c r="A39" s="2" t="s">
        <v>9845</v>
      </c>
      <c r="B39" s="297">
        <v>-0.18843780252769732</v>
      </c>
      <c r="C39" s="297">
        <v>-2.4258918845372113E-2</v>
      </c>
      <c r="D39" s="297">
        <v>8.1503048575786677E-2</v>
      </c>
      <c r="E39" s="297">
        <v>9.1491577638947396E-4</v>
      </c>
      <c r="F39" s="294">
        <v>1</v>
      </c>
      <c r="G39" s="294">
        <v>0.5747112751057224</v>
      </c>
      <c r="H39" s="294">
        <v>0.70351954734670619</v>
      </c>
      <c r="I39" s="294">
        <v>0.69671578139114299</v>
      </c>
      <c r="J39" s="294">
        <v>0.6587194154722702</v>
      </c>
      <c r="K39" s="295">
        <v>0.77527237908088253</v>
      </c>
    </row>
    <row r="40" spans="1:12" ht="36.5" thickBot="1">
      <c r="A40" s="2" t="s">
        <v>9846</v>
      </c>
      <c r="B40" s="297">
        <v>5.3372286776529131E-2</v>
      </c>
      <c r="C40" s="297">
        <v>0.18643680474445279</v>
      </c>
      <c r="D40" s="297">
        <v>0.50339791311960569</v>
      </c>
      <c r="E40" s="297">
        <v>0.66385953029087197</v>
      </c>
      <c r="F40" s="298">
        <v>0.5747112751057224</v>
      </c>
      <c r="G40" s="294">
        <v>1</v>
      </c>
      <c r="H40" s="294">
        <v>0.37024191080794605</v>
      </c>
      <c r="I40" s="294">
        <v>0.5245443797147531</v>
      </c>
      <c r="J40" s="294">
        <v>0.46246906817675509</v>
      </c>
      <c r="K40" s="295">
        <v>0.41448482163799838</v>
      </c>
    </row>
    <row r="41" spans="1:12" ht="33" thickBot="1">
      <c r="A41" s="2" t="s">
        <v>2</v>
      </c>
      <c r="B41" s="297">
        <v>-0.38468429986209268</v>
      </c>
      <c r="C41" s="297">
        <v>-0.25545066343123529</v>
      </c>
      <c r="D41" s="297">
        <v>-5.007229330621317E-2</v>
      </c>
      <c r="E41" s="297">
        <v>-0.28199576610636418</v>
      </c>
      <c r="F41" s="299">
        <v>0.70351954734670619</v>
      </c>
      <c r="G41" s="299">
        <v>0.37024191080794605</v>
      </c>
      <c r="H41" s="294">
        <v>1</v>
      </c>
      <c r="I41" s="294">
        <v>0.853977179624826</v>
      </c>
      <c r="J41" s="294">
        <v>0.86764236435322573</v>
      </c>
      <c r="K41" s="295">
        <v>0.77310938053871381</v>
      </c>
    </row>
    <row r="42" spans="1:12" ht="36.5" thickBot="1">
      <c r="A42" s="2" t="s">
        <v>3</v>
      </c>
      <c r="B42" s="297">
        <v>-0.48281293495352767</v>
      </c>
      <c r="C42" s="297">
        <v>-0.30482255704814321</v>
      </c>
      <c r="D42" s="297">
        <v>2.9824714307071828E-2</v>
      </c>
      <c r="E42" s="297">
        <v>1.3601979287830425E-2</v>
      </c>
      <c r="F42" s="299">
        <v>0.69671578139114299</v>
      </c>
      <c r="G42" s="299">
        <v>0.5245443797147531</v>
      </c>
      <c r="H42" s="300">
        <v>0.853977179624826</v>
      </c>
      <c r="I42" s="294">
        <v>1</v>
      </c>
      <c r="J42" s="294">
        <v>0.83363757552570505</v>
      </c>
      <c r="K42" s="295">
        <v>0.61555711036748229</v>
      </c>
    </row>
    <row r="43" spans="1:12" ht="33" thickBot="1">
      <c r="A43" s="2" t="s">
        <v>4</v>
      </c>
      <c r="B43" s="297">
        <v>-0.46693915774087091</v>
      </c>
      <c r="C43" s="297">
        <v>-0.30771799996899069</v>
      </c>
      <c r="D43" s="297">
        <v>-1.6900965620880618E-2</v>
      </c>
      <c r="E43" s="297">
        <v>-0.11492942460110794</v>
      </c>
      <c r="F43" s="299">
        <v>0.6587194154722702</v>
      </c>
      <c r="G43" s="299">
        <v>0.46246906817675509</v>
      </c>
      <c r="H43" s="300">
        <v>0.86764236435322573</v>
      </c>
      <c r="I43" s="300">
        <v>0.83363757552570505</v>
      </c>
      <c r="J43" s="294">
        <v>1</v>
      </c>
      <c r="K43" s="295">
        <v>0.78604220626633925</v>
      </c>
    </row>
    <row r="44" spans="1:12" ht="36.5" thickBot="1">
      <c r="A44" s="2" t="s">
        <v>0</v>
      </c>
      <c r="B44" s="297">
        <v>-0.15262798020978366</v>
      </c>
      <c r="C44" s="297">
        <v>-6.051692091104844E-2</v>
      </c>
      <c r="D44" s="297">
        <v>2.2506758460679274E-2</v>
      </c>
      <c r="E44" s="297">
        <v>-0.22515230550626072</v>
      </c>
      <c r="F44" s="299">
        <v>0.77527237908088253</v>
      </c>
      <c r="G44" s="299">
        <v>0.41448482163799838</v>
      </c>
      <c r="H44" s="300">
        <v>0.77310938053871381</v>
      </c>
      <c r="I44" s="300">
        <v>0.61555711036748229</v>
      </c>
      <c r="J44" s="300">
        <v>0.78604220626633925</v>
      </c>
      <c r="K44" s="295">
        <v>1</v>
      </c>
    </row>
  </sheetData>
  <pageMargins left="0.7" right="0.7" top="0.75" bottom="0.75" header="0.3" footer="0.3"/>
  <pageSetup orientation="portrait" verticalDpi="9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>
    <tabColor theme="6" tint="0.39997558519241921"/>
  </sheetPr>
  <dimension ref="A1:H318"/>
  <sheetViews>
    <sheetView zoomScale="180" zoomScaleNormal="180" workbookViewId="0">
      <pane xSplit="1" ySplit="1" topLeftCell="E306" activePane="bottomRight" state="frozen"/>
      <selection activeCell="B6" sqref="B6"/>
      <selection pane="topRight" activeCell="B6" sqref="B6"/>
      <selection pane="bottomLeft" activeCell="B6" sqref="B6"/>
      <selection pane="bottomRight" activeCell="A311" sqref="A311:H312"/>
    </sheetView>
  </sheetViews>
  <sheetFormatPr defaultColWidth="9.1796875" defaultRowHeight="14.5"/>
  <cols>
    <col min="1" max="1" width="21.26953125" style="124" customWidth="1"/>
    <col min="2" max="4" width="19.54296875" style="124" customWidth="1"/>
    <col min="5" max="5" width="9.1796875" style="124"/>
    <col min="6" max="6" width="21.54296875" style="124" bestFit="1" customWidth="1"/>
    <col min="7" max="16384" width="9.1796875" style="124"/>
  </cols>
  <sheetData>
    <row r="1" spans="1:8">
      <c r="A1" s="111"/>
      <c r="B1" s="112" t="s">
        <v>7542</v>
      </c>
      <c r="C1" s="112" t="s">
        <v>7543</v>
      </c>
      <c r="D1" s="112" t="s">
        <v>7544</v>
      </c>
      <c r="H1" s="120" t="s">
        <v>7545</v>
      </c>
    </row>
    <row r="2" spans="1:8">
      <c r="A2" s="113">
        <v>36585</v>
      </c>
      <c r="B2" s="114">
        <v>-8.9315659769310003E-3</v>
      </c>
      <c r="C2" s="114">
        <v>-2.473780226435849E-2</v>
      </c>
      <c r="D2" s="114">
        <v>-2.7236265273761662E-2</v>
      </c>
      <c r="H2" s="114">
        <v>1.6207165954064795E-2</v>
      </c>
    </row>
    <row r="3" spans="1:8">
      <c r="A3" s="113">
        <v>36616</v>
      </c>
      <c r="B3" s="114">
        <v>0.10554774919259326</v>
      </c>
      <c r="C3" s="114">
        <v>9.8830027323613456E-2</v>
      </c>
      <c r="D3" s="114">
        <v>9.7324767475309146E-2</v>
      </c>
      <c r="H3" s="114">
        <v>6.113522293654361E-3</v>
      </c>
    </row>
    <row r="4" spans="1:8">
      <c r="A4" s="113">
        <v>36644</v>
      </c>
      <c r="B4" s="114">
        <v>1.5185392211663753E-2</v>
      </c>
      <c r="C4" s="114">
        <v>-3.324603237984864E-2</v>
      </c>
      <c r="D4" s="114">
        <v>-3.6875218455085623E-2</v>
      </c>
      <c r="H4" s="114">
        <v>5.0096949393169554E-2</v>
      </c>
    </row>
    <row r="5" spans="1:8">
      <c r="A5" s="113">
        <v>36677</v>
      </c>
      <c r="B5" s="114">
        <v>-4.4311016138124458E-2</v>
      </c>
      <c r="C5" s="114">
        <v>-2.7375488936272303E-2</v>
      </c>
      <c r="D5" s="114">
        <v>-2.9123571039738647E-2</v>
      </c>
      <c r="H5" s="114">
        <v>-1.7412194540861736E-2</v>
      </c>
    </row>
    <row r="6" spans="1:8">
      <c r="A6" s="113">
        <v>36707</v>
      </c>
      <c r="B6" s="114">
        <v>-1.0205901315518727E-2</v>
      </c>
      <c r="C6" s="114">
        <v>2.3039895700172865E-2</v>
      </c>
      <c r="D6" s="114">
        <v>1.981123259508448E-2</v>
      </c>
      <c r="H6" s="114">
        <v>-3.2497067959346815E-2</v>
      </c>
    </row>
    <row r="7" spans="1:8">
      <c r="A7" s="113">
        <v>36738</v>
      </c>
      <c r="B7" s="114">
        <v>1.5009354861062967E-2</v>
      </c>
      <c r="C7" s="114">
        <v>-1.8821320564873838E-2</v>
      </c>
      <c r="D7" s="114">
        <v>-2.1075781178411045E-2</v>
      </c>
      <c r="H7" s="114">
        <v>3.447962754899403E-2</v>
      </c>
    </row>
    <row r="8" spans="1:8">
      <c r="A8" s="113">
        <v>36769</v>
      </c>
      <c r="B8" s="114">
        <v>9.5421775580982582E-2</v>
      </c>
      <c r="C8" s="114">
        <v>5.1030495790729033E-2</v>
      </c>
      <c r="D8" s="114">
        <v>5.1296452307404324E-2</v>
      </c>
      <c r="H8" s="114">
        <v>4.2235957917525768E-2</v>
      </c>
    </row>
    <row r="9" spans="1:8">
      <c r="A9" s="113">
        <v>36798</v>
      </c>
      <c r="B9" s="114">
        <v>-4.8207263186104424E-2</v>
      </c>
      <c r="C9" s="114">
        <v>-5.5271804010747584E-2</v>
      </c>
      <c r="D9" s="114">
        <v>-5.6807051909892221E-2</v>
      </c>
      <c r="H9" s="114">
        <v>7.4778553817225202E-3</v>
      </c>
    </row>
    <row r="10" spans="1:8">
      <c r="A10" s="113">
        <v>36830</v>
      </c>
      <c r="B10" s="114">
        <v>3.2726986995639147E-2</v>
      </c>
      <c r="C10" s="114">
        <v>-8.059629312404247E-3</v>
      </c>
      <c r="D10" s="114">
        <v>-9.8555649957520162E-3</v>
      </c>
      <c r="H10" s="114">
        <v>4.1118012244799385E-2</v>
      </c>
    </row>
    <row r="11" spans="1:8">
      <c r="A11" s="113">
        <v>36860</v>
      </c>
      <c r="B11" s="114">
        <v>-0.10413020872961526</v>
      </c>
      <c r="C11" s="114">
        <v>-7.9925107382796748E-2</v>
      </c>
      <c r="D11" s="114">
        <v>-7.920980874473231E-2</v>
      </c>
      <c r="H11" s="114">
        <v>-2.6307751185303707E-2</v>
      </c>
    </row>
    <row r="12" spans="1:8">
      <c r="A12" s="113">
        <v>36889</v>
      </c>
      <c r="B12" s="114">
        <v>-7.5191269206542399E-2</v>
      </c>
      <c r="C12" s="114">
        <v>-2.5792118081934432E-3</v>
      </c>
      <c r="D12" s="114">
        <v>-4.0692497256103943E-3</v>
      </c>
      <c r="H12" s="114">
        <v>-7.279982356291681E-2</v>
      </c>
    </row>
    <row r="13" spans="1:8">
      <c r="A13" s="113">
        <v>36922</v>
      </c>
      <c r="B13" s="114">
        <v>4.5542554087044308E-2</v>
      </c>
      <c r="C13" s="114">
        <v>3.5634277009338626E-2</v>
      </c>
      <c r="D13" s="114">
        <v>3.4454436762488883E-2</v>
      </c>
      <c r="H13" s="114">
        <v>9.5673514267202719E-3</v>
      </c>
    </row>
    <row r="14" spans="1:8">
      <c r="A14" s="113">
        <v>36950</v>
      </c>
      <c r="B14" s="114">
        <v>-8.031034987556733E-2</v>
      </c>
      <c r="C14" s="114">
        <v>-9.0548376779393203E-2</v>
      </c>
      <c r="D14" s="114">
        <v>-9.2141629564116145E-2</v>
      </c>
      <c r="H14" s="114">
        <v>1.1257362835386919E-2</v>
      </c>
    </row>
    <row r="15" spans="1:8">
      <c r="A15" s="113">
        <v>36980</v>
      </c>
      <c r="B15" s="114">
        <v>-2.6980134980262326E-2</v>
      </c>
      <c r="C15" s="114">
        <v>-6.4643440854369169E-2</v>
      </c>
      <c r="D15" s="114">
        <v>-6.7662264338931355E-2</v>
      </c>
      <c r="H15" s="114">
        <v>4.0266255157828779E-2</v>
      </c>
    </row>
    <row r="16" spans="1:8">
      <c r="A16" s="113">
        <v>37011</v>
      </c>
      <c r="B16" s="114">
        <v>7.3852017863861752E-2</v>
      </c>
      <c r="C16" s="114">
        <v>7.6945921253149252E-2</v>
      </c>
      <c r="D16" s="114">
        <v>7.6431684061791433E-2</v>
      </c>
      <c r="H16" s="114">
        <v>-2.8728493494708518E-3</v>
      </c>
    </row>
    <row r="17" spans="1:8">
      <c r="A17" s="113">
        <v>37042</v>
      </c>
      <c r="B17" s="114">
        <v>5.0660004417802079E-2</v>
      </c>
      <c r="C17" s="114">
        <v>4.4989850930533554E-3</v>
      </c>
      <c r="D17" s="114">
        <v>5.1072184962936132E-3</v>
      </c>
      <c r="H17" s="114">
        <v>4.5954271741222685E-2</v>
      </c>
    </row>
    <row r="18" spans="1:8">
      <c r="A18" s="113">
        <v>37071</v>
      </c>
      <c r="B18" s="114">
        <v>-2.2314373124157048E-2</v>
      </c>
      <c r="C18" s="114">
        <v>-2.3525006758129432E-2</v>
      </c>
      <c r="D18" s="114">
        <v>-2.311263293056327E-2</v>
      </c>
      <c r="H18" s="114">
        <v>1.2397999358417788E-3</v>
      </c>
    </row>
    <row r="19" spans="1:8">
      <c r="A19" s="113">
        <v>37103</v>
      </c>
      <c r="B19" s="114">
        <v>-4.2444016016609944E-2</v>
      </c>
      <c r="C19" s="114">
        <v>-1.0319515516672107E-2</v>
      </c>
      <c r="D19" s="114">
        <v>-9.4143552065429539E-3</v>
      </c>
      <c r="H19" s="114">
        <v>-3.245946646781539E-2</v>
      </c>
    </row>
    <row r="20" spans="1:8">
      <c r="A20" s="113">
        <v>37134</v>
      </c>
      <c r="B20" s="114">
        <v>-0.10215586668318667</v>
      </c>
      <c r="C20" s="114">
        <v>-6.7877473758462287E-2</v>
      </c>
      <c r="D20" s="114">
        <v>-6.468953785086469E-2</v>
      </c>
      <c r="H20" s="114">
        <v>-3.6774556949009884E-2</v>
      </c>
    </row>
    <row r="21" spans="1:8">
      <c r="A21" s="113">
        <v>37162</v>
      </c>
      <c r="B21" s="114">
        <v>-7.9805768301938862E-2</v>
      </c>
      <c r="C21" s="114">
        <v>-7.7425193173885951E-2</v>
      </c>
      <c r="D21" s="114">
        <v>-7.6608747317238754E-2</v>
      </c>
      <c r="H21" s="114">
        <v>-2.5803599994700388E-3</v>
      </c>
    </row>
    <row r="22" spans="1:8">
      <c r="A22" s="113">
        <v>37195</v>
      </c>
      <c r="B22" s="114">
        <v>2.4819338088498524E-2</v>
      </c>
      <c r="C22" s="114">
        <v>1.3557661225149557E-2</v>
      </c>
      <c r="D22" s="114">
        <v>1.46547082846375E-2</v>
      </c>
      <c r="H22" s="114">
        <v>1.1111037185330241E-2</v>
      </c>
    </row>
    <row r="23" spans="1:8">
      <c r="A23" s="113">
        <v>37225</v>
      </c>
      <c r="B23" s="114">
        <v>8.181893011642688E-2</v>
      </c>
      <c r="C23" s="114">
        <v>7.5396101624472661E-2</v>
      </c>
      <c r="D23" s="114">
        <v>7.7016656097529321E-2</v>
      </c>
      <c r="H23" s="114">
        <v>5.9725235029697288E-3</v>
      </c>
    </row>
    <row r="24" spans="1:8">
      <c r="A24" s="113">
        <v>37256</v>
      </c>
      <c r="B24" s="114">
        <v>1.0736779811472379E-2</v>
      </c>
      <c r="C24" s="114">
        <v>5.1483379348631576E-3</v>
      </c>
      <c r="D24" s="114">
        <v>6.3205960105743361E-3</v>
      </c>
      <c r="H24" s="114">
        <v>5.5598180544087494E-3</v>
      </c>
    </row>
    <row r="25" spans="1:8">
      <c r="A25" s="113">
        <v>37287</v>
      </c>
      <c r="B25" s="114">
        <v>1.8610681276399935E-2</v>
      </c>
      <c r="C25" s="114">
        <v>-1.5131705122152773E-2</v>
      </c>
      <c r="D25" s="114">
        <v>-1.4400687794043762E-2</v>
      </c>
      <c r="H25" s="114">
        <v>3.4260810886127535E-2</v>
      </c>
    </row>
    <row r="26" spans="1:8">
      <c r="A26" s="113">
        <v>37315</v>
      </c>
      <c r="B26" s="114">
        <v>-2.5734931844309413E-2</v>
      </c>
      <c r="C26" s="114">
        <v>-2.1098496161058647E-2</v>
      </c>
      <c r="D26" s="114">
        <v>-1.9808577659316755E-2</v>
      </c>
      <c r="H26" s="114">
        <v>-4.736365880600002E-3</v>
      </c>
    </row>
    <row r="27" spans="1:8">
      <c r="A27" s="113">
        <v>37344</v>
      </c>
      <c r="B27" s="114">
        <v>2.7628407194511453E-2</v>
      </c>
      <c r="C27" s="114">
        <v>3.6417472506137617E-2</v>
      </c>
      <c r="D27" s="114">
        <v>3.7389530931339295E-2</v>
      </c>
      <c r="H27" s="114">
        <v>-8.4802365309161187E-3</v>
      </c>
    </row>
    <row r="28" spans="1:8">
      <c r="A28" s="113">
        <v>37376</v>
      </c>
      <c r="B28" s="114">
        <v>-9.5428299596469965E-2</v>
      </c>
      <c r="C28" s="114">
        <v>-6.5670057904814602E-2</v>
      </c>
      <c r="D28" s="114">
        <v>-6.2325747646848666E-2</v>
      </c>
      <c r="H28" s="114">
        <v>-3.1849821300732439E-2</v>
      </c>
    </row>
    <row r="29" spans="1:8">
      <c r="A29" s="113">
        <v>37407</v>
      </c>
      <c r="B29" s="114">
        <v>-4.4165782625647118E-2</v>
      </c>
      <c r="C29" s="114">
        <v>-8.9954667114398347E-3</v>
      </c>
      <c r="D29" s="114">
        <v>-7.3825588635180002E-3</v>
      </c>
      <c r="H29" s="114">
        <v>-3.5489561079501519E-2</v>
      </c>
    </row>
    <row r="30" spans="1:8">
      <c r="A30" s="113">
        <v>37435</v>
      </c>
      <c r="B30" s="114">
        <v>-0.12729325162685698</v>
      </c>
      <c r="C30" s="114">
        <v>-7.746247266798352E-2</v>
      </c>
      <c r="D30" s="114">
        <v>-7.1929644896182698E-2</v>
      </c>
      <c r="H30" s="114">
        <v>-5.4014907234163467E-2</v>
      </c>
    </row>
    <row r="31" spans="1:8">
      <c r="A31" s="113">
        <v>37468</v>
      </c>
      <c r="B31" s="114">
        <v>-6.6131153599495535E-2</v>
      </c>
      <c r="C31" s="114">
        <v>-7.2943448895725987E-2</v>
      </c>
      <c r="D31" s="114">
        <v>-7.2138926054152341E-2</v>
      </c>
      <c r="H31" s="114">
        <v>7.3483060856600613E-3</v>
      </c>
    </row>
    <row r="32" spans="1:8">
      <c r="A32" s="113">
        <v>37498</v>
      </c>
      <c r="B32" s="114">
        <v>2.8749345283128657E-3</v>
      </c>
      <c r="C32" s="114">
        <v>3.1859083567751679E-3</v>
      </c>
      <c r="D32" s="114">
        <v>4.5637663708392858E-3</v>
      </c>
      <c r="H32" s="114">
        <v>-3.0998624070754932E-4</v>
      </c>
    </row>
    <row r="33" spans="1:8">
      <c r="A33" s="113">
        <v>37529</v>
      </c>
      <c r="B33" s="114">
        <v>-0.12098140711682651</v>
      </c>
      <c r="C33" s="114">
        <v>-0.11421230171636736</v>
      </c>
      <c r="D33" s="114">
        <v>-0.11208121226470924</v>
      </c>
      <c r="H33" s="114">
        <v>-7.6419049548502871E-3</v>
      </c>
    </row>
    <row r="34" spans="1:8">
      <c r="A34" s="113">
        <v>37560</v>
      </c>
      <c r="B34" s="114">
        <v>8.7010483508938752E-2</v>
      </c>
      <c r="C34" s="114">
        <v>8.9263327405962087E-2</v>
      </c>
      <c r="D34" s="114">
        <v>9.0463651211626347E-2</v>
      </c>
      <c r="H34" s="114">
        <v>-2.0682270671761316E-3</v>
      </c>
    </row>
    <row r="35" spans="1:8">
      <c r="A35" s="113">
        <v>37589</v>
      </c>
      <c r="B35" s="114">
        <v>5.3602662520649068E-2</v>
      </c>
      <c r="C35" s="114">
        <v>5.834345613526068E-2</v>
      </c>
      <c r="D35" s="114">
        <v>5.9422283356258453E-2</v>
      </c>
      <c r="H35" s="114">
        <v>-4.4794471843039307E-3</v>
      </c>
    </row>
    <row r="36" spans="1:8">
      <c r="A36" s="113">
        <v>37621</v>
      </c>
      <c r="B36" s="114">
        <v>-0.11084723487162927</v>
      </c>
      <c r="C36" s="114">
        <v>-6.2009225396572672E-2</v>
      </c>
      <c r="D36" s="114">
        <v>-5.7301133904613437E-2</v>
      </c>
      <c r="H36" s="114">
        <v>-5.2066620266819519E-2</v>
      </c>
    </row>
    <row r="37" spans="1:8">
      <c r="A37" s="113">
        <v>37652</v>
      </c>
      <c r="B37" s="114">
        <v>-4.732515623784464E-2</v>
      </c>
      <c r="C37" s="114">
        <v>-2.5445588861278939E-2</v>
      </c>
      <c r="D37" s="114">
        <v>-2.3551556330915456E-2</v>
      </c>
      <c r="H37" s="114">
        <v>-2.2450842278781025E-2</v>
      </c>
    </row>
    <row r="38" spans="1:8">
      <c r="A38" s="113">
        <v>37680</v>
      </c>
      <c r="B38" s="114">
        <v>-2.1108933529315723E-2</v>
      </c>
      <c r="C38" s="114">
        <v>-1.7177678972524889E-2</v>
      </c>
      <c r="D38" s="114">
        <v>-1.5923017850706118E-2</v>
      </c>
      <c r="H38" s="114">
        <v>-3.9999646657200572E-3</v>
      </c>
    </row>
    <row r="39" spans="1:8">
      <c r="A39" s="113">
        <v>37711</v>
      </c>
      <c r="B39" s="114">
        <v>-4.4212721584984058E-3</v>
      </c>
      <c r="C39" s="114">
        <v>7.9488780028285997E-3</v>
      </c>
      <c r="D39" s="114">
        <v>8.9981048239398138E-3</v>
      </c>
      <c r="H39" s="114">
        <v>-1.227259678669157E-2</v>
      </c>
    </row>
    <row r="40" spans="1:8">
      <c r="A40" s="113">
        <v>37741</v>
      </c>
      <c r="B40" s="114">
        <v>5.8178669683131491E-2</v>
      </c>
      <c r="C40" s="114">
        <v>8.2230945576735839E-2</v>
      </c>
      <c r="D40" s="114">
        <v>8.1476103289349053E-2</v>
      </c>
      <c r="H40" s="114">
        <v>-2.2224716445145232E-2</v>
      </c>
    </row>
    <row r="41" spans="1:8">
      <c r="A41" s="113">
        <v>37771</v>
      </c>
      <c r="B41" s="114">
        <v>-1.9927942670871718E-3</v>
      </c>
      <c r="C41" s="114">
        <v>5.1799284302357244E-2</v>
      </c>
      <c r="D41" s="114">
        <v>5.0249569456201258E-2</v>
      </c>
      <c r="H41" s="114">
        <v>-5.1142912314419253E-2</v>
      </c>
    </row>
    <row r="42" spans="1:8">
      <c r="A42" s="113">
        <v>37802</v>
      </c>
      <c r="B42" s="114">
        <v>3.543942239030979E-2</v>
      </c>
      <c r="C42" s="114">
        <v>1.0957177729417605E-2</v>
      </c>
      <c r="D42" s="114">
        <v>1.2117674851655756E-2</v>
      </c>
      <c r="H42" s="114">
        <v>2.4216895829236584E-2</v>
      </c>
    </row>
    <row r="43" spans="1:8">
      <c r="A43" s="113">
        <v>37833</v>
      </c>
      <c r="B43" s="114">
        <v>3.7789583918673708E-2</v>
      </c>
      <c r="C43" s="114">
        <v>1.7184936463874357E-2</v>
      </c>
      <c r="D43" s="114">
        <v>1.8480633778644347E-2</v>
      </c>
      <c r="H43" s="114">
        <v>2.0256540100199505E-2</v>
      </c>
    </row>
    <row r="44" spans="1:8">
      <c r="A44" s="113">
        <v>37862</v>
      </c>
      <c r="B44" s="114">
        <v>4.2738829204661509E-2</v>
      </c>
      <c r="C44" s="114">
        <v>1.7131769968105913E-2</v>
      </c>
      <c r="D44" s="114">
        <v>1.8455357985413659E-2</v>
      </c>
      <c r="H44" s="114">
        <v>2.5175754010081208E-2</v>
      </c>
    </row>
    <row r="45" spans="1:8">
      <c r="A45" s="113">
        <v>37894</v>
      </c>
      <c r="B45" s="114">
        <v>-6.9393631836098799E-2</v>
      </c>
      <c r="C45" s="114">
        <v>-1.2904621228107191E-2</v>
      </c>
      <c r="D45" s="114">
        <v>-1.1304071583628941E-2</v>
      </c>
      <c r="H45" s="114">
        <v>-5.7227509947694322E-2</v>
      </c>
    </row>
    <row r="46" spans="1:8">
      <c r="A46" s="113">
        <v>37925</v>
      </c>
      <c r="B46" s="114">
        <v>5.7359170111852237E-2</v>
      </c>
      <c r="C46" s="114">
        <v>5.5500983893224415E-2</v>
      </c>
      <c r="D46" s="114">
        <v>5.6497175141242924E-2</v>
      </c>
      <c r="H46" s="114">
        <v>1.7604779597399922E-3</v>
      </c>
    </row>
    <row r="47" spans="1:8">
      <c r="A47" s="113">
        <v>37953</v>
      </c>
      <c r="B47" s="114">
        <v>-2.24282475982584E-2</v>
      </c>
      <c r="C47" s="114">
        <v>8.0071372585554194E-3</v>
      </c>
      <c r="D47" s="114">
        <v>8.6169754416198976E-3</v>
      </c>
      <c r="H47" s="114">
        <v>-3.0193620393986542E-2</v>
      </c>
    </row>
    <row r="48" spans="1:8">
      <c r="A48" s="113">
        <v>37986</v>
      </c>
      <c r="B48" s="114">
        <v>-1.9384838112064147E-3</v>
      </c>
      <c r="C48" s="114">
        <v>5.0237040147638967E-2</v>
      </c>
      <c r="D48" s="114">
        <v>4.8634319169786791E-2</v>
      </c>
      <c r="H48" s="114">
        <v>-4.967975986783979E-2</v>
      </c>
    </row>
    <row r="49" spans="1:8">
      <c r="A49" s="113">
        <v>38016</v>
      </c>
      <c r="B49" s="114">
        <v>3.2612570529447091E-2</v>
      </c>
      <c r="C49" s="114">
        <v>1.7011556264689358E-2</v>
      </c>
      <c r="D49" s="114">
        <v>1.8127358773138334E-2</v>
      </c>
      <c r="H49" s="114">
        <v>1.5340056038357863E-2</v>
      </c>
    </row>
    <row r="50" spans="1:8">
      <c r="A50" s="113">
        <v>38044</v>
      </c>
      <c r="B50" s="114">
        <v>1.0297373872050774E-2</v>
      </c>
      <c r="C50" s="114">
        <v>1.0456258565017914E-2</v>
      </c>
      <c r="D50" s="114">
        <v>1.1285273835581013E-2</v>
      </c>
      <c r="H50" s="114">
        <v>-1.5724054516974562E-4</v>
      </c>
    </row>
    <row r="51" spans="1:8">
      <c r="A51" s="113">
        <v>38077</v>
      </c>
      <c r="B51" s="114">
        <v>-6.2921983809962178E-3</v>
      </c>
      <c r="C51" s="114">
        <v>-1.7169191702938017E-2</v>
      </c>
      <c r="D51" s="114">
        <v>-1.6500459639037807E-2</v>
      </c>
      <c r="H51" s="114">
        <v>1.1067004849785178E-2</v>
      </c>
    </row>
    <row r="52" spans="1:8">
      <c r="A52" s="113">
        <v>38107</v>
      </c>
      <c r="B52" s="114">
        <v>8.2529970474191361E-3</v>
      </c>
      <c r="C52" s="114">
        <v>-1.6480357773688507E-2</v>
      </c>
      <c r="D52" s="114">
        <v>-1.6067393130538742E-2</v>
      </c>
      <c r="H52" s="114">
        <v>2.5147799554995132E-2</v>
      </c>
    </row>
    <row r="53" spans="1:8">
      <c r="A53" s="113">
        <v>38138</v>
      </c>
      <c r="B53" s="114">
        <v>-6.8682449517223909E-3</v>
      </c>
      <c r="C53" s="114">
        <v>1.1689402212117655E-2</v>
      </c>
      <c r="D53" s="114">
        <v>1.2325489111482613E-2</v>
      </c>
      <c r="H53" s="114">
        <v>-1.8343225819369646E-2</v>
      </c>
    </row>
    <row r="54" spans="1:8">
      <c r="A54" s="113">
        <v>38168</v>
      </c>
      <c r="B54" s="114">
        <v>2.1161702883533737E-2</v>
      </c>
      <c r="C54" s="114">
        <v>1.7395757285591618E-2</v>
      </c>
      <c r="D54" s="114">
        <v>1.8280949326491189E-2</v>
      </c>
      <c r="H54" s="114">
        <v>3.7015542584821759E-3</v>
      </c>
    </row>
    <row r="55" spans="1:8">
      <c r="A55" s="113">
        <v>38198</v>
      </c>
      <c r="B55" s="114">
        <v>-2.5083495686056181E-2</v>
      </c>
      <c r="C55" s="114">
        <v>-3.5256629153775358E-2</v>
      </c>
      <c r="D55" s="114">
        <v>-3.4995625546806651E-2</v>
      </c>
      <c r="H55" s="114">
        <v>1.054491150200465E-2</v>
      </c>
    </row>
    <row r="56" spans="1:8">
      <c r="A56" s="113">
        <v>38230</v>
      </c>
      <c r="B56" s="114">
        <v>-6.0188654557565835E-3</v>
      </c>
      <c r="C56" s="114">
        <v>3.3553402276201099E-3</v>
      </c>
      <c r="D56" s="114">
        <v>3.8198851616802966E-3</v>
      </c>
      <c r="H56" s="114">
        <v>-9.3428572187097547E-3</v>
      </c>
    </row>
    <row r="57" spans="1:8">
      <c r="A57" s="113">
        <v>38260</v>
      </c>
      <c r="B57" s="114">
        <v>-1.2206359273841245E-2</v>
      </c>
      <c r="C57" s="114">
        <v>9.492080428975069E-3</v>
      </c>
      <c r="D57" s="114">
        <v>9.6819643308727263E-3</v>
      </c>
      <c r="H57" s="114">
        <v>-2.1494413005791801E-2</v>
      </c>
    </row>
    <row r="58" spans="1:8">
      <c r="A58" s="113">
        <v>38289</v>
      </c>
      <c r="B58" s="114">
        <v>-9.9342161055450771E-3</v>
      </c>
      <c r="C58" s="114">
        <v>1.401663805574687E-2</v>
      </c>
      <c r="D58" s="114">
        <v>1.3918540163396763E-2</v>
      </c>
      <c r="H58" s="114">
        <v>-2.3619784195272109E-2</v>
      </c>
    </row>
    <row r="59" spans="1:8">
      <c r="A59" s="113">
        <v>38321</v>
      </c>
      <c r="B59" s="114">
        <v>-5.3473318404855131E-3</v>
      </c>
      <c r="C59" s="114">
        <v>3.9224332058996433E-2</v>
      </c>
      <c r="D59" s="114">
        <v>3.7629981649649438E-2</v>
      </c>
      <c r="H59" s="114">
        <v>-4.2889357499138692E-2</v>
      </c>
    </row>
    <row r="60" spans="1:8">
      <c r="A60" s="113">
        <v>38352</v>
      </c>
      <c r="B60" s="114">
        <v>1.0444603006667861E-2</v>
      </c>
      <c r="C60" s="114">
        <v>3.3410075445916017E-2</v>
      </c>
      <c r="D60" s="114">
        <v>3.2569634172608913E-2</v>
      </c>
      <c r="H60" s="114">
        <v>-2.2223000321860309E-2</v>
      </c>
    </row>
    <row r="61" spans="1:8">
      <c r="A61" s="113">
        <v>38383</v>
      </c>
      <c r="B61" s="114">
        <v>1.593717659950079E-2</v>
      </c>
      <c r="C61" s="114">
        <v>-2.5698307322918633E-2</v>
      </c>
      <c r="D61" s="114">
        <v>-2.7008036537701549E-2</v>
      </c>
      <c r="H61" s="114">
        <v>4.2733666825537364E-2</v>
      </c>
    </row>
    <row r="62" spans="1:8">
      <c r="A62" s="113">
        <v>38411</v>
      </c>
      <c r="B62" s="114">
        <v>4.553952351277108E-4</v>
      </c>
      <c r="C62" s="114">
        <v>1.8716855005283313E-2</v>
      </c>
      <c r="D62" s="114">
        <v>1.8019949449359186E-2</v>
      </c>
      <c r="H62" s="114">
        <v>-1.7925942503485004E-2</v>
      </c>
    </row>
    <row r="63" spans="1:8">
      <c r="A63" s="113">
        <v>38442</v>
      </c>
      <c r="B63" s="114">
        <v>3.5097386262907737E-3</v>
      </c>
      <c r="C63" s="114">
        <v>-1.7424294095085613E-2</v>
      </c>
      <c r="D63" s="114">
        <v>-1.8321676771483421E-2</v>
      </c>
      <c r="H63" s="114">
        <v>2.1305261869971615E-2</v>
      </c>
    </row>
    <row r="64" spans="1:8">
      <c r="A64" s="113">
        <v>38471</v>
      </c>
      <c r="B64" s="114">
        <v>-1.2641002685765582E-2</v>
      </c>
      <c r="C64" s="114">
        <v>-1.9247793593985131E-2</v>
      </c>
      <c r="D64" s="114">
        <v>-2.000722608617098E-2</v>
      </c>
      <c r="H64" s="114">
        <v>6.7364527605093816E-3</v>
      </c>
    </row>
    <row r="65" spans="1:8">
      <c r="A65" s="113">
        <v>38503</v>
      </c>
      <c r="B65" s="114">
        <v>7.7796315102277705E-2</v>
      </c>
      <c r="C65" s="114">
        <v>3.0869026094773464E-2</v>
      </c>
      <c r="D65" s="114">
        <v>3.145306235310371E-2</v>
      </c>
      <c r="H65" s="114">
        <v>4.5522067129398769E-2</v>
      </c>
    </row>
    <row r="66" spans="1:8">
      <c r="A66" s="113">
        <v>38533</v>
      </c>
      <c r="B66" s="114">
        <v>2.0874695740933969E-2</v>
      </c>
      <c r="C66" s="114">
        <v>9.5140267248743852E-4</v>
      </c>
      <c r="D66" s="114">
        <v>5.5849697294748607E-5</v>
      </c>
      <c r="H66" s="114">
        <v>1.9904356010943536E-2</v>
      </c>
    </row>
    <row r="67" spans="1:8">
      <c r="A67" s="113">
        <v>38562</v>
      </c>
      <c r="B67" s="114">
        <v>3.2984661363336651E-2</v>
      </c>
      <c r="C67" s="114">
        <v>3.6392417748931309E-2</v>
      </c>
      <c r="D67" s="114">
        <v>3.523919089477389E-2</v>
      </c>
      <c r="H67" s="114">
        <v>-3.2880946707389835E-3</v>
      </c>
    </row>
    <row r="68" spans="1:8">
      <c r="A68" s="113">
        <v>38595</v>
      </c>
      <c r="B68" s="114">
        <v>-2.3549684089603663E-2</v>
      </c>
      <c r="C68" s="114">
        <v>-1.1325211316272109E-2</v>
      </c>
      <c r="D68" s="114">
        <v>-1.2385905098936304E-2</v>
      </c>
      <c r="H68" s="114">
        <v>-1.2364503387010228E-2</v>
      </c>
    </row>
    <row r="69" spans="1:8">
      <c r="A69" s="113">
        <v>38625</v>
      </c>
      <c r="B69" s="114">
        <v>2.7614379084967285E-2</v>
      </c>
      <c r="C69" s="114">
        <v>7.3888542103165717E-3</v>
      </c>
      <c r="D69" s="114">
        <v>6.1941488780616494E-3</v>
      </c>
      <c r="H69" s="114">
        <v>2.007717753687599E-2</v>
      </c>
    </row>
    <row r="70" spans="1:8">
      <c r="A70" s="113">
        <v>38656</v>
      </c>
      <c r="B70" s="114">
        <v>-1.0982138124767978E-2</v>
      </c>
      <c r="C70" s="114">
        <v>-1.7460269515726042E-2</v>
      </c>
      <c r="D70" s="114">
        <v>-1.9054340155257692E-2</v>
      </c>
      <c r="H70" s="114">
        <v>6.5932513362743084E-3</v>
      </c>
    </row>
    <row r="71" spans="1:8">
      <c r="A71" s="113">
        <v>38686</v>
      </c>
      <c r="B71" s="114">
        <v>5.4341418450358447E-2</v>
      </c>
      <c r="C71" s="114">
        <v>3.7795791528072303E-2</v>
      </c>
      <c r="D71" s="114">
        <v>3.6790260099612754E-2</v>
      </c>
      <c r="H71" s="114">
        <v>1.5943046847322506E-2</v>
      </c>
    </row>
    <row r="72" spans="1:8">
      <c r="A72" s="113">
        <v>38716</v>
      </c>
      <c r="B72" s="114">
        <v>-1.270725533450579E-3</v>
      </c>
      <c r="C72" s="114">
        <v>-7.6510058025769357E-4</v>
      </c>
      <c r="D72" s="114">
        <v>-2.4446484616864167E-3</v>
      </c>
      <c r="H72" s="114">
        <v>-5.0601210334677571E-4</v>
      </c>
    </row>
    <row r="73" spans="1:8">
      <c r="A73" s="113">
        <v>38748</v>
      </c>
      <c r="B73" s="114">
        <v>-3.094336549814768E-3</v>
      </c>
      <c r="C73" s="114">
        <v>2.6277273343271349E-2</v>
      </c>
      <c r="D73" s="114">
        <v>2.3832200759805276E-2</v>
      </c>
      <c r="H73" s="114">
        <v>-2.8619565741140551E-2</v>
      </c>
    </row>
    <row r="74" spans="1:8">
      <c r="A74" s="113">
        <v>38776</v>
      </c>
      <c r="B74" s="114">
        <v>1.7286093526648946E-2</v>
      </c>
      <c r="C74" s="114">
        <v>-1.1851470374624664E-3</v>
      </c>
      <c r="D74" s="114">
        <v>-2.8953089723221114E-3</v>
      </c>
      <c r="H74" s="114">
        <v>1.8493157675143479E-2</v>
      </c>
    </row>
    <row r="75" spans="1:8">
      <c r="A75" s="113">
        <v>38807</v>
      </c>
      <c r="B75" s="114">
        <v>-3.5128923147952421E-3</v>
      </c>
      <c r="C75" s="114">
        <v>1.1444950868761824E-2</v>
      </c>
      <c r="D75" s="114">
        <v>9.465904921641656E-3</v>
      </c>
      <c r="H75" s="114">
        <v>-1.4788588514589196E-2</v>
      </c>
    </row>
    <row r="76" spans="1:8">
      <c r="A76" s="113">
        <v>38835</v>
      </c>
      <c r="B76" s="114">
        <v>-2.7809393350321763E-2</v>
      </c>
      <c r="C76" s="114">
        <v>1.195592768113822E-2</v>
      </c>
      <c r="D76" s="114">
        <v>9.6886747388314678E-3</v>
      </c>
      <c r="H76" s="114">
        <v>-3.9295506794036816E-2</v>
      </c>
    </row>
    <row r="77" spans="1:8">
      <c r="A77" s="113">
        <v>38868</v>
      </c>
      <c r="B77" s="114">
        <v>-5.0382296264064146E-2</v>
      </c>
      <c r="C77" s="114">
        <v>-3.1684472767725277E-2</v>
      </c>
      <c r="D77" s="114">
        <v>-3.3240427435694372E-2</v>
      </c>
      <c r="H77" s="114">
        <v>-1.9309639234829423E-2</v>
      </c>
    </row>
    <row r="78" spans="1:8">
      <c r="A78" s="113">
        <v>38898</v>
      </c>
      <c r="B78" s="114">
        <v>4.3967313629866304E-3</v>
      </c>
      <c r="C78" s="114">
        <v>-1.4423084939464882E-4</v>
      </c>
      <c r="D78" s="114">
        <v>-2.1276822093850853E-3</v>
      </c>
      <c r="H78" s="114">
        <v>4.5416172536953958E-3</v>
      </c>
    </row>
    <row r="79" spans="1:8">
      <c r="A79" s="113">
        <v>38929</v>
      </c>
      <c r="B79" s="114">
        <v>4.2797245334666358E-3</v>
      </c>
      <c r="C79" s="114">
        <v>2.3205338478588045E-3</v>
      </c>
      <c r="D79" s="114">
        <v>1.0661094467948383E-4</v>
      </c>
      <c r="H79" s="114">
        <v>1.9546548428839294E-3</v>
      </c>
    </row>
    <row r="80" spans="1:8">
      <c r="A80" s="113">
        <v>38960</v>
      </c>
      <c r="B80" s="114">
        <v>1.8581811888898542E-2</v>
      </c>
      <c r="C80" s="114">
        <v>2.1698295282494687E-2</v>
      </c>
      <c r="D80" s="114">
        <v>1.941178351757292E-2</v>
      </c>
      <c r="H80" s="114">
        <v>-3.0502971454351435E-3</v>
      </c>
    </row>
    <row r="81" spans="1:8">
      <c r="A81" s="113">
        <v>38989</v>
      </c>
      <c r="B81" s="114">
        <v>3.4999044322211993E-2</v>
      </c>
      <c r="C81" s="114">
        <v>2.4241975183994832E-2</v>
      </c>
      <c r="D81" s="114">
        <v>2.2649796089093496E-2</v>
      </c>
      <c r="H81" s="114">
        <v>1.0502468556109257E-2</v>
      </c>
    </row>
    <row r="82" spans="1:8">
      <c r="A82" s="113">
        <v>39021</v>
      </c>
      <c r="B82" s="114">
        <v>2.53719093054273E-2</v>
      </c>
      <c r="C82" s="114">
        <v>3.3145670831173653E-2</v>
      </c>
      <c r="D82" s="114">
        <v>3.116691889238811E-2</v>
      </c>
      <c r="H82" s="114">
        <v>-7.5243615157313259E-3</v>
      </c>
    </row>
    <row r="83" spans="1:8">
      <c r="A83" s="113">
        <v>39051</v>
      </c>
      <c r="B83" s="114">
        <v>-2.0401628928489256E-2</v>
      </c>
      <c r="C83" s="114">
        <v>1.7361135156471898E-2</v>
      </c>
      <c r="D83" s="114">
        <v>1.4983538931418924E-2</v>
      </c>
      <c r="H83" s="114">
        <v>-3.7118347438300003E-2</v>
      </c>
    </row>
    <row r="84" spans="1:8">
      <c r="A84" s="113">
        <v>39080</v>
      </c>
      <c r="B84" s="114">
        <v>1.5964618401699649E-2</v>
      </c>
      <c r="C84" s="114">
        <v>1.0668663353980892E-2</v>
      </c>
      <c r="D84" s="114">
        <v>9.2325729080161515E-3</v>
      </c>
      <c r="H84" s="114">
        <v>5.2400507107281946E-3</v>
      </c>
    </row>
    <row r="85" spans="1:8">
      <c r="A85" s="113">
        <v>39113</v>
      </c>
      <c r="B85" s="114">
        <v>3.2111152442518651E-2</v>
      </c>
      <c r="C85" s="114">
        <v>1.7085286493411567E-2</v>
      </c>
      <c r="D85" s="114">
        <v>1.5808325266215003E-2</v>
      </c>
      <c r="H85" s="114">
        <v>1.4773457200341067E-2</v>
      </c>
    </row>
    <row r="86" spans="1:8">
      <c r="A86" s="113">
        <v>39141</v>
      </c>
      <c r="B86" s="114">
        <v>-3.6469545396986193E-2</v>
      </c>
      <c r="C86" s="114">
        <v>-2.0530090271181443E-2</v>
      </c>
      <c r="D86" s="114">
        <v>-2.1508962862016763E-2</v>
      </c>
      <c r="H86" s="114">
        <v>-1.6273552630338473E-2</v>
      </c>
    </row>
    <row r="87" spans="1:8">
      <c r="A87" s="113">
        <v>39171</v>
      </c>
      <c r="B87" s="114">
        <v>1.8500358886742695E-3</v>
      </c>
      <c r="C87" s="114">
        <v>9.5904220476794692E-3</v>
      </c>
      <c r="D87" s="114">
        <v>8.1908138221200074E-3</v>
      </c>
      <c r="H87" s="114">
        <v>-7.666857757333001E-3</v>
      </c>
    </row>
    <row r="88" spans="1:8">
      <c r="A88" s="113">
        <v>39202</v>
      </c>
      <c r="B88" s="114">
        <v>1.6246215943491418E-2</v>
      </c>
      <c r="C88" s="114">
        <v>4.1899090098073667E-2</v>
      </c>
      <c r="D88" s="114">
        <v>3.9664982563250566E-2</v>
      </c>
      <c r="H88" s="114">
        <v>-2.4621265531739156E-2</v>
      </c>
    </row>
    <row r="89" spans="1:8">
      <c r="A89" s="113">
        <v>39233</v>
      </c>
      <c r="B89" s="114">
        <v>4.7433224108827339E-2</v>
      </c>
      <c r="C89" s="114">
        <v>3.2770050481931351E-2</v>
      </c>
      <c r="D89" s="114">
        <v>3.194484450349834E-2</v>
      </c>
      <c r="H89" s="114">
        <v>1.4197907481974026E-2</v>
      </c>
    </row>
    <row r="90" spans="1:8">
      <c r="A90" s="113">
        <v>39262</v>
      </c>
      <c r="B90" s="114">
        <v>-2.1490799814195077E-2</v>
      </c>
      <c r="C90" s="114">
        <v>-1.7925709674586537E-2</v>
      </c>
      <c r="D90" s="114">
        <v>-1.8971556171833617E-2</v>
      </c>
      <c r="H90" s="114">
        <v>-3.6301633946931311E-3</v>
      </c>
    </row>
    <row r="91" spans="1:8">
      <c r="A91" s="113">
        <v>39294</v>
      </c>
      <c r="B91" s="114">
        <v>-4.4884712265064866E-2</v>
      </c>
      <c r="C91" s="114">
        <v>-3.1939064978627314E-2</v>
      </c>
      <c r="D91" s="114">
        <v>-3.2564201406097872E-2</v>
      </c>
      <c r="H91" s="114">
        <v>-1.3372760761337532E-2</v>
      </c>
    </row>
    <row r="92" spans="1:8">
      <c r="A92" s="113">
        <v>39325</v>
      </c>
      <c r="B92" s="114">
        <v>1.7243652814265601E-2</v>
      </c>
      <c r="C92" s="114">
        <v>1.3072903218767794E-2</v>
      </c>
      <c r="D92" s="114">
        <v>1.2001214352124171E-2</v>
      </c>
      <c r="H92" s="114">
        <v>4.1169293762042258E-3</v>
      </c>
    </row>
    <row r="93" spans="1:8">
      <c r="A93" s="113">
        <v>39353</v>
      </c>
      <c r="B93" s="114">
        <v>-6.5312552972967694E-3</v>
      </c>
      <c r="C93" s="114">
        <v>3.6397992934059667E-2</v>
      </c>
      <c r="D93" s="114">
        <v>3.3551761959670329E-2</v>
      </c>
      <c r="H93" s="114">
        <v>-4.1421585649565995E-2</v>
      </c>
    </row>
    <row r="94" spans="1:8">
      <c r="A94" s="113">
        <v>39386</v>
      </c>
      <c r="B94" s="114">
        <v>-1.4553557090092562E-3</v>
      </c>
      <c r="C94" s="114">
        <v>1.5812803889227938E-2</v>
      </c>
      <c r="D94" s="114">
        <v>1.4766439909297054E-2</v>
      </c>
      <c r="H94" s="114">
        <v>-1.6999352176033655E-2</v>
      </c>
    </row>
    <row r="95" spans="1:8">
      <c r="A95" s="113">
        <v>39416</v>
      </c>
      <c r="B95" s="114">
        <v>-5.8158352347542915E-2</v>
      </c>
      <c r="C95" s="114">
        <v>-4.4422955747529365E-2</v>
      </c>
      <c r="D95" s="114">
        <v>-4.4289315146856384E-2</v>
      </c>
      <c r="H95" s="114">
        <v>-1.4373929012451825E-2</v>
      </c>
    </row>
    <row r="96" spans="1:8">
      <c r="A96" s="113">
        <v>39447</v>
      </c>
      <c r="B96" s="114">
        <v>-3.4471350359120321E-3</v>
      </c>
      <c r="C96" s="114">
        <v>-7.3847717272001647E-3</v>
      </c>
      <c r="D96" s="114">
        <v>-8.0992864023643144E-3</v>
      </c>
      <c r="H96" s="114">
        <v>3.9669315754302659E-3</v>
      </c>
    </row>
    <row r="97" spans="1:8">
      <c r="A97" s="113">
        <v>39478</v>
      </c>
      <c r="B97" s="114">
        <v>-7.3593351753089592E-2</v>
      </c>
      <c r="C97" s="114">
        <v>-6.1833441895041592E-2</v>
      </c>
      <c r="D97" s="114">
        <v>-6.1627238183241097E-2</v>
      </c>
      <c r="H97" s="114">
        <v>-1.2534991528372452E-2</v>
      </c>
    </row>
    <row r="98" spans="1:8">
      <c r="A98" s="113">
        <v>39507</v>
      </c>
      <c r="B98" s="114">
        <v>-5.7140545164497236E-2</v>
      </c>
      <c r="C98" s="114">
        <v>-3.3268220236047134E-2</v>
      </c>
      <c r="D98" s="114">
        <v>-3.1671707478823578E-2</v>
      </c>
      <c r="H98" s="114">
        <v>-2.4693845209349696E-2</v>
      </c>
    </row>
    <row r="99" spans="1:8">
      <c r="A99" s="113">
        <v>39538</v>
      </c>
      <c r="B99" s="114">
        <v>-4.7043389772323273E-2</v>
      </c>
      <c r="C99" s="114">
        <v>-5.3246262178983364E-3</v>
      </c>
      <c r="D99" s="114">
        <v>-4.1922194896698772E-3</v>
      </c>
      <c r="H99" s="114">
        <v>-4.1942089503830493E-2</v>
      </c>
    </row>
    <row r="100" spans="1:8">
      <c r="A100" s="113">
        <v>39568</v>
      </c>
      <c r="B100" s="114">
        <v>6.696600880014407E-2</v>
      </c>
      <c r="C100" s="114">
        <v>4.8341541943607749E-2</v>
      </c>
      <c r="D100" s="114">
        <v>5.0216224665242559E-2</v>
      </c>
      <c r="H100" s="114">
        <v>1.7765648036809578E-2</v>
      </c>
    </row>
    <row r="101" spans="1:8">
      <c r="A101" s="113">
        <v>39598</v>
      </c>
      <c r="B101" s="114">
        <v>1.5699798627774979E-2</v>
      </c>
      <c r="C101" s="114">
        <v>1.3842537618648565E-2</v>
      </c>
      <c r="D101" s="114">
        <v>1.5111525638990276E-2</v>
      </c>
      <c r="H101" s="114">
        <v>1.8319028253526159E-3</v>
      </c>
    </row>
    <row r="102" spans="1:8">
      <c r="A102" s="113">
        <v>39629</v>
      </c>
      <c r="B102" s="114">
        <v>-9.5639476214785149E-2</v>
      </c>
      <c r="C102" s="114">
        <v>-8.3121695621105149E-2</v>
      </c>
      <c r="D102" s="114">
        <v>-8.0600545417224584E-2</v>
      </c>
      <c r="H102" s="114">
        <v>-1.3652608567458424E-2</v>
      </c>
    </row>
    <row r="103" spans="1:8">
      <c r="A103" s="113">
        <v>39660</v>
      </c>
      <c r="B103" s="114">
        <v>-3.1374299329194415E-3</v>
      </c>
      <c r="C103" s="114">
        <v>-1.2816570602359212E-2</v>
      </c>
      <c r="D103" s="114">
        <v>-1.1333071092163622E-2</v>
      </c>
      <c r="H103" s="114">
        <v>9.8048046403551581E-3</v>
      </c>
    </row>
    <row r="104" spans="1:8">
      <c r="A104" s="113">
        <v>39689</v>
      </c>
      <c r="B104" s="114">
        <v>7.2006110247833807E-2</v>
      </c>
      <c r="C104" s="114">
        <v>1.1544833985022327E-2</v>
      </c>
      <c r="D104" s="114">
        <v>1.386096026668102E-2</v>
      </c>
      <c r="H104" s="114">
        <v>5.9771227365792212E-2</v>
      </c>
    </row>
    <row r="105" spans="1:8">
      <c r="A105" s="113">
        <v>39721</v>
      </c>
      <c r="B105" s="114">
        <v>-4.9762916738323976E-2</v>
      </c>
      <c r="C105" s="114">
        <v>-9.340439750511044E-2</v>
      </c>
      <c r="D105" s="114">
        <v>-9.633660005939515E-2</v>
      </c>
      <c r="H105" s="114">
        <v>4.8137759158204618E-2</v>
      </c>
    </row>
    <row r="106" spans="1:8">
      <c r="A106" s="113">
        <v>39752</v>
      </c>
      <c r="B106" s="114">
        <v>-8.3330101480188712E-2</v>
      </c>
      <c r="C106" s="114">
        <v>-0.17247092151428536</v>
      </c>
      <c r="D106" s="114">
        <v>-0.19438738981936832</v>
      </c>
      <c r="H106" s="114">
        <v>0.10771926008595889</v>
      </c>
    </row>
    <row r="107" spans="1:8">
      <c r="A107" s="113">
        <v>39780</v>
      </c>
      <c r="B107" s="114">
        <v>-7.7380868437010933E-2</v>
      </c>
      <c r="C107" s="114">
        <v>-7.6759839227664009E-2</v>
      </c>
      <c r="D107" s="114">
        <v>-7.5365317093780429E-2</v>
      </c>
      <c r="H107" s="114">
        <v>-6.7266268922638872E-4</v>
      </c>
    </row>
    <row r="108" spans="1:8">
      <c r="A108" s="113">
        <v>39813</v>
      </c>
      <c r="B108" s="114">
        <v>-7.7879000947693428E-2</v>
      </c>
      <c r="C108" s="114">
        <v>1.0160092697691971E-2</v>
      </c>
      <c r="D108" s="114">
        <v>9.5956890303469846E-3</v>
      </c>
      <c r="H108" s="114">
        <v>-8.7153604940254259E-2</v>
      </c>
    </row>
    <row r="109" spans="1:8">
      <c r="A109" s="113">
        <v>39843</v>
      </c>
      <c r="B109" s="114">
        <v>-5.0889319873356053E-3</v>
      </c>
      <c r="C109" s="114">
        <v>-8.2774918564106334E-2</v>
      </c>
      <c r="D109" s="114">
        <v>-8.8396410456496308E-2</v>
      </c>
      <c r="H109" s="114">
        <v>8.4696753445899331E-2</v>
      </c>
    </row>
    <row r="110" spans="1:8">
      <c r="A110" s="113">
        <v>39871</v>
      </c>
      <c r="B110" s="114">
        <v>-9.7750749750083368E-2</v>
      </c>
      <c r="C110" s="114">
        <v>-0.10581598041943056</v>
      </c>
      <c r="D110" s="114">
        <v>-0.10631559124137578</v>
      </c>
      <c r="H110" s="114">
        <v>9.0196542241163247E-3</v>
      </c>
    </row>
    <row r="111" spans="1:8">
      <c r="A111" s="113">
        <v>39903</v>
      </c>
      <c r="B111" s="114">
        <v>3.6489206507488027E-2</v>
      </c>
      <c r="C111" s="114">
        <v>8.3527778134557223E-2</v>
      </c>
      <c r="D111" s="114">
        <v>8.0113407789122848E-2</v>
      </c>
      <c r="H111" s="114">
        <v>-4.3412427974899304E-2</v>
      </c>
    </row>
    <row r="112" spans="1:8">
      <c r="A112" s="113">
        <v>39933</v>
      </c>
      <c r="B112" s="114">
        <v>9.6438561171586945E-2</v>
      </c>
      <c r="C112" s="114">
        <v>9.4288777491234793E-2</v>
      </c>
      <c r="D112" s="114">
        <v>9.4532039799230236E-2</v>
      </c>
      <c r="H112" s="114">
        <v>1.9645487777739667E-3</v>
      </c>
    </row>
    <row r="113" spans="1:8">
      <c r="A113" s="113">
        <v>39962</v>
      </c>
      <c r="B113" s="114">
        <v>-1.4867895096031964E-2</v>
      </c>
      <c r="C113" s="114">
        <v>5.231756195611615E-2</v>
      </c>
      <c r="D113" s="114">
        <v>4.9098245102328422E-2</v>
      </c>
      <c r="H113" s="114">
        <v>-6.3845230262297936E-2</v>
      </c>
    </row>
    <row r="114" spans="1:8">
      <c r="A114" s="113">
        <v>39994</v>
      </c>
      <c r="B114" s="114">
        <v>9.6491662130733964E-3</v>
      </c>
      <c r="C114" s="114">
        <v>5.0669280576278266E-4</v>
      </c>
      <c r="D114" s="114">
        <v>7.5683857714357687E-4</v>
      </c>
      <c r="H114" s="114">
        <v>9.1378433278359594E-3</v>
      </c>
    </row>
    <row r="115" spans="1:8">
      <c r="A115" s="113">
        <v>40025</v>
      </c>
      <c r="B115" s="114">
        <v>6.2471410834476868E-2</v>
      </c>
      <c r="C115" s="114">
        <v>7.3907675423554406E-2</v>
      </c>
      <c r="D115" s="114">
        <v>7.3095443881960792E-2</v>
      </c>
      <c r="H115" s="114">
        <v>-1.0649206492138186E-2</v>
      </c>
    </row>
    <row r="116" spans="1:8">
      <c r="A116" s="113">
        <v>40056</v>
      </c>
      <c r="B116" s="114">
        <v>1.9927424810873857E-2</v>
      </c>
      <c r="C116" s="114">
        <v>3.2383780964242805E-2</v>
      </c>
      <c r="D116" s="114">
        <v>3.1943965021286234E-2</v>
      </c>
      <c r="H116" s="114">
        <v>-1.2065625577471595E-2</v>
      </c>
    </row>
    <row r="117" spans="1:8">
      <c r="A117" s="113">
        <v>40086</v>
      </c>
      <c r="B117" s="114">
        <v>1.8301875414581392E-2</v>
      </c>
      <c r="C117" s="114">
        <v>3.7215498689950909E-2</v>
      </c>
      <c r="D117" s="114">
        <v>3.65022509024516E-2</v>
      </c>
      <c r="H117" s="114">
        <v>-1.8234998704954042E-2</v>
      </c>
    </row>
    <row r="118" spans="1:8">
      <c r="A118" s="113">
        <v>40116</v>
      </c>
      <c r="B118" s="114">
        <v>-2.9668670239540531E-2</v>
      </c>
      <c r="C118" s="114">
        <v>-2.0545718622968646E-2</v>
      </c>
      <c r="D118" s="114">
        <v>-2.0331325301204826E-2</v>
      </c>
      <c r="H118" s="114">
        <v>-9.3143210357361506E-3</v>
      </c>
    </row>
    <row r="119" spans="1:8">
      <c r="A119" s="113">
        <v>40147</v>
      </c>
      <c r="B119" s="114">
        <v>3.8708004027951416E-2</v>
      </c>
      <c r="C119" s="114">
        <v>5.6941687067870034E-2</v>
      </c>
      <c r="D119" s="114">
        <v>5.6028329856154718E-2</v>
      </c>
      <c r="H119" s="114">
        <v>-1.7251361416637634E-2</v>
      </c>
    </row>
    <row r="120" spans="1:8">
      <c r="A120" s="113">
        <v>40178</v>
      </c>
      <c r="B120" s="114">
        <v>6.630532175854538E-2</v>
      </c>
      <c r="C120" s="114">
        <v>1.9008255732774402E-2</v>
      </c>
      <c r="D120" s="114">
        <v>2.0250071486131595E-2</v>
      </c>
      <c r="H120" s="114">
        <v>4.6414801607038481E-2</v>
      </c>
    </row>
    <row r="121" spans="1:8">
      <c r="A121" s="113">
        <v>40207</v>
      </c>
      <c r="B121" s="114">
        <v>-4.972931274365355E-3</v>
      </c>
      <c r="C121" s="114">
        <v>-3.604550239320134E-2</v>
      </c>
      <c r="D121" s="114">
        <v>-3.741591928251118E-2</v>
      </c>
      <c r="H121" s="114">
        <v>3.2234479112841496E-2</v>
      </c>
    </row>
    <row r="122" spans="1:8">
      <c r="A122" s="113">
        <v>40235</v>
      </c>
      <c r="B122" s="114">
        <v>4.7527411673496604E-2</v>
      </c>
      <c r="C122" s="114">
        <v>2.8494977915341214E-2</v>
      </c>
      <c r="D122" s="114">
        <v>2.8811921809447014E-2</v>
      </c>
      <c r="H122" s="114">
        <v>1.8505130473978726E-2</v>
      </c>
    </row>
    <row r="123" spans="1:8">
      <c r="A123" s="113">
        <v>40268</v>
      </c>
      <c r="B123" s="114">
        <v>6.7362717240467773E-2</v>
      </c>
      <c r="C123" s="114">
        <v>5.8294020411984837E-2</v>
      </c>
      <c r="D123" s="114">
        <v>5.8943089430894227E-2</v>
      </c>
      <c r="H123" s="114">
        <v>8.5691657077988648E-3</v>
      </c>
    </row>
    <row r="124" spans="1:8">
      <c r="A124" s="113">
        <v>40298</v>
      </c>
      <c r="B124" s="114">
        <v>3.2886753671281119E-2</v>
      </c>
      <c r="C124" s="114">
        <v>1.4979036354948379E-2</v>
      </c>
      <c r="D124" s="114">
        <v>1.5294346315508156E-2</v>
      </c>
      <c r="H124" s="114">
        <v>1.7643435652271E-2</v>
      </c>
    </row>
    <row r="125" spans="1:8">
      <c r="A125" s="113">
        <v>40329</v>
      </c>
      <c r="B125" s="114">
        <v>-5.9819223668753675E-3</v>
      </c>
      <c r="C125" s="114">
        <v>-8.2682541129329837E-2</v>
      </c>
      <c r="D125" s="114">
        <v>-9.0814458523277977E-2</v>
      </c>
      <c r="H125" s="114">
        <v>8.3614040069489581E-2</v>
      </c>
    </row>
    <row r="126" spans="1:8">
      <c r="A126" s="113">
        <v>40359</v>
      </c>
      <c r="B126" s="114">
        <v>-5.3051773417431482E-2</v>
      </c>
      <c r="C126" s="114">
        <v>-5.4711609793179371E-2</v>
      </c>
      <c r="D126" s="114">
        <v>-5.5127850816586957E-2</v>
      </c>
      <c r="H126" s="114">
        <v>1.7559047513369119E-3</v>
      </c>
    </row>
    <row r="127" spans="1:8">
      <c r="A127" s="113">
        <v>40389</v>
      </c>
      <c r="B127" s="114">
        <v>4.7376464595007628E-3</v>
      </c>
      <c r="C127" s="114">
        <v>6.8637646254407464E-2</v>
      </c>
      <c r="D127" s="114">
        <v>6.4611827627510457E-2</v>
      </c>
      <c r="H127" s="114">
        <v>-5.9795759599970189E-2</v>
      </c>
    </row>
    <row r="128" spans="1:8">
      <c r="A128" s="113">
        <v>40421</v>
      </c>
      <c r="B128" s="114">
        <v>-2.2777974953100404E-2</v>
      </c>
      <c r="C128" s="114">
        <v>-4.6664158251698465E-2</v>
      </c>
      <c r="D128" s="114">
        <v>-4.7908735298350172E-2</v>
      </c>
      <c r="H128" s="114">
        <v>2.5055371100696E-2</v>
      </c>
    </row>
    <row r="129" spans="1:8">
      <c r="A129" s="113">
        <v>40451</v>
      </c>
      <c r="B129" s="114">
        <v>1.4021661586354537E-2</v>
      </c>
      <c r="C129" s="114">
        <v>8.9213625863737295E-2</v>
      </c>
      <c r="D129" s="114">
        <v>8.2968052215733376E-2</v>
      </c>
      <c r="H129" s="114">
        <v>-6.9033257105791557E-2</v>
      </c>
    </row>
    <row r="130" spans="1:8">
      <c r="A130" s="113">
        <v>40480</v>
      </c>
      <c r="B130" s="114">
        <v>1.9750306999590628E-2</v>
      </c>
      <c r="C130" s="114">
        <v>3.8196954396884988E-2</v>
      </c>
      <c r="D130" s="114">
        <v>3.7722203189829072E-2</v>
      </c>
      <c r="H130" s="114">
        <v>-1.7767965239322558E-2</v>
      </c>
    </row>
    <row r="131" spans="1:8">
      <c r="A131" s="113">
        <v>40512</v>
      </c>
      <c r="B131" s="114">
        <v>6.6419969894631226E-2</v>
      </c>
      <c r="C131" s="114">
        <v>-1.2144877492646143E-3</v>
      </c>
      <c r="D131" s="114">
        <v>-9.4148142713909686E-4</v>
      </c>
      <c r="H131" s="114">
        <v>6.7716698744942239E-2</v>
      </c>
    </row>
    <row r="132" spans="1:8">
      <c r="A132" s="113">
        <v>40543</v>
      </c>
      <c r="B132" s="114">
        <v>3.3582309004293404E-2</v>
      </c>
      <c r="C132" s="114">
        <v>6.5184922394678574E-2</v>
      </c>
      <c r="D132" s="114">
        <v>6.3738388671994495E-2</v>
      </c>
      <c r="H132" s="114">
        <v>-2.9668663840395126E-2</v>
      </c>
    </row>
    <row r="133" spans="1:8">
      <c r="A133" s="113">
        <v>40574</v>
      </c>
      <c r="B133" s="114">
        <v>9.7871856151130658E-4</v>
      </c>
      <c r="C133" s="114">
        <v>2.2958444491072295E-2</v>
      </c>
      <c r="D133" s="114">
        <v>2.230863927655111E-2</v>
      </c>
      <c r="H133" s="114">
        <v>-2.1486430898467135E-2</v>
      </c>
    </row>
    <row r="134" spans="1:8">
      <c r="A134" s="113">
        <v>40602</v>
      </c>
      <c r="B134" s="114">
        <v>2.369366501432538E-2</v>
      </c>
      <c r="C134" s="114">
        <v>3.1305526999297568E-2</v>
      </c>
      <c r="D134" s="114">
        <v>3.1342846853335861E-2</v>
      </c>
      <c r="H134" s="114">
        <v>-7.3808020859927881E-3</v>
      </c>
    </row>
    <row r="135" spans="1:8">
      <c r="A135" s="113">
        <v>40633</v>
      </c>
      <c r="B135" s="114">
        <v>-2.7010217681030676E-2</v>
      </c>
      <c r="C135" s="114">
        <v>-3.1569891794185111E-4</v>
      </c>
      <c r="D135" s="114">
        <v>-1.527700483409173E-4</v>
      </c>
      <c r="H135" s="114">
        <v>-2.6702948855148234E-2</v>
      </c>
    </row>
    <row r="136" spans="1:8">
      <c r="A136" s="113">
        <v>40662</v>
      </c>
      <c r="B136" s="114">
        <v>-1.5283992329467613E-2</v>
      </c>
      <c r="C136" s="114">
        <v>2.9482958717225883E-2</v>
      </c>
      <c r="D136" s="114">
        <v>2.852870878671139E-2</v>
      </c>
      <c r="H136" s="114">
        <v>-4.3484887892146107E-2</v>
      </c>
    </row>
    <row r="137" spans="1:8">
      <c r="A137" s="113">
        <v>40694</v>
      </c>
      <c r="B137" s="114">
        <v>1.8581413949390793E-2</v>
      </c>
      <c r="C137" s="114">
        <v>-1.3010228731554401E-2</v>
      </c>
      <c r="D137" s="114">
        <v>-1.2489256268503165E-2</v>
      </c>
      <c r="H137" s="114">
        <v>3.2008075058715724E-2</v>
      </c>
    </row>
    <row r="138" spans="1:8">
      <c r="A138" s="113">
        <v>40724</v>
      </c>
      <c r="B138" s="114">
        <v>-2.6857246904588485E-2</v>
      </c>
      <c r="C138" s="114">
        <v>-1.8557756783363608E-2</v>
      </c>
      <c r="D138" s="114">
        <v>-1.7815696724834386E-2</v>
      </c>
      <c r="H138" s="114">
        <v>-8.4564223504621783E-3</v>
      </c>
    </row>
    <row r="139" spans="1:8">
      <c r="A139" s="113">
        <v>40753</v>
      </c>
      <c r="B139" s="114">
        <v>-1.1822902048835201E-2</v>
      </c>
      <c r="C139" s="114">
        <v>-2.0583077684314714E-2</v>
      </c>
      <c r="D139" s="114">
        <v>-1.9747062556068604E-2</v>
      </c>
      <c r="H139" s="114">
        <v>8.9442763708507123E-3</v>
      </c>
    </row>
    <row r="140" spans="1:8">
      <c r="A140" s="113">
        <v>40786</v>
      </c>
      <c r="B140" s="114">
        <v>-5.9561425308576242E-2</v>
      </c>
      <c r="C140" s="114">
        <v>-5.7727345476531848E-2</v>
      </c>
      <c r="D140" s="114">
        <v>-5.6941328779812769E-2</v>
      </c>
      <c r="H140" s="114">
        <v>-1.9464428085010921E-3</v>
      </c>
    </row>
    <row r="141" spans="1:8">
      <c r="A141" s="113">
        <v>40816</v>
      </c>
      <c r="B141" s="114">
        <v>-5.6374893038708346E-3</v>
      </c>
      <c r="C141" s="114">
        <v>-7.3393039435194055E-2</v>
      </c>
      <c r="D141" s="114">
        <v>-7.822577781985586E-2</v>
      </c>
      <c r="H141" s="114">
        <v>7.3122211482226751E-2</v>
      </c>
    </row>
    <row r="142" spans="1:8">
      <c r="A142" s="113">
        <v>40847</v>
      </c>
      <c r="B142" s="114">
        <v>6.6135155656795744E-2</v>
      </c>
      <c r="C142" s="114">
        <v>0.10832704565548462</v>
      </c>
      <c r="D142" s="114">
        <v>0.10621525504243232</v>
      </c>
      <c r="H142" s="114">
        <v>-3.8068086639296839E-2</v>
      </c>
    </row>
    <row r="143" spans="1:8">
      <c r="A143" s="113">
        <v>40877</v>
      </c>
      <c r="B143" s="114">
        <v>3.038719939225604E-2</v>
      </c>
      <c r="C143" s="114">
        <v>-5.5489427104868832E-3</v>
      </c>
      <c r="D143" s="114">
        <v>-6.8707783013394873E-3</v>
      </c>
      <c r="H143" s="114">
        <v>3.61366623719932E-2</v>
      </c>
    </row>
    <row r="144" spans="1:8">
      <c r="A144" s="113">
        <v>40907</v>
      </c>
      <c r="B144" s="114">
        <v>4.4916250028799863E-2</v>
      </c>
      <c r="C144" s="114">
        <v>7.663865094471185E-3</v>
      </c>
      <c r="D144" s="114">
        <v>9.582797709477708E-3</v>
      </c>
      <c r="H144" s="114">
        <v>3.6969059053076458E-2</v>
      </c>
    </row>
    <row r="145" spans="1:8">
      <c r="A145" s="113">
        <v>40939</v>
      </c>
      <c r="B145" s="114">
        <v>3.7186483655807338E-2</v>
      </c>
      <c r="C145" s="114">
        <v>4.5889370697689093E-2</v>
      </c>
      <c r="D145" s="114">
        <v>4.5306169695566632E-2</v>
      </c>
      <c r="H145" s="114">
        <v>-8.3210397635805622E-3</v>
      </c>
    </row>
    <row r="146" spans="1:8">
      <c r="A146" s="113">
        <v>40968</v>
      </c>
      <c r="B146" s="114">
        <v>1.9175577712111248E-2</v>
      </c>
      <c r="C146" s="114">
        <v>4.1480931252724805E-2</v>
      </c>
      <c r="D146" s="114">
        <v>4.0574060949681093E-2</v>
      </c>
      <c r="H146" s="114">
        <v>-2.1416958171076805E-2</v>
      </c>
    </row>
    <row r="147" spans="1:8">
      <c r="A147" s="113">
        <v>40998</v>
      </c>
      <c r="B147" s="114">
        <v>3.5053503264429089E-2</v>
      </c>
      <c r="C147" s="114">
        <v>3.0408427670934612E-2</v>
      </c>
      <c r="D147" s="114">
        <v>3.0382683466711961E-2</v>
      </c>
      <c r="H147" s="114">
        <v>4.5079945667698684E-3</v>
      </c>
    </row>
    <row r="148" spans="1:8">
      <c r="A148" s="113">
        <v>41029</v>
      </c>
      <c r="B148" s="114">
        <v>-1.1184667936276615E-3</v>
      </c>
      <c r="C148" s="114">
        <v>-7.222541161057942E-3</v>
      </c>
      <c r="D148" s="114">
        <v>-7.3536246552987324E-3</v>
      </c>
      <c r="H148" s="114">
        <v>6.1484820319841482E-3</v>
      </c>
    </row>
    <row r="149" spans="1:8">
      <c r="A149" s="113">
        <v>41060</v>
      </c>
      <c r="B149" s="114">
        <v>2.0074244441754233E-3</v>
      </c>
      <c r="C149" s="114">
        <v>-6.3936221623425007E-2</v>
      </c>
      <c r="D149" s="114">
        <v>-6.8972334072062561E-2</v>
      </c>
      <c r="H149" s="114">
        <v>7.0447813056036868E-2</v>
      </c>
    </row>
    <row r="150" spans="1:8">
      <c r="A150" s="113">
        <v>41089</v>
      </c>
      <c r="B150" s="114">
        <v>1.1194893839788131E-2</v>
      </c>
      <c r="C150" s="114">
        <v>3.7855424055392516E-2</v>
      </c>
      <c r="D150" s="114">
        <v>3.687892537046554E-2</v>
      </c>
      <c r="H150" s="114">
        <v>-2.5688096431995433E-2</v>
      </c>
    </row>
    <row r="151" spans="1:8">
      <c r="A151" s="113">
        <v>41121</v>
      </c>
      <c r="B151" s="114">
        <v>4.311898290572766E-2</v>
      </c>
      <c r="C151" s="114">
        <v>1.2297338400113985E-2</v>
      </c>
      <c r="D151" s="114">
        <v>1.3785001401133956E-2</v>
      </c>
      <c r="H151" s="114">
        <v>3.0447224680374863E-2</v>
      </c>
    </row>
    <row r="152" spans="1:8">
      <c r="A152" s="113">
        <v>41152</v>
      </c>
      <c r="B152" s="114">
        <v>-2.672418729837566E-3</v>
      </c>
      <c r="C152" s="114">
        <v>2.0765617571550807E-2</v>
      </c>
      <c r="D152" s="114">
        <v>1.9912609902084714E-2</v>
      </c>
      <c r="H152" s="114">
        <v>-2.296123213588297E-2</v>
      </c>
    </row>
    <row r="153" spans="1:8">
      <c r="A153" s="113">
        <v>41180</v>
      </c>
      <c r="B153" s="114">
        <v>3.1485061343234397E-3</v>
      </c>
      <c r="C153" s="114">
        <v>2.3847103114632406E-2</v>
      </c>
      <c r="D153" s="114">
        <v>2.2796922884483057E-2</v>
      </c>
      <c r="H153" s="114">
        <v>-2.0216492206054926E-2</v>
      </c>
    </row>
    <row r="154" spans="1:8">
      <c r="A154" s="113">
        <v>41213</v>
      </c>
      <c r="B154" s="114">
        <v>-2.6368258874483616E-2</v>
      </c>
      <c r="C154" s="114">
        <v>-1.9333660862128482E-2</v>
      </c>
      <c r="D154" s="114">
        <v>-1.9465761661621842E-2</v>
      </c>
      <c r="H154" s="114">
        <v>-7.1732838495703888E-3</v>
      </c>
    </row>
    <row r="155" spans="1:8">
      <c r="A155" s="113">
        <v>41243</v>
      </c>
      <c r="B155" s="114">
        <v>-1.3717555531600148E-4</v>
      </c>
      <c r="C155" s="114">
        <v>3.5714232700639454E-3</v>
      </c>
      <c r="D155" s="114">
        <v>3.2844477242727184E-3</v>
      </c>
      <c r="H155" s="114">
        <v>-3.6954009843123137E-3</v>
      </c>
    </row>
    <row r="156" spans="1:8">
      <c r="A156" s="113">
        <v>41274</v>
      </c>
      <c r="B156" s="114">
        <v>-6.408937233573388E-3</v>
      </c>
      <c r="C156" s="114">
        <v>7.1802889273126537E-3</v>
      </c>
      <c r="D156" s="114">
        <v>6.7131476167289579E-3</v>
      </c>
      <c r="H156" s="114">
        <v>-1.3492347209613453E-2</v>
      </c>
    </row>
    <row r="157" spans="1:8">
      <c r="A157" s="113">
        <v>41305</v>
      </c>
      <c r="B157" s="114">
        <v>2.1372705664210841E-2</v>
      </c>
      <c r="C157" s="114">
        <v>5.1595474794824556E-2</v>
      </c>
      <c r="D157" s="114">
        <v>4.9446874196038146E-2</v>
      </c>
      <c r="H157" s="114">
        <v>-2.8739919346372766E-2</v>
      </c>
    </row>
    <row r="158" spans="1:8">
      <c r="A158" s="113">
        <v>41333</v>
      </c>
      <c r="B158" s="114">
        <v>4.9122231020297696E-2</v>
      </c>
      <c r="C158" s="114">
        <v>1.0433962922878178E-2</v>
      </c>
      <c r="D158" s="114">
        <v>1.0600117670131429E-2</v>
      </c>
      <c r="H158" s="114">
        <v>3.8288764547765197E-2</v>
      </c>
    </row>
    <row r="159" spans="1:8">
      <c r="A159" s="113">
        <v>41362</v>
      </c>
      <c r="B159" s="114">
        <v>5.4783929311058938E-2</v>
      </c>
      <c r="C159" s="114">
        <v>3.602809218205047E-2</v>
      </c>
      <c r="D159" s="114">
        <v>3.6395920862401787E-2</v>
      </c>
      <c r="H159" s="114">
        <v>1.8103598995569348E-2</v>
      </c>
    </row>
    <row r="160" spans="1:8">
      <c r="A160" s="113">
        <v>41394</v>
      </c>
      <c r="B160" s="114">
        <v>-7.8710611970645057E-3</v>
      </c>
      <c r="C160" s="114">
        <v>1.8628908592349707E-2</v>
      </c>
      <c r="D160" s="114">
        <v>1.7947421638018216E-2</v>
      </c>
      <c r="H160" s="114">
        <v>-2.6015332537572156E-2</v>
      </c>
    </row>
    <row r="161" spans="1:8">
      <c r="A161" s="113">
        <v>41425</v>
      </c>
      <c r="B161" s="114">
        <v>3.6131756013896871E-2</v>
      </c>
      <c r="C161" s="114">
        <v>1.8531153947397835E-2</v>
      </c>
      <c r="D161" s="114">
        <v>1.8817426813453692E-2</v>
      </c>
      <c r="H161" s="114">
        <v>1.7280376744772674E-2</v>
      </c>
    </row>
    <row r="162" spans="1:8">
      <c r="A162" s="113">
        <v>41453</v>
      </c>
      <c r="B162" s="114">
        <v>-1.7919747374854668E-2</v>
      </c>
      <c r="C162" s="114">
        <v>-1.5005226756363814E-2</v>
      </c>
      <c r="D162" s="114">
        <v>-1.5057549085985162E-2</v>
      </c>
      <c r="H162" s="114">
        <v>-2.9589198822783658E-3</v>
      </c>
    </row>
    <row r="163" spans="1:8">
      <c r="A163" s="113">
        <v>41486</v>
      </c>
      <c r="B163" s="114">
        <v>2.906856135255691E-2</v>
      </c>
      <c r="C163" s="114">
        <v>5.1236262481088271E-2</v>
      </c>
      <c r="D163" s="114">
        <v>5.0125106546784294E-2</v>
      </c>
      <c r="H163" s="114">
        <v>-2.1087268314176955E-2</v>
      </c>
    </row>
    <row r="164" spans="1:8">
      <c r="A164" s="113">
        <v>41516</v>
      </c>
      <c r="B164" s="114">
        <v>-2.3039771534164959E-2</v>
      </c>
      <c r="C164" s="114">
        <v>-2.9846307442236406E-2</v>
      </c>
      <c r="D164" s="114">
        <v>-3.014592933947767E-2</v>
      </c>
      <c r="H164" s="114">
        <v>7.0159356814138985E-3</v>
      </c>
    </row>
    <row r="165" spans="1:8">
      <c r="A165" s="113">
        <v>41547</v>
      </c>
      <c r="B165" s="114">
        <v>4.7802462342664337E-3</v>
      </c>
      <c r="C165" s="114">
        <v>3.1489612792447171E-2</v>
      </c>
      <c r="D165" s="114">
        <v>3.0740987383236416E-2</v>
      </c>
      <c r="H165" s="114">
        <v>-2.5893975302255345E-2</v>
      </c>
    </row>
    <row r="166" spans="1:8">
      <c r="A166" s="113">
        <v>41578</v>
      </c>
      <c r="B166" s="114">
        <v>3.8590546599582477E-2</v>
      </c>
      <c r="C166" s="114">
        <v>4.3081096273555858E-2</v>
      </c>
      <c r="D166" s="114">
        <v>4.2841676998026823E-2</v>
      </c>
      <c r="H166" s="114">
        <v>-4.3050820209629137E-3</v>
      </c>
    </row>
    <row r="167" spans="1:8">
      <c r="A167" s="113">
        <v>41607</v>
      </c>
      <c r="B167" s="114">
        <v>2.4617311209609645E-2</v>
      </c>
      <c r="C167" s="114">
        <v>2.6157708809311585E-2</v>
      </c>
      <c r="D167" s="114">
        <v>2.6070576415923686E-2</v>
      </c>
      <c r="H167" s="114">
        <v>-1.5011314405943832E-3</v>
      </c>
    </row>
    <row r="168" spans="1:8">
      <c r="A168" s="113">
        <v>41639</v>
      </c>
      <c r="B168" s="114">
        <v>1.2873293343839949E-2</v>
      </c>
      <c r="C168" s="114">
        <v>2.5072993102680664E-2</v>
      </c>
      <c r="D168" s="114">
        <v>2.4788061260290935E-2</v>
      </c>
      <c r="H168" s="114">
        <v>-1.1901298581591502E-2</v>
      </c>
    </row>
    <row r="169" spans="1:8">
      <c r="A169" s="113">
        <v>41670</v>
      </c>
      <c r="B169" s="114">
        <v>-1.3924281756333047E-2</v>
      </c>
      <c r="C169" s="114">
        <v>-3.4964584165055934E-2</v>
      </c>
      <c r="D169" s="114">
        <v>-3.5677603764421084E-2</v>
      </c>
      <c r="H169" s="114">
        <v>2.1802622021409146E-2</v>
      </c>
    </row>
    <row r="170" spans="1:8">
      <c r="A170" s="113">
        <v>41698</v>
      </c>
      <c r="B170" s="114">
        <v>1.9804690330319757E-2</v>
      </c>
      <c r="C170" s="114">
        <v>4.4459523282155147E-2</v>
      </c>
      <c r="D170" s="114">
        <v>4.3693649063707533E-2</v>
      </c>
      <c r="H170" s="114">
        <v>-2.3605350329287123E-2</v>
      </c>
    </row>
    <row r="171" spans="1:8">
      <c r="A171" s="113">
        <v>41729</v>
      </c>
      <c r="B171" s="114">
        <v>7.4759419923740873E-3</v>
      </c>
      <c r="C171" s="114">
        <v>5.3600080787225852E-3</v>
      </c>
      <c r="D171" s="114">
        <v>5.4189608252642419E-3</v>
      </c>
      <c r="H171" s="114">
        <v>2.1046529568000683E-3</v>
      </c>
    </row>
    <row r="172" spans="1:8">
      <c r="A172" s="113">
        <v>41759</v>
      </c>
      <c r="B172" s="114">
        <v>-1.1596928381132294E-3</v>
      </c>
      <c r="C172" s="114">
        <v>4.8559888483014077E-3</v>
      </c>
      <c r="D172" s="114">
        <v>4.8232396748837426E-3</v>
      </c>
      <c r="H172" s="114">
        <v>-5.9866107712703842E-3</v>
      </c>
    </row>
    <row r="173" spans="1:8">
      <c r="A173" s="113">
        <v>41789</v>
      </c>
      <c r="B173" s="114">
        <v>3.7969122630852406E-2</v>
      </c>
      <c r="C173" s="114">
        <v>2.149922586348995E-2</v>
      </c>
      <c r="D173" s="114">
        <v>2.2027156124222843E-2</v>
      </c>
      <c r="H173" s="114">
        <v>1.6123259176667792E-2</v>
      </c>
    </row>
    <row r="174" spans="1:8">
      <c r="A174" s="113">
        <v>41820</v>
      </c>
      <c r="B174" s="114">
        <v>1.6377955136344408E-2</v>
      </c>
      <c r="C174" s="114">
        <v>1.9807766536372649E-2</v>
      </c>
      <c r="D174" s="114">
        <v>1.9797883833005181E-2</v>
      </c>
      <c r="H174" s="114">
        <v>-3.3631940377129022E-3</v>
      </c>
    </row>
    <row r="175" spans="1:8">
      <c r="A175" s="113">
        <v>41851</v>
      </c>
      <c r="B175" s="114">
        <v>7.6145717918780801E-3</v>
      </c>
      <c r="C175" s="114">
        <v>-1.5312935632361555E-2</v>
      </c>
      <c r="D175" s="114">
        <v>-1.5702125421665953E-2</v>
      </c>
      <c r="H175" s="114">
        <v>2.3284054654423292E-2</v>
      </c>
    </row>
    <row r="176" spans="1:8">
      <c r="A176" s="113">
        <v>41880</v>
      </c>
      <c r="B176" s="114">
        <v>5.4249721408382308E-2</v>
      </c>
      <c r="C176" s="114">
        <v>3.7864482388990442E-2</v>
      </c>
      <c r="D176" s="114">
        <v>3.8042026363796028E-2</v>
      </c>
      <c r="H176" s="114">
        <v>1.5787455200004352E-2</v>
      </c>
    </row>
    <row r="177" spans="1:8">
      <c r="A177" s="113">
        <v>41912</v>
      </c>
      <c r="B177" s="114">
        <v>2.4850546712027542E-2</v>
      </c>
      <c r="C177" s="114">
        <v>-1.712864505985923E-2</v>
      </c>
      <c r="D177" s="114">
        <v>-1.7890100516923323E-2</v>
      </c>
      <c r="H177" s="114">
        <v>4.2710769380844615E-2</v>
      </c>
    </row>
    <row r="178" spans="1:8">
      <c r="A178" s="113">
        <v>41943</v>
      </c>
      <c r="B178" s="114">
        <v>3.1372093658643331E-2</v>
      </c>
      <c r="C178" s="114">
        <v>2.2925905562124701E-2</v>
      </c>
      <c r="D178" s="114">
        <v>2.2850468689167899E-2</v>
      </c>
      <c r="H178" s="114">
        <v>8.2568913844029979E-3</v>
      </c>
    </row>
    <row r="179" spans="1:8">
      <c r="A179" s="113">
        <v>41971</v>
      </c>
      <c r="B179" s="114">
        <v>2.9378067113916027E-2</v>
      </c>
      <c r="C179" s="114">
        <v>2.4237305195175727E-2</v>
      </c>
      <c r="D179" s="114">
        <v>2.4191895532001947E-2</v>
      </c>
      <c r="H179" s="114">
        <v>5.0191121653793136E-3</v>
      </c>
    </row>
    <row r="180" spans="1:8">
      <c r="A180" s="113">
        <v>42004</v>
      </c>
      <c r="B180" s="114">
        <v>2.532280789793678E-2</v>
      </c>
      <c r="C180" s="114">
        <v>-4.7736807286954631E-3</v>
      </c>
      <c r="D180" s="114">
        <v>-5.2029359424245131E-3</v>
      </c>
      <c r="H180" s="114">
        <v>3.0240848783690266E-2</v>
      </c>
    </row>
    <row r="181" spans="1:8">
      <c r="A181" s="113">
        <v>42034</v>
      </c>
      <c r="B181" s="114">
        <v>4.098036631967325E-2</v>
      </c>
      <c r="C181" s="114">
        <v>-2.9223294349260482E-2</v>
      </c>
      <c r="D181" s="114">
        <v>-3.2824926540846282E-2</v>
      </c>
      <c r="H181" s="114">
        <v>7.2317001695950456E-2</v>
      </c>
    </row>
    <row r="182" spans="1:8">
      <c r="A182" s="113">
        <v>42062</v>
      </c>
      <c r="B182" s="114">
        <v>6.2284508740204934E-2</v>
      </c>
      <c r="C182" s="114">
        <v>5.5885804045261514E-2</v>
      </c>
      <c r="D182" s="114">
        <v>5.5866710244830156E-2</v>
      </c>
      <c r="H182" s="114">
        <v>6.0600347787884701E-3</v>
      </c>
    </row>
    <row r="183" spans="1:8">
      <c r="A183" s="113">
        <v>42094</v>
      </c>
      <c r="B183" s="114">
        <v>2.7622522456066657E-2</v>
      </c>
      <c r="C183" s="114">
        <v>-1.6033487097238799E-2</v>
      </c>
      <c r="D183" s="114">
        <v>-1.7257026275985809E-2</v>
      </c>
      <c r="H183" s="114">
        <v>4.436737326000828E-2</v>
      </c>
    </row>
    <row r="184" spans="1:8">
      <c r="A184" s="113">
        <v>42124</v>
      </c>
      <c r="B184" s="114">
        <v>-3.3798819443294124E-2</v>
      </c>
      <c r="C184" s="114">
        <v>8.0812668422806204E-3</v>
      </c>
      <c r="D184" s="114">
        <v>8.0534318357529423E-3</v>
      </c>
      <c r="H184" s="114">
        <v>-4.1544355264888755E-2</v>
      </c>
    </row>
    <row r="185" spans="1:8">
      <c r="A185" s="113">
        <v>42153</v>
      </c>
      <c r="B185" s="114">
        <v>3.3358098068350772E-2</v>
      </c>
      <c r="C185" s="114">
        <v>1.1038558614841322E-2</v>
      </c>
      <c r="D185" s="114">
        <v>1.0794151274348848E-2</v>
      </c>
      <c r="H185" s="114">
        <v>2.2075853846848181E-2</v>
      </c>
    </row>
    <row r="186" spans="1:8">
      <c r="A186" s="113">
        <v>42185</v>
      </c>
      <c r="B186" s="114">
        <v>-3.627977457871772E-2</v>
      </c>
      <c r="C186" s="114">
        <v>-2.0588359075796415E-2</v>
      </c>
      <c r="D186" s="114">
        <v>-2.0606026542641709E-2</v>
      </c>
      <c r="H186" s="114">
        <v>-1.6021267102884762E-2</v>
      </c>
    </row>
    <row r="187" spans="1:8">
      <c r="A187" s="113">
        <v>42216</v>
      </c>
      <c r="B187" s="114">
        <v>2.743074883648864E-2</v>
      </c>
      <c r="C187" s="114">
        <v>1.8808424030497869E-2</v>
      </c>
      <c r="D187" s="114">
        <v>1.8579093856704282E-2</v>
      </c>
      <c r="H187" s="114">
        <v>8.463146360608409E-3</v>
      </c>
    </row>
    <row r="188" spans="1:8">
      <c r="A188" s="113">
        <v>42247</v>
      </c>
      <c r="B188" s="114">
        <v>-7.5894926746985225E-2</v>
      </c>
      <c r="C188" s="114">
        <v>-6.2805288323174363E-2</v>
      </c>
      <c r="D188" s="114">
        <v>-6.2432215445723124E-2</v>
      </c>
      <c r="H188" s="114">
        <v>-1.39668291559083E-2</v>
      </c>
    </row>
    <row r="189" spans="1:8">
      <c r="A189" s="113">
        <v>42277</v>
      </c>
      <c r="B189" s="114">
        <v>-2.4490930739986465E-2</v>
      </c>
      <c r="C189" s="114">
        <v>-2.8188163936092712E-2</v>
      </c>
      <c r="D189" s="114">
        <v>-2.8776600139714031E-2</v>
      </c>
      <c r="H189" s="114">
        <v>3.8044743425651451E-3</v>
      </c>
    </row>
    <row r="190" spans="1:8">
      <c r="A190" s="113">
        <v>42307</v>
      </c>
      <c r="B190" s="114">
        <v>9.2511013215859111E-2</v>
      </c>
      <c r="C190" s="114">
        <v>8.1156265118529261E-2</v>
      </c>
      <c r="D190" s="114">
        <v>8.1694999149252018E-2</v>
      </c>
      <c r="H190" s="114">
        <v>1.0502411597351102E-2</v>
      </c>
    </row>
    <row r="191" spans="1:8">
      <c r="A191" s="113">
        <v>42338</v>
      </c>
      <c r="B191" s="114">
        <v>4.7031668254616431E-2</v>
      </c>
      <c r="C191" s="114">
        <v>1.0607430341181411E-3</v>
      </c>
      <c r="D191" s="114">
        <v>8.5084476730467955E-4</v>
      </c>
      <c r="H191" s="114">
        <v>4.5922213552361368E-2</v>
      </c>
    </row>
    <row r="192" spans="1:8">
      <c r="A192" s="113">
        <v>42369</v>
      </c>
      <c r="B192" s="114">
        <v>-4.5791107187156427E-2</v>
      </c>
      <c r="C192" s="114">
        <v>-1.8554659479714526E-2</v>
      </c>
      <c r="D192" s="114">
        <v>-1.8938419774253337E-2</v>
      </c>
      <c r="H192" s="114">
        <v>-2.7751364831996805E-2</v>
      </c>
    </row>
    <row r="193" spans="1:8">
      <c r="A193" s="113">
        <v>42398</v>
      </c>
      <c r="B193" s="114">
        <v>-5.056565645098126E-2</v>
      </c>
      <c r="C193" s="114">
        <v>-5.4278010548273262E-2</v>
      </c>
      <c r="D193" s="114">
        <v>-5.5312424906611153E-2</v>
      </c>
      <c r="H193" s="114">
        <v>3.9254179755767726E-3</v>
      </c>
    </row>
    <row r="194" spans="1:8">
      <c r="A194" s="113">
        <v>42429</v>
      </c>
      <c r="B194" s="114">
        <v>-8.950191021110887E-3</v>
      </c>
      <c r="C194" s="114">
        <v>-4.8284131750653755E-3</v>
      </c>
      <c r="D194" s="114">
        <v>-5.5344438192288601E-3</v>
      </c>
      <c r="H194" s="114">
        <v>-4.1417760521037517E-3</v>
      </c>
    </row>
    <row r="195" spans="1:8">
      <c r="A195" s="113">
        <v>42460</v>
      </c>
      <c r="B195" s="114">
        <v>1.7012342997791974E-2</v>
      </c>
      <c r="C195" s="114">
        <v>6.661783763693653E-2</v>
      </c>
      <c r="D195" s="114">
        <v>6.3194202224547691E-2</v>
      </c>
      <c r="H195" s="114">
        <v>-4.6507280197980116E-2</v>
      </c>
    </row>
    <row r="196" spans="1:8">
      <c r="A196" s="113">
        <v>42489</v>
      </c>
      <c r="B196" s="114">
        <v>-1.2931392438100707E-3</v>
      </c>
      <c r="C196" s="114">
        <v>3.7900773343361796E-3</v>
      </c>
      <c r="D196" s="114">
        <v>2.8796803919280138E-3</v>
      </c>
      <c r="H196" s="114">
        <v>-5.0640235373169418E-3</v>
      </c>
    </row>
    <row r="197" spans="1:8">
      <c r="A197" s="113">
        <v>42521</v>
      </c>
      <c r="B197" s="114">
        <v>4.5027440545484715E-2</v>
      </c>
      <c r="C197" s="114">
        <v>1.5739318366677978E-2</v>
      </c>
      <c r="D197" s="114">
        <v>1.5512892274812375E-2</v>
      </c>
      <c r="H197" s="114">
        <v>2.8834290106936278E-2</v>
      </c>
    </row>
    <row r="198" spans="1:8">
      <c r="A198" s="113">
        <v>42551</v>
      </c>
      <c r="B198" s="114">
        <v>2.9611526329251471E-3</v>
      </c>
      <c r="C198" s="114">
        <v>8.8897530312348396E-4</v>
      </c>
      <c r="D198" s="114">
        <v>-2.5770059485888288E-4</v>
      </c>
      <c r="H198" s="114">
        <v>2.0703368514716214E-3</v>
      </c>
    </row>
    <row r="199" spans="1:8">
      <c r="A199" s="113">
        <v>42580</v>
      </c>
      <c r="B199" s="114">
        <v>2.9954778824249437E-2</v>
      </c>
      <c r="C199" s="114">
        <v>3.6724026575478221E-2</v>
      </c>
      <c r="D199" s="114">
        <v>3.5292601370461349E-2</v>
      </c>
      <c r="H199" s="114">
        <v>-6.5294596996938736E-3</v>
      </c>
    </row>
    <row r="200" spans="1:8">
      <c r="A200" s="113">
        <v>42613</v>
      </c>
      <c r="B200" s="114">
        <v>3.0150974954883678E-3</v>
      </c>
      <c r="C200" s="114">
        <v>-1.0199547974576592E-3</v>
      </c>
      <c r="D200" s="114">
        <v>-2.150909468151373E-3</v>
      </c>
      <c r="H200" s="114">
        <v>4.0391720658723429E-3</v>
      </c>
    </row>
    <row r="201" spans="1:8">
      <c r="A201" s="113">
        <v>42643</v>
      </c>
      <c r="B201" s="114">
        <v>-9.3746571585299129E-3</v>
      </c>
      <c r="C201" s="114">
        <v>-4.404012824330929E-4</v>
      </c>
      <c r="D201" s="114">
        <v>-1.7604779628358298E-3</v>
      </c>
      <c r="H201" s="114">
        <v>-8.9381922674340863E-3</v>
      </c>
    </row>
    <row r="202" spans="1:8">
      <c r="A202" s="113">
        <v>42674</v>
      </c>
      <c r="B202" s="114">
        <v>4.5683339701313389E-3</v>
      </c>
      <c r="C202" s="114">
        <v>-2.0101012885599557E-2</v>
      </c>
      <c r="D202" s="114">
        <v>-2.186425967713939E-2</v>
      </c>
      <c r="H202" s="114">
        <v>2.5175397852361225E-2</v>
      </c>
    </row>
    <row r="203" spans="1:8">
      <c r="A203" s="113">
        <v>42704</v>
      </c>
      <c r="B203" s="114">
        <v>6.7805485734444684E-2</v>
      </c>
      <c r="C203" s="114">
        <v>3.3321241106660814E-2</v>
      </c>
      <c r="D203" s="114">
        <v>3.3341378233339977E-2</v>
      </c>
      <c r="H203" s="114">
        <v>3.3372240166912981E-2</v>
      </c>
    </row>
    <row r="204" spans="1:8">
      <c r="A204" s="113">
        <v>42734</v>
      </c>
      <c r="B204" s="114">
        <v>2.2904546322728429E-2</v>
      </c>
      <c r="C204" s="114">
        <v>1.7073404894041667E-2</v>
      </c>
      <c r="D204" s="114">
        <v>1.5318774772794334E-2</v>
      </c>
      <c r="H204" s="114">
        <v>5.7332552406030857E-3</v>
      </c>
    </row>
    <row r="205" spans="1:8">
      <c r="A205" s="113">
        <v>42766</v>
      </c>
      <c r="B205" s="114">
        <v>-4.8396701555356095E-3</v>
      </c>
      <c r="C205" s="114">
        <v>1.9645413252482605E-2</v>
      </c>
      <c r="D205" s="114">
        <v>1.7509793441269756E-2</v>
      </c>
      <c r="H205" s="114">
        <v>-2.4013331585453157E-2</v>
      </c>
    </row>
    <row r="206" spans="1:8">
      <c r="A206" s="113">
        <v>42794</v>
      </c>
      <c r="B206" s="114">
        <v>5.4555135779304799E-2</v>
      </c>
      <c r="C206" s="114">
        <v>3.6892773712407449E-2</v>
      </c>
      <c r="D206" s="114">
        <v>3.6671077391599333E-2</v>
      </c>
      <c r="H206" s="114">
        <v>1.7033933030182524E-2</v>
      </c>
    </row>
    <row r="207" spans="1:8">
      <c r="A207" s="113">
        <v>42825</v>
      </c>
      <c r="B207" s="114">
        <v>-6.6649675647862533E-3</v>
      </c>
      <c r="C207" s="114">
        <v>-1.7012506190900345E-4</v>
      </c>
      <c r="D207" s="114">
        <v>-1.6548433030159826E-3</v>
      </c>
      <c r="H207" s="114">
        <v>-6.4959476263692917E-3</v>
      </c>
    </row>
    <row r="208" spans="1:8">
      <c r="A208" s="113">
        <v>42853</v>
      </c>
      <c r="B208" s="114">
        <v>-8.3411193462654392E-3</v>
      </c>
      <c r="C208" s="114">
        <v>9.6472436383281662E-3</v>
      </c>
      <c r="D208" s="114">
        <v>8.2365337171053325E-3</v>
      </c>
      <c r="H208" s="114">
        <v>-1.781648303200567E-2</v>
      </c>
    </row>
    <row r="209" spans="1:8">
      <c r="A209" s="113">
        <v>42886</v>
      </c>
      <c r="B209" s="114">
        <v>-2.0898830329421442E-2</v>
      </c>
      <c r="C209" s="114">
        <v>1.1063016777573971E-2</v>
      </c>
      <c r="D209" s="114">
        <v>9.137832154463758E-3</v>
      </c>
      <c r="H209" s="114">
        <v>-3.161212167453531E-2</v>
      </c>
    </row>
    <row r="210" spans="1:8">
      <c r="A210" s="113">
        <v>42916</v>
      </c>
      <c r="B210" s="114">
        <v>-9.3287395980314464E-3</v>
      </c>
      <c r="C210" s="114">
        <v>4.8116447373288667E-3</v>
      </c>
      <c r="D210" s="114">
        <v>3.0057336263292103E-3</v>
      </c>
      <c r="H210" s="114">
        <v>-1.4072671638928669E-2</v>
      </c>
    </row>
    <row r="211" spans="1:8">
      <c r="A211" s="113">
        <v>42947</v>
      </c>
      <c r="B211" s="114">
        <v>-1.4066998168018922E-2</v>
      </c>
      <c r="C211" s="114">
        <v>1.9170440247486251E-2</v>
      </c>
      <c r="D211" s="114">
        <v>1.687232435154877E-2</v>
      </c>
      <c r="H211" s="114">
        <v>-3.2612247277731043E-2</v>
      </c>
    </row>
    <row r="212" spans="1:8">
      <c r="A212" s="113">
        <v>42978</v>
      </c>
      <c r="B212" s="114">
        <v>-7.483524505224581E-3</v>
      </c>
      <c r="C212" s="114">
        <v>8.4867637084388417E-4</v>
      </c>
      <c r="D212" s="114">
        <v>-9.2867756315010938E-4</v>
      </c>
      <c r="H212" s="114">
        <v>-8.3251355302599306E-3</v>
      </c>
    </row>
    <row r="213" spans="1:8">
      <c r="A213" s="113">
        <v>43007</v>
      </c>
      <c r="B213" s="114">
        <v>2.4816001563536617E-2</v>
      </c>
      <c r="C213" s="114">
        <v>1.9044420279116663E-2</v>
      </c>
      <c r="D213" s="114">
        <v>1.7568321249302892E-2</v>
      </c>
      <c r="H213" s="114">
        <v>5.6637190387038849E-3</v>
      </c>
    </row>
    <row r="214" spans="1:8">
      <c r="A214" s="113">
        <v>43039</v>
      </c>
      <c r="B214" s="114">
        <v>3.6892239129561966E-2</v>
      </c>
      <c r="C214" s="114">
        <v>2.1761939128072331E-2</v>
      </c>
      <c r="D214" s="114">
        <v>2.0547486373740112E-2</v>
      </c>
      <c r="H214" s="114">
        <v>1.4808048158851062E-2</v>
      </c>
    </row>
    <row r="215" spans="1:8">
      <c r="A215" s="113">
        <v>43069</v>
      </c>
      <c r="B215" s="114">
        <v>4.2689744297144099E-3</v>
      </c>
      <c r="C215" s="114">
        <v>2.7890615219046577E-2</v>
      </c>
      <c r="D215" s="114">
        <v>2.5528258313989173E-2</v>
      </c>
      <c r="H215" s="114">
        <v>-2.2980695065786039E-2</v>
      </c>
    </row>
    <row r="216" spans="1:8">
      <c r="A216" s="113">
        <v>43098</v>
      </c>
      <c r="B216" s="114">
        <v>2.4338639638727616E-3</v>
      </c>
      <c r="C216" s="114">
        <v>9.5348502287006809E-3</v>
      </c>
      <c r="D216" s="114">
        <v>7.151294390103478E-3</v>
      </c>
      <c r="H216" s="114">
        <v>-7.0339189015805603E-3</v>
      </c>
    </row>
    <row r="217" spans="1:8">
      <c r="A217" s="113">
        <v>43131</v>
      </c>
      <c r="B217" s="114">
        <v>1.8221679471523179E-2</v>
      </c>
      <c r="C217" s="114">
        <v>5.6340231142634402E-2</v>
      </c>
      <c r="D217" s="114">
        <v>5.2395918791814405E-2</v>
      </c>
      <c r="H217" s="114">
        <v>-3.6085486993029492E-2</v>
      </c>
    </row>
    <row r="218" spans="1:8">
      <c r="A218" s="113">
        <v>43159</v>
      </c>
      <c r="B218" s="114">
        <v>-1.814584671174399E-2</v>
      </c>
      <c r="C218" s="114">
        <v>-3.8719643087005734E-2</v>
      </c>
      <c r="D218" s="114">
        <v>-4.121215448381875E-2</v>
      </c>
      <c r="H218" s="114">
        <v>2.1402493276083678E-2</v>
      </c>
    </row>
    <row r="219" spans="1:8">
      <c r="A219" s="113">
        <v>43189</v>
      </c>
      <c r="B219" s="114">
        <v>-3.3985601685093403E-2</v>
      </c>
      <c r="C219" s="114">
        <v>-2.5904247208248733E-2</v>
      </c>
      <c r="D219" s="114">
        <v>-2.8096514131281104E-2</v>
      </c>
      <c r="H219" s="114">
        <v>-8.2962629224936357E-3</v>
      </c>
    </row>
    <row r="220" spans="1:8">
      <c r="A220" s="113">
        <v>43220</v>
      </c>
      <c r="B220" s="114">
        <v>2.0893694554795558E-2</v>
      </c>
      <c r="C220" s="114">
        <v>2.9186361633562184E-3</v>
      </c>
      <c r="D220" s="114">
        <v>8.4245998315063679E-4</v>
      </c>
      <c r="H220" s="114">
        <v>1.7922748409783695E-2</v>
      </c>
    </row>
    <row r="221" spans="1:8">
      <c r="A221" s="113">
        <v>43251</v>
      </c>
      <c r="B221" s="114">
        <v>5.778486475415829E-2</v>
      </c>
      <c r="C221" s="114">
        <v>2.197819175802946E-2</v>
      </c>
      <c r="D221" s="114">
        <v>2.0096065550611098E-2</v>
      </c>
      <c r="H221" s="114">
        <v>3.503663119712308E-2</v>
      </c>
    </row>
    <row r="222" spans="1:8">
      <c r="A222" s="113">
        <v>43280</v>
      </c>
      <c r="B222" s="114">
        <v>5.250759493087391E-3</v>
      </c>
      <c r="C222" s="114">
        <v>5.4683508582601178E-3</v>
      </c>
      <c r="D222" s="114">
        <v>3.0294636983693155E-3</v>
      </c>
      <c r="H222" s="114">
        <v>-2.1640797046174054E-4</v>
      </c>
    </row>
    <row r="223" spans="1:8">
      <c r="A223" s="113">
        <v>43312</v>
      </c>
      <c r="B223" s="114">
        <v>3.2523158763642965E-2</v>
      </c>
      <c r="C223" s="114">
        <v>3.4732007613360989E-2</v>
      </c>
      <c r="D223" s="114">
        <v>3.2418034437329872E-2</v>
      </c>
      <c r="H223" s="114">
        <v>-2.1347062171322984E-3</v>
      </c>
    </row>
    <row r="224" spans="1:8">
      <c r="A224" s="113">
        <v>43343</v>
      </c>
      <c r="B224" s="114">
        <v>3.6655237350767547E-2</v>
      </c>
      <c r="C224" s="114">
        <v>3.0853767449554759E-2</v>
      </c>
      <c r="D224" s="114">
        <v>2.8686377871145315E-2</v>
      </c>
      <c r="H224" s="114">
        <v>5.6278301388628105E-3</v>
      </c>
    </row>
    <row r="225" spans="1:8">
      <c r="A225" s="113">
        <v>43371</v>
      </c>
      <c r="B225" s="114">
        <v>4.905636126047044E-3</v>
      </c>
      <c r="C225" s="114">
        <v>3.1748315087570286E-3</v>
      </c>
      <c r="D225" s="114">
        <v>9.5338179690809702E-4</v>
      </c>
      <c r="H225" s="114">
        <v>1.7253269947841154E-3</v>
      </c>
    </row>
    <row r="226" spans="1:8">
      <c r="A226" s="113">
        <v>43404</v>
      </c>
      <c r="B226" s="114">
        <v>-4.7132807503730577E-2</v>
      </c>
      <c r="C226" s="114">
        <v>-7.0468682727176088E-2</v>
      </c>
      <c r="D226" s="114">
        <v>-7.4796246387635143E-2</v>
      </c>
      <c r="H226" s="114">
        <v>2.5104990859168952E-2</v>
      </c>
    </row>
    <row r="227" spans="1:8">
      <c r="A227" s="113">
        <v>43434</v>
      </c>
      <c r="B227" s="114">
        <v>1.7731940311863773E-2</v>
      </c>
      <c r="C227" s="114">
        <v>1.7011142825691571E-2</v>
      </c>
      <c r="D227" s="114">
        <v>1.4664163171717388E-2</v>
      </c>
      <c r="H227" s="114">
        <v>7.0874099193218854E-4</v>
      </c>
    </row>
    <row r="228" spans="1:8">
      <c r="A228" s="113">
        <v>43465</v>
      </c>
      <c r="B228" s="114">
        <v>-0.10024268216549863</v>
      </c>
      <c r="C228" s="114">
        <v>-9.1581664153814121E-2</v>
      </c>
      <c r="D228" s="114">
        <v>-9.3878986326008246E-2</v>
      </c>
      <c r="H228" s="114">
        <v>-9.5341734858498395E-3</v>
      </c>
    </row>
    <row r="229" spans="1:8">
      <c r="A229" s="113">
        <v>43496</v>
      </c>
      <c r="B229" s="114">
        <v>7.6752810800510107E-2</v>
      </c>
      <c r="C229" s="114">
        <v>8.0805169436487148E-2</v>
      </c>
      <c r="D229" s="114">
        <v>7.7832844518809341E-2</v>
      </c>
      <c r="H229" s="114">
        <v>-3.7493886507682372E-3</v>
      </c>
    </row>
    <row r="230" spans="1:8">
      <c r="A230" s="113">
        <v>43524</v>
      </c>
      <c r="B230" s="114">
        <v>3.9098767953168537E-2</v>
      </c>
      <c r="C230" s="114">
        <v>3.1172862149773072E-2</v>
      </c>
      <c r="D230" s="114">
        <v>2.9188334110508349E-2</v>
      </c>
      <c r="H230" s="114">
        <v>7.6863017776394038E-3</v>
      </c>
    </row>
    <row r="231" spans="1:8">
      <c r="A231" s="113">
        <v>43553</v>
      </c>
      <c r="B231" s="114">
        <v>3.132137600936321E-2</v>
      </c>
      <c r="C231" s="114">
        <v>1.6967713010223796E-2</v>
      </c>
      <c r="D231" s="114">
        <v>1.4567394271687593E-2</v>
      </c>
      <c r="H231" s="114">
        <v>1.4114177682841733E-2</v>
      </c>
    </row>
    <row r="232" spans="1:8">
      <c r="A232" s="113">
        <v>43585</v>
      </c>
      <c r="B232" s="114">
        <v>4.092262219832065E-2</v>
      </c>
      <c r="C232" s="114">
        <v>3.8927186102991236E-2</v>
      </c>
      <c r="D232" s="114">
        <v>3.6506088116584477E-2</v>
      </c>
      <c r="H232" s="114">
        <v>1.9206698236613473E-3</v>
      </c>
    </row>
    <row r="233" spans="1:8">
      <c r="A233" s="113">
        <v>43616</v>
      </c>
      <c r="B233" s="114">
        <v>-6.007314384277733E-2</v>
      </c>
      <c r="C233" s="114">
        <v>-6.5396156474485656E-2</v>
      </c>
      <c r="D233" s="114">
        <v>-6.8411867364746998E-2</v>
      </c>
      <c r="H233" s="114">
        <v>5.6954747924304883E-3</v>
      </c>
    </row>
    <row r="234" spans="1:8">
      <c r="A234" s="113">
        <v>43644</v>
      </c>
      <c r="B234" s="114">
        <v>4.5739017528673376E-2</v>
      </c>
      <c r="C234" s="114">
        <v>6.8683150429617618E-2</v>
      </c>
      <c r="D234" s="114">
        <v>6.4800721243911508E-2</v>
      </c>
      <c r="H234" s="114">
        <v>-2.1469537431857755E-2</v>
      </c>
    </row>
    <row r="235" spans="1:8">
      <c r="A235" s="113">
        <v>43677</v>
      </c>
      <c r="B235" s="114">
        <v>3.7381320928076597E-2</v>
      </c>
      <c r="C235" s="114">
        <v>1.4242790583855488E-2</v>
      </c>
      <c r="D235" s="114">
        <v>1.2200016493938601E-2</v>
      </c>
      <c r="H235" s="114">
        <v>2.2813601002676265E-2</v>
      </c>
    </row>
    <row r="236" spans="1:8">
      <c r="A236" s="113">
        <v>43707</v>
      </c>
      <c r="B236" s="114">
        <v>-8.7532415719130934E-3</v>
      </c>
      <c r="C236" s="114">
        <v>-1.9571334111787866E-2</v>
      </c>
      <c r="D236" s="114">
        <v>-2.2449267805153661E-2</v>
      </c>
      <c r="H236" s="114">
        <v>1.1034043491654044E-2</v>
      </c>
    </row>
    <row r="237" spans="1:8">
      <c r="A237" s="113">
        <v>43738</v>
      </c>
      <c r="B237" s="114">
        <v>2.6556009917248984E-2</v>
      </c>
      <c r="C237" s="114">
        <v>1.6255954059307076E-2</v>
      </c>
      <c r="D237" s="114">
        <v>1.3996699468247692E-2</v>
      </c>
      <c r="H237" s="114">
        <v>1.0135296936563787E-2</v>
      </c>
    </row>
    <row r="238" spans="1:8">
      <c r="A238" s="113">
        <v>43769</v>
      </c>
      <c r="B238" s="114">
        <v>-2.7131509405851593E-3</v>
      </c>
      <c r="C238" s="114">
        <v>2.0569668845698868E-2</v>
      </c>
      <c r="D238" s="114">
        <v>1.7622883445668144E-2</v>
      </c>
      <c r="H238" s="114">
        <v>-2.2813552564831419E-2</v>
      </c>
    </row>
    <row r="239" spans="1:8">
      <c r="A239" s="113">
        <v>43798</v>
      </c>
      <c r="B239" s="114">
        <v>4.7644695355438312E-2</v>
      </c>
      <c r="C239" s="114">
        <v>3.5388306716182712E-2</v>
      </c>
      <c r="D239" s="114">
        <v>3.3870741925409092E-2</v>
      </c>
      <c r="H239" s="114">
        <v>1.1837480257168354E-2</v>
      </c>
    </row>
    <row r="240" spans="1:8">
      <c r="A240" s="113">
        <v>43830</v>
      </c>
      <c r="B240" s="114">
        <v>9.5016154997916644E-3</v>
      </c>
      <c r="C240" s="114">
        <v>2.7723112949913073E-2</v>
      </c>
      <c r="D240" s="114">
        <v>2.4771349403112566E-2</v>
      </c>
      <c r="H240" s="114">
        <v>-1.7729967556942228E-2</v>
      </c>
    </row>
    <row r="241" spans="1:8">
      <c r="A241" s="113">
        <v>43861</v>
      </c>
      <c r="B241" s="114">
        <v>1.3657332545267461E-2</v>
      </c>
      <c r="C241" s="114">
        <v>7.4338108048026968E-4</v>
      </c>
      <c r="D241" s="114">
        <v>-1.1079938196308944E-3</v>
      </c>
      <c r="H241" s="114">
        <v>1.2904358608741617E-2</v>
      </c>
    </row>
    <row r="242" spans="1:8">
      <c r="A242" s="113">
        <v>43889</v>
      </c>
      <c r="B242" s="114">
        <v>-7.5141095835151689E-2</v>
      </c>
      <c r="C242" s="114">
        <v>-8.3279984123535031E-2</v>
      </c>
      <c r="D242" s="114">
        <v>-8.5939328564014303E-2</v>
      </c>
      <c r="H242" s="114">
        <v>8.8782705160002084E-3</v>
      </c>
    </row>
    <row r="243" spans="1:8">
      <c r="A243" s="113">
        <v>43921</v>
      </c>
      <c r="B243" s="114">
        <v>-0.12748763863170465</v>
      </c>
      <c r="C243" s="114">
        <v>-0.12843988263768302</v>
      </c>
      <c r="D243" s="114">
        <v>-0.13051368261673085</v>
      </c>
      <c r="H243" s="114">
        <v>1.092574094441412E-3</v>
      </c>
    </row>
    <row r="244" spans="1:8">
      <c r="A244" s="113">
        <v>43951</v>
      </c>
      <c r="B244" s="114">
        <v>0.13223204344565889</v>
      </c>
      <c r="C244" s="114">
        <v>0.13021847531532213</v>
      </c>
      <c r="D244" s="114">
        <v>0.12915018118029681</v>
      </c>
      <c r="H244" s="114">
        <v>1.7815742480895569E-3</v>
      </c>
    </row>
    <row r="245" spans="1:8">
      <c r="A245" s="113">
        <v>43980</v>
      </c>
      <c r="B245" s="114">
        <v>3.3635436819163353E-2</v>
      </c>
      <c r="C245" s="114">
        <v>4.9729046905494761E-2</v>
      </c>
      <c r="D245" s="114">
        <v>4.8397979259628854E-2</v>
      </c>
      <c r="H245" s="114">
        <v>-1.5331203927121839E-2</v>
      </c>
    </row>
    <row r="246" spans="1:8">
      <c r="A246" s="113">
        <v>44012</v>
      </c>
      <c r="B246" s="114">
        <v>1.1521345749100988E-2</v>
      </c>
      <c r="C246" s="114">
        <v>2.1342209302086544E-2</v>
      </c>
      <c r="D246" s="114">
        <v>2.0431892789348111E-2</v>
      </c>
      <c r="H246" s="114">
        <v>-9.6156444564220456E-3</v>
      </c>
    </row>
    <row r="247" spans="1:8">
      <c r="A247" s="113">
        <v>44043</v>
      </c>
      <c r="B247" s="114">
        <v>5.0174863429934338E-3</v>
      </c>
      <c r="C247" s="114">
        <v>5.8125062065374669E-2</v>
      </c>
      <c r="D247" s="114">
        <v>5.3809258817606016E-2</v>
      </c>
      <c r="H247" s="114">
        <v>-5.0190263539093838E-2</v>
      </c>
    </row>
    <row r="248" spans="1:8">
      <c r="A248" s="113">
        <v>44074</v>
      </c>
      <c r="B248" s="114">
        <v>6.1269079741478175E-2</v>
      </c>
      <c r="C248" s="114">
        <v>7.3337427627225588E-2</v>
      </c>
      <c r="D248" s="114">
        <v>7.175690763334977E-2</v>
      </c>
      <c r="H248" s="114">
        <v>-1.1243759488035798E-2</v>
      </c>
    </row>
    <row r="249" spans="1:8">
      <c r="A249" s="113">
        <v>44104</v>
      </c>
      <c r="B249" s="114">
        <v>-1.9403533019479186E-2</v>
      </c>
      <c r="C249" s="114">
        <v>-3.8505438828247363E-2</v>
      </c>
      <c r="D249" s="114">
        <v>-3.9848713785627765E-2</v>
      </c>
      <c r="H249" s="114">
        <v>1.986688909138401E-2</v>
      </c>
    </row>
    <row r="250" spans="1:8">
      <c r="A250" s="113">
        <v>44134</v>
      </c>
      <c r="B250" s="114">
        <v>-2.0525243627154049E-2</v>
      </c>
      <c r="C250" s="114">
        <v>-2.7040163001668886E-2</v>
      </c>
      <c r="D250" s="114">
        <v>-2.7803571603116077E-2</v>
      </c>
      <c r="H250" s="114">
        <v>6.6959797586445546E-3</v>
      </c>
    </row>
    <row r="251" spans="1:8">
      <c r="A251" s="113">
        <v>44165</v>
      </c>
      <c r="B251" s="114">
        <v>8.4672085380340378E-2</v>
      </c>
      <c r="C251" s="114">
        <v>0.11386387160782613</v>
      </c>
      <c r="D251" s="114">
        <v>0.11060449918310911</v>
      </c>
      <c r="H251" s="114">
        <v>-2.6207678488887831E-2</v>
      </c>
    </row>
    <row r="252" spans="1:8">
      <c r="A252" s="113">
        <v>44196</v>
      </c>
      <c r="B252" s="114">
        <v>1.6559105607915781E-2</v>
      </c>
      <c r="C252" s="114">
        <v>3.9800199573638187E-2</v>
      </c>
      <c r="D252" s="114">
        <v>3.7849606431083545E-2</v>
      </c>
      <c r="H252" s="114">
        <v>-2.2351499812418019E-2</v>
      </c>
    </row>
    <row r="253" spans="1:8">
      <c r="A253" s="113">
        <v>44225</v>
      </c>
      <c r="B253" s="114">
        <v>-3.2082544580801452E-3</v>
      </c>
      <c r="C253" s="114">
        <v>-1.0256232694532847E-2</v>
      </c>
      <c r="D253" s="114">
        <v>-1.1077722873753177E-2</v>
      </c>
      <c r="H253" s="114">
        <v>7.121013002830523E-3</v>
      </c>
    </row>
    <row r="254" spans="1:8">
      <c r="A254" s="113">
        <v>44253</v>
      </c>
      <c r="B254" s="114">
        <v>2.5615672850387069E-2</v>
      </c>
      <c r="C254" s="114">
        <v>2.4689164550448599E-2</v>
      </c>
      <c r="D254" s="114">
        <v>2.408389893670981E-2</v>
      </c>
      <c r="H254" s="114">
        <v>9.0418473425057933E-4</v>
      </c>
    </row>
    <row r="255" spans="1:8">
      <c r="A255" s="113">
        <v>44286</v>
      </c>
      <c r="B255" s="114">
        <v>7.0246999767294871E-2</v>
      </c>
      <c r="C255" s="114">
        <v>3.6299915643483206E-2</v>
      </c>
      <c r="D255" s="114">
        <v>3.630765255587607E-2</v>
      </c>
      <c r="H255" s="114">
        <v>3.2757972485921272E-2</v>
      </c>
    </row>
    <row r="256" spans="1:8">
      <c r="A256" s="113">
        <v>44316</v>
      </c>
      <c r="B256" s="114">
        <v>2.857355850916787E-2</v>
      </c>
      <c r="C256" s="114">
        <v>5.3513669016972715E-2</v>
      </c>
      <c r="D256" s="114">
        <v>5.1458396532594236E-2</v>
      </c>
      <c r="H256" s="114">
        <v>-2.3673267126259834E-2</v>
      </c>
    </row>
    <row r="257" spans="1:8">
      <c r="A257" s="113">
        <v>44347</v>
      </c>
      <c r="B257" s="114">
        <v>-1.2097602222624787E-2</v>
      </c>
      <c r="C257" s="114">
        <v>3.3721128361402257E-3</v>
      </c>
      <c r="D257" s="114">
        <v>2.9088149740735662E-3</v>
      </c>
      <c r="H257" s="114">
        <v>-1.5417724751227269E-2</v>
      </c>
    </row>
    <row r="258" spans="1:8">
      <c r="A258" s="113">
        <v>44377</v>
      </c>
      <c r="B258" s="114">
        <v>5.8526475389289886E-2</v>
      </c>
      <c r="C258" s="114">
        <v>2.6711513057715831E-2</v>
      </c>
      <c r="D258" s="114">
        <v>2.7080706179066893E-2</v>
      </c>
      <c r="H258" s="114">
        <v>3.0987246102679666E-2</v>
      </c>
    </row>
    <row r="259" spans="1:8">
      <c r="A259" s="113">
        <v>44407</v>
      </c>
      <c r="B259" s="114">
        <v>2.2753263255169284E-2</v>
      </c>
      <c r="C259" s="114">
        <v>2.2666741558799997E-2</v>
      </c>
      <c r="D259" s="114">
        <v>2.2027226127259835E-2</v>
      </c>
      <c r="H259" s="114">
        <v>8.4603999380483685E-5</v>
      </c>
    </row>
    <row r="260" spans="1:8">
      <c r="A260" s="113">
        <v>44439</v>
      </c>
      <c r="B260" s="114">
        <v>3.2818592778949544E-2</v>
      </c>
      <c r="C260" s="114">
        <v>2.8157390640177266E-2</v>
      </c>
      <c r="D260" s="114">
        <v>2.7649198680046436E-2</v>
      </c>
      <c r="H260" s="114">
        <v>4.5335492223324003E-3</v>
      </c>
    </row>
    <row r="261" spans="1:8">
      <c r="A261" s="113">
        <v>44469</v>
      </c>
      <c r="B261" s="114">
        <v>-3.0594725820297267E-2</v>
      </c>
      <c r="C261" s="114">
        <v>-4.825074566337733E-2</v>
      </c>
      <c r="D261" s="114">
        <v>-4.980309639143992E-2</v>
      </c>
      <c r="H261" s="114">
        <v>1.8551125480404274E-2</v>
      </c>
    </row>
    <row r="262" spans="1:8">
      <c r="A262" s="113">
        <v>44498</v>
      </c>
      <c r="B262" s="114">
        <v>7.0421979125245712E-2</v>
      </c>
      <c r="C262" s="114">
        <v>6.8851638334659251E-2</v>
      </c>
      <c r="D262" s="114">
        <v>6.8341631264296931E-2</v>
      </c>
      <c r="H262" s="114">
        <v>1.4691849965566828E-3</v>
      </c>
    </row>
    <row r="263" spans="1:8">
      <c r="A263" s="113">
        <v>44530</v>
      </c>
      <c r="B263" s="114">
        <v>1.6387309583151027E-2</v>
      </c>
      <c r="C263" s="114">
        <v>-1.1408871371768315E-2</v>
      </c>
      <c r="D263" s="114">
        <v>-1.2505353010821058E-2</v>
      </c>
      <c r="H263" s="114">
        <v>2.8116963778027415E-2</v>
      </c>
    </row>
    <row r="264" spans="1:8">
      <c r="A264" s="113">
        <v>44561</v>
      </c>
      <c r="B264" s="114">
        <v>2.7728095141815852E-2</v>
      </c>
      <c r="C264" s="114">
        <v>3.8320022025027642E-2</v>
      </c>
      <c r="D264" s="114">
        <v>3.6679227130602093E-2</v>
      </c>
      <c r="H264" s="114">
        <v>-1.0201023440301604E-2</v>
      </c>
    </row>
    <row r="265" spans="1:8">
      <c r="A265" s="113">
        <v>44592</v>
      </c>
      <c r="B265" s="114">
        <v>-4.3790465573208079E-2</v>
      </c>
      <c r="C265" s="114">
        <v>-5.7412854613866061E-2</v>
      </c>
      <c r="D265" s="114">
        <v>-5.8849583964622004E-2</v>
      </c>
      <c r="H265" s="114">
        <v>1.4452126901303597E-2</v>
      </c>
    </row>
    <row r="266" spans="1:8">
      <c r="A266" s="113">
        <v>44620</v>
      </c>
      <c r="B266" s="114">
        <v>-3.2586246462174055E-2</v>
      </c>
      <c r="C266" s="114">
        <v>-3.0687387597327188E-2</v>
      </c>
      <c r="D266" s="114">
        <v>-3.1221753258880353E-2</v>
      </c>
      <c r="H266" s="114">
        <v>-1.9589746801499386E-3</v>
      </c>
    </row>
    <row r="267" spans="1:8">
      <c r="A267" s="113">
        <v>44651</v>
      </c>
      <c r="B267" s="114">
        <v>4.3603089733697288E-2</v>
      </c>
      <c r="C267" s="114">
        <v>3.3800454373794662E-2</v>
      </c>
      <c r="D267" s="114">
        <v>3.2802433579698725E-2</v>
      </c>
      <c r="H267" s="114">
        <v>9.482134892115468E-3</v>
      </c>
    </row>
    <row r="268" spans="1:8">
      <c r="A268" s="113">
        <v>44680</v>
      </c>
      <c r="B268" s="114">
        <v>-4.1702917009575291E-2</v>
      </c>
      <c r="C268" s="114">
        <v>-9.1397825919109832E-2</v>
      </c>
      <c r="D268" s="114">
        <v>-9.8365306724304713E-2</v>
      </c>
      <c r="H268" s="114">
        <v>5.4693803654833006E-2</v>
      </c>
    </row>
    <row r="269" spans="1:8">
      <c r="A269" s="113">
        <v>44712</v>
      </c>
      <c r="B269" s="114">
        <v>-1.9073428336963849E-2</v>
      </c>
      <c r="C269" s="114">
        <v>-3.9193016028271988E-3</v>
      </c>
      <c r="D269" s="114">
        <v>-4.6495451891904929E-3</v>
      </c>
      <c r="H269" s="114">
        <v>-1.5213754024670512E-2</v>
      </c>
    </row>
    <row r="270" spans="1:8">
      <c r="A270" s="113">
        <v>44742</v>
      </c>
      <c r="B270" s="114">
        <v>-6.1562492183092225E-2</v>
      </c>
      <c r="C270" s="114">
        <v>-8.4163243000147922E-2</v>
      </c>
      <c r="D270" s="114">
        <v>-8.8267347736745327E-2</v>
      </c>
      <c r="H270" s="114">
        <v>2.4677706637471486E-2</v>
      </c>
    </row>
    <row r="271" spans="1:8">
      <c r="A271" s="113">
        <v>44771</v>
      </c>
      <c r="B271" s="114">
        <v>0.11977301738205887</v>
      </c>
      <c r="C271" s="114">
        <v>9.2139281680420473E-2</v>
      </c>
      <c r="D271" s="114">
        <v>9.2086173386986381E-2</v>
      </c>
      <c r="H271" s="114">
        <v>2.5302391522004086E-2</v>
      </c>
    </row>
    <row r="272" spans="1:8">
      <c r="A272" s="113">
        <v>44804</v>
      </c>
      <c r="B272" s="114">
        <v>-2.7353420367745181E-2</v>
      </c>
      <c r="C272" s="114">
        <v>-4.0802229904407211E-2</v>
      </c>
      <c r="D272" s="114">
        <v>-4.3217612900530555E-2</v>
      </c>
      <c r="H272" s="114">
        <v>1.4020893246365462E-2</v>
      </c>
    </row>
    <row r="273" spans="1:8">
      <c r="A273" s="113">
        <v>44834</v>
      </c>
      <c r="B273" s="220">
        <v>-7.0061944929380573E-2</v>
      </c>
      <c r="C273" s="220">
        <v>-9.401655180980846E-2</v>
      </c>
      <c r="D273" s="220">
        <v>-9.8570025106429496E-2</v>
      </c>
      <c r="H273" s="220">
        <v>2.6440446487493885E-2</v>
      </c>
    </row>
    <row r="274" spans="1:8">
      <c r="A274" s="113">
        <v>44865</v>
      </c>
      <c r="B274" s="220">
        <v>6.8816688646445245E-2</v>
      </c>
      <c r="C274" s="220">
        <v>7.8309149573674991E-2</v>
      </c>
      <c r="D274" s="220">
        <v>7.5577621700169573E-2</v>
      </c>
      <c r="H274" s="220">
        <v>-8.803097823089745E-3</v>
      </c>
    </row>
    <row r="275" spans="1:8">
      <c r="A275" s="113">
        <v>44895</v>
      </c>
      <c r="B275" s="220">
        <v>1.0125439448449508E-2</v>
      </c>
      <c r="C275" s="220">
        <v>5.2336226667416559E-2</v>
      </c>
      <c r="D275" s="220">
        <v>4.8641540533116041E-2</v>
      </c>
      <c r="H275" s="220">
        <v>-4.0111502530557064E-2</v>
      </c>
    </row>
    <row r="276" spans="1:8">
      <c r="A276" s="113">
        <v>44925</v>
      </c>
      <c r="B276" s="220">
        <v>-9.3259772057548943E-2</v>
      </c>
      <c r="C276" s="220">
        <v>-6.0149170417700945E-2</v>
      </c>
      <c r="D276" s="220">
        <v>-6.1639482250680715E-2</v>
      </c>
      <c r="H276" s="220">
        <v>-3.5229634956606359E-2</v>
      </c>
    </row>
    <row r="277" spans="1:8">
      <c r="A277" s="113">
        <v>44957</v>
      </c>
      <c r="B277" s="220">
        <v>4.63285172783564E-2</v>
      </c>
      <c r="C277" s="220">
        <v>6.4759859864342212E-2</v>
      </c>
      <c r="D277" s="220">
        <v>6.1482556143907796E-2</v>
      </c>
      <c r="H277" s="220">
        <v>-1.7310328160130117E-2</v>
      </c>
    </row>
    <row r="278" spans="1:8">
      <c r="A278" s="113">
        <v>44985</v>
      </c>
      <c r="B278" s="220">
        <v>-2.0782601993188806E-3</v>
      </c>
      <c r="C278" s="220">
        <v>-2.555441604262209E-2</v>
      </c>
      <c r="D278" s="220">
        <v>-2.7628430379201135E-2</v>
      </c>
      <c r="H278" s="220">
        <v>2.409180792626997E-2</v>
      </c>
    </row>
    <row r="279" spans="1:8">
      <c r="A279" s="113">
        <v>45016</v>
      </c>
      <c r="B279" s="220">
        <v>9.1742594367284873E-3</v>
      </c>
      <c r="C279" s="220">
        <v>3.3869243327425351E-2</v>
      </c>
      <c r="D279" s="220">
        <v>3.1206906490132053E-2</v>
      </c>
      <c r="H279" s="220">
        <v>-2.3885983696756319E-2</v>
      </c>
    </row>
    <row r="280" spans="1:8">
      <c r="A280" s="113">
        <v>45044</v>
      </c>
      <c r="B280" s="220">
        <v>-4.3342442143934224E-3</v>
      </c>
      <c r="C280" s="220">
        <v>1.1750159675353261E-2</v>
      </c>
      <c r="D280" s="220">
        <v>9.7392126932256129E-3</v>
      </c>
      <c r="H280" s="220">
        <v>-1.589760449843447E-2</v>
      </c>
    </row>
    <row r="281" spans="1:8">
      <c r="A281" s="113">
        <v>45077</v>
      </c>
      <c r="B281" s="220">
        <v>4.0407922720168042E-2</v>
      </c>
      <c r="C281" s="220">
        <v>4.6888130650926787E-3</v>
      </c>
      <c r="D281" s="220">
        <v>3.3598773580887759E-3</v>
      </c>
      <c r="H281" s="220">
        <v>3.5552411045669086E-2</v>
      </c>
    </row>
    <row r="282" spans="1:8">
      <c r="A282" s="113">
        <v>45107</v>
      </c>
      <c r="B282" s="220">
        <v>4.1030440350704446E-2</v>
      </c>
      <c r="C282" s="220">
        <v>6.5347107379716371E-2</v>
      </c>
      <c r="D282" s="220">
        <v>6.2278508948769018E-2</v>
      </c>
      <c r="H282" s="220">
        <v>-2.2825111985163238E-2</v>
      </c>
    </row>
    <row r="283" spans="1:8">
      <c r="A283" s="113">
        <v>45138</v>
      </c>
      <c r="B283" s="220">
        <v>2.2640170333569905E-2</v>
      </c>
      <c r="C283" s="220">
        <v>3.3465371353977084E-2</v>
      </c>
      <c r="D283" s="220">
        <v>3.1379223549999342E-2</v>
      </c>
      <c r="H283" s="220">
        <v>-1.0474662548416669E-2</v>
      </c>
    </row>
    <row r="284" spans="1:8">
      <c r="A284" s="113">
        <v>45169</v>
      </c>
      <c r="B284" s="220">
        <v>-3.0485062062547805E-3</v>
      </c>
      <c r="C284" s="220">
        <v>-1.8600756826345322E-2</v>
      </c>
      <c r="D284" s="220">
        <v>-2.0503821466063825E-2</v>
      </c>
      <c r="H284" s="220">
        <v>1.5847017132189389E-2</v>
      </c>
    </row>
    <row r="285" spans="1:8">
      <c r="A285" s="113">
        <v>45198</v>
      </c>
      <c r="B285" s="220">
        <v>-2.3990800733259956E-2</v>
      </c>
      <c r="C285" s="220">
        <v>-4.7911259176217885E-2</v>
      </c>
      <c r="D285" s="220">
        <v>-5.0772382481590252E-2</v>
      </c>
      <c r="H285" s="220">
        <v>2.5124190022729476E-2</v>
      </c>
    </row>
    <row r="286" spans="1:8">
      <c r="A286" s="113">
        <v>45230</v>
      </c>
      <c r="B286" s="220">
        <v>-2.2319258648745777E-2</v>
      </c>
      <c r="C286" s="220">
        <v>-2.3935413371759643E-2</v>
      </c>
      <c r="D286" s="220">
        <v>-2.5248316778881418E-2</v>
      </c>
      <c r="H286" s="220">
        <v>1.6557866612052496E-3</v>
      </c>
    </row>
    <row r="287" spans="1:8">
      <c r="A287" s="113">
        <v>45260</v>
      </c>
      <c r="B287" s="220">
        <v>5.8016281953942497E-2</v>
      </c>
      <c r="C287" s="220">
        <v>9.2148557326325431E-2</v>
      </c>
      <c r="D287" s="220">
        <v>8.7939612576723891E-2</v>
      </c>
      <c r="H287" s="220">
        <v>-3.1252410803839448E-2</v>
      </c>
    </row>
    <row r="288" spans="1:8">
      <c r="A288" s="113">
        <v>45289</v>
      </c>
      <c r="B288" s="220">
        <v>3.2923450169188524E-2</v>
      </c>
      <c r="C288" s="220">
        <v>4.5750923762167869E-2</v>
      </c>
      <c r="D288" s="220">
        <v>4.3770871802930857E-2</v>
      </c>
      <c r="H288" s="220">
        <v>-1.2266279953960124E-2</v>
      </c>
    </row>
    <row r="289" spans="1:8">
      <c r="A289" s="113">
        <v>45322</v>
      </c>
      <c r="B289" s="220">
        <v>3.1881463753532527E-2</v>
      </c>
      <c r="C289" s="220">
        <v>1.4695082314385356E-2</v>
      </c>
      <c r="D289" s="220">
        <v>1.3501661829857188E-2</v>
      </c>
      <c r="H289" s="220">
        <v>1.6937483721658708E-2</v>
      </c>
    </row>
    <row r="290" spans="1:8">
      <c r="A290" s="113">
        <v>45351</v>
      </c>
      <c r="B290" s="220">
        <v>5.6018516299998551E-2</v>
      </c>
      <c r="C290" s="220">
        <v>5.203218694703992E-2</v>
      </c>
      <c r="D290" s="220">
        <v>5.0861998529291588E-2</v>
      </c>
      <c r="H290" s="220">
        <v>3.789170523885721E-3</v>
      </c>
    </row>
    <row r="291" spans="1:8">
      <c r="A291" s="113">
        <v>45380</v>
      </c>
      <c r="B291" s="220">
        <v>3.2703940173616282E-2</v>
      </c>
      <c r="C291" s="220">
        <v>3.0652026188554594E-2</v>
      </c>
      <c r="D291" s="220">
        <v>2.9425381600477897E-2</v>
      </c>
      <c r="H291" s="220">
        <v>1.9908891972491016E-3</v>
      </c>
    </row>
    <row r="292" spans="1:8">
      <c r="A292" s="113">
        <v>45412</v>
      </c>
      <c r="B292" s="220">
        <v>-3.2397683431614616E-2</v>
      </c>
      <c r="C292" s="220">
        <v>-4.2029948282475478E-2</v>
      </c>
      <c r="D292" s="220">
        <v>-4.3628273922939761E-2</v>
      </c>
      <c r="H292" s="220">
        <v>1.0054870539628391E-2</v>
      </c>
    </row>
    <row r="293" spans="1:8">
      <c r="A293" s="113">
        <v>45443</v>
      </c>
      <c r="B293" s="220">
        <v>3.0476147226448008E-2</v>
      </c>
      <c r="C293" s="220">
        <v>4.6234070926869937E-2</v>
      </c>
      <c r="D293" s="220">
        <v>4.4559555732649678E-2</v>
      </c>
      <c r="H293" s="220">
        <v>-1.5061566181324815E-2</v>
      </c>
    </row>
    <row r="294" spans="1:8">
      <c r="A294" s="113">
        <v>45471</v>
      </c>
      <c r="B294" s="220">
        <v>4.7923019972148338E-2</v>
      </c>
      <c r="C294" s="220">
        <v>3.4553111969542784E-2</v>
      </c>
      <c r="D294" s="220">
        <v>3.3754433233442398E-2</v>
      </c>
      <c r="H294" s="220">
        <v>1.2923365507211404E-2</v>
      </c>
    </row>
    <row r="295" spans="1:8">
      <c r="A295" s="113">
        <v>45504</v>
      </c>
      <c r="B295" s="220">
        <v>2.0396104974756569E-3</v>
      </c>
      <c r="C295" s="220">
        <v>1.17163165527585E-2</v>
      </c>
      <c r="D295" s="220">
        <v>1.0179318231684248E-2</v>
      </c>
      <c r="H295" s="220">
        <v>-9.564643662419714E-3</v>
      </c>
    </row>
    <row r="296" spans="1:8">
      <c r="A296" s="113">
        <v>45534</v>
      </c>
      <c r="B296" s="220">
        <v>-1.930538389385072E-4</v>
      </c>
      <c r="C296" s="220">
        <v>2.2720442135753614E-2</v>
      </c>
      <c r="D296" s="220">
        <v>2.0370687272104986E-2</v>
      </c>
      <c r="H296" s="220">
        <v>-2.2404456810154016E-2</v>
      </c>
    </row>
    <row r="297" spans="1:8">
      <c r="A297" s="113">
        <v>45565</v>
      </c>
      <c r="B297" s="220">
        <v>1.1988439718842522E-2</v>
      </c>
      <c r="C297" s="220">
        <v>2.0354582302821403E-2</v>
      </c>
      <c r="D297" s="220">
        <v>1.8751330396248513E-2</v>
      </c>
      <c r="H297" s="220">
        <v>-8.1992502695460434E-3</v>
      </c>
    </row>
    <row r="298" spans="1:8">
      <c r="A298" s="113">
        <v>45596</v>
      </c>
      <c r="B298" s="220">
        <v>1.9659000644999359E-2</v>
      </c>
      <c r="C298" s="220">
        <v>-8.1141711264572716E-3</v>
      </c>
      <c r="D298" s="220">
        <v>-9.6463124303516144E-3</v>
      </c>
      <c r="H298" s="220">
        <v>2.8000371578045247E-2</v>
      </c>
    </row>
    <row r="299" spans="1:8">
      <c r="A299" s="113">
        <v>45625</v>
      </c>
      <c r="B299" s="220">
        <v>9.0753584867283701E-2</v>
      </c>
      <c r="C299" s="220">
        <v>6.116471414876859E-2</v>
      </c>
      <c r="D299" s="220">
        <v>6.1075681291456872E-2</v>
      </c>
      <c r="H299" s="220">
        <v>2.7883391073977082E-2</v>
      </c>
    </row>
    <row r="300" spans="1:8">
      <c r="A300" s="113">
        <v>45657</v>
      </c>
      <c r="B300" s="220">
        <v>-7.1307496797315441E-3</v>
      </c>
      <c r="C300" s="220">
        <v>-2.6590309976231425E-2</v>
      </c>
      <c r="D300" s="220">
        <v>-2.8355290708008525E-2</v>
      </c>
      <c r="H300" s="220">
        <v>1.9991130657456946E-2</v>
      </c>
    </row>
    <row r="301" spans="1:8">
      <c r="A301" s="113">
        <v>45688</v>
      </c>
      <c r="B301" s="220">
        <v>2.561766943064539E-2</v>
      </c>
      <c r="C301" s="220">
        <v>2.9629923700325037E-2</v>
      </c>
      <c r="D301" s="220">
        <v>2.8305309144577587E-2</v>
      </c>
      <c r="H301" s="220">
        <v>-3.8967926022004384E-3</v>
      </c>
    </row>
    <row r="302" spans="1:8">
      <c r="A302" s="113">
        <v>45716</v>
      </c>
      <c r="B302" s="220">
        <v>-1.7330635340652198E-2</v>
      </c>
      <c r="C302" s="220">
        <v>-1.6905645762263465E-2</v>
      </c>
      <c r="D302" s="220">
        <v>-1.8169866846777336E-2</v>
      </c>
      <c r="H302" s="220">
        <v>-4.3229785275100685E-4</v>
      </c>
    </row>
    <row r="303" spans="1:8">
      <c r="A303" s="113">
        <v>45747</v>
      </c>
      <c r="B303" s="220">
        <v>-9.4711164863096969E-2</v>
      </c>
      <c r="C303" s="220">
        <v>-5.9718030044387471E-2</v>
      </c>
      <c r="D303" s="220">
        <v>-5.9581355068146533E-2</v>
      </c>
      <c r="H303" s="220">
        <v>-3.7215575685622615E-2</v>
      </c>
    </row>
    <row r="304" spans="1:8">
      <c r="A304" s="113">
        <v>45777</v>
      </c>
      <c r="B304" s="220">
        <v>-5.5397624933871625E-2</v>
      </c>
      <c r="C304" s="220">
        <v>-5.9472839751408485E-3</v>
      </c>
      <c r="D304" s="220">
        <v>-7.3998843972164531E-3</v>
      </c>
      <c r="H304" s="220">
        <v>-4.9746195711308894E-2</v>
      </c>
    </row>
    <row r="305" spans="1:8">
      <c r="A305" s="113">
        <v>45807</v>
      </c>
      <c r="B305" s="220">
        <v>6.4547762511304591E-2</v>
      </c>
      <c r="C305" s="220">
        <v>6.3142603927737476E-2</v>
      </c>
      <c r="D305" s="220">
        <v>6.1361056735372052E-2</v>
      </c>
      <c r="H305" s="220">
        <v>1.3217028255438912E-3</v>
      </c>
    </row>
    <row r="306" spans="1:8">
      <c r="A306" s="113">
        <v>45838</v>
      </c>
      <c r="B306" s="220">
        <v>1.5670259260396578E-2</v>
      </c>
      <c r="C306" s="220">
        <v>5.0205997010308812E-2</v>
      </c>
      <c r="D306" s="220">
        <v>4.6620335641618632E-2</v>
      </c>
      <c r="H306" s="220">
        <v>-3.2884727232778577E-2</v>
      </c>
    </row>
    <row r="307" spans="1:8">
      <c r="A307" s="113">
        <v>45869</v>
      </c>
      <c r="B307" s="220">
        <v>4.8290873911641365E-2</v>
      </c>
      <c r="C307" s="220">
        <v>2.2124626079629266E-2</v>
      </c>
      <c r="D307" s="220">
        <v>2.0708078875508556E-2</v>
      </c>
      <c r="H307" s="220">
        <v>2.5599860490959081E-2</v>
      </c>
    </row>
    <row r="308" spans="1:8">
      <c r="A308" s="113">
        <v>45898</v>
      </c>
      <c r="B308" s="220">
        <v>-4.1202030300700396E-3</v>
      </c>
      <c r="C308" s="220">
        <v>1.8458435173961164E-2</v>
      </c>
      <c r="D308" s="220">
        <v>1.6124165065953308E-2</v>
      </c>
      <c r="H308" s="220">
        <v>-2.21694253042094E-2</v>
      </c>
    </row>
    <row r="309" spans="1:8">
      <c r="A309" s="113">
        <v>45930</v>
      </c>
      <c r="B309" s="220">
        <v>3.165777631053121E-2</v>
      </c>
      <c r="C309" s="220">
        <v>3.562370173270666E-2</v>
      </c>
      <c r="D309" s="220">
        <v>3.3572723768186312E-2</v>
      </c>
      <c r="H309" s="220">
        <v>-3.8295043030976972E-3</v>
      </c>
    </row>
    <row r="310" spans="1:8">
      <c r="A310" s="125"/>
      <c r="B310" s="126"/>
      <c r="C310" s="126"/>
      <c r="D310" s="126"/>
      <c r="H310" s="126"/>
    </row>
    <row r="311" spans="1:8">
      <c r="A311" s="111"/>
      <c r="B311" s="112" t="s">
        <v>7542</v>
      </c>
      <c r="C311" s="112" t="s">
        <v>7543</v>
      </c>
      <c r="D311" s="112" t="s">
        <v>7544</v>
      </c>
      <c r="F311" s="227" t="s">
        <v>9801</v>
      </c>
    </row>
    <row r="312" spans="1:8">
      <c r="A312" s="228" t="s">
        <v>9802</v>
      </c>
      <c r="B312" s="115">
        <f>STDEV(B2:B309)</f>
        <v>4.4003480012446076E-2</v>
      </c>
      <c r="C312" s="115">
        <f>STDEV(C2:C309)</f>
        <v>4.4323556928726152E-2</v>
      </c>
      <c r="D312" s="115">
        <f>STDEV(D2:D309)</f>
        <v>4.4539172026694968E-2</v>
      </c>
      <c r="F312" s="121">
        <f>CORREL(C2:C309,H2:H309)</f>
        <v>-0.3180708816223054</v>
      </c>
      <c r="H312" s="115">
        <f>STDEV(H2:H309)</f>
        <v>2.7025099729119754E-2</v>
      </c>
    </row>
    <row r="313" spans="1:8">
      <c r="B313" s="127"/>
      <c r="C313" s="127"/>
      <c r="H313" s="127"/>
    </row>
    <row r="314" spans="1:8">
      <c r="B314" s="127"/>
      <c r="C314" s="127"/>
      <c r="H314" s="127"/>
    </row>
    <row r="315" spans="1:8">
      <c r="B315" s="112" t="str">
        <f>B1</f>
        <v>MSCI USA €</v>
      </c>
      <c r="C315" s="112" t="str">
        <f>C1</f>
        <v>MSCI USA $</v>
      </c>
      <c r="D315" s="112" t="str">
        <f>D1</f>
        <v>MSCI USA HEDGED €</v>
      </c>
    </row>
    <row r="316" spans="1:8" ht="21">
      <c r="A316" s="116" t="str">
        <f>B315</f>
        <v>MSCI USA €</v>
      </c>
      <c r="B316" s="117"/>
      <c r="C316" s="118"/>
      <c r="D316" s="118"/>
    </row>
    <row r="317" spans="1:8" ht="21">
      <c r="A317" s="116" t="str">
        <f>C315</f>
        <v>MSCI USA $</v>
      </c>
      <c r="B317" s="119"/>
      <c r="C317" s="117"/>
      <c r="D317" s="117"/>
    </row>
    <row r="318" spans="1:8" ht="21">
      <c r="A318" s="116" t="str">
        <f>D315</f>
        <v>MSCI USA HEDGED €</v>
      </c>
      <c r="B318" s="119"/>
      <c r="C318" s="122"/>
      <c r="D318" s="11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1">
    <tabColor theme="6" tint="0.39997558519241921"/>
  </sheetPr>
  <dimension ref="A1:D318"/>
  <sheetViews>
    <sheetView zoomScale="180" zoomScaleNormal="180" workbookViewId="0">
      <pane xSplit="1" ySplit="1" topLeftCell="B317" activePane="bottomRight" state="frozen"/>
      <selection activeCell="B6" sqref="B6"/>
      <selection pane="topRight" activeCell="B6" sqref="B6"/>
      <selection pane="bottomLeft" activeCell="B6" sqref="B6"/>
      <selection pane="bottomRight" activeCell="A315" sqref="A315:D318"/>
    </sheetView>
  </sheetViews>
  <sheetFormatPr defaultColWidth="9.1796875" defaultRowHeight="14.5"/>
  <cols>
    <col min="1" max="1" width="21.26953125" style="124" customWidth="1"/>
    <col min="2" max="4" width="19.54296875" style="124" customWidth="1"/>
    <col min="5" max="16384" width="9.1796875" style="124"/>
  </cols>
  <sheetData>
    <row r="1" spans="1:4" ht="58">
      <c r="B1" s="112" t="s">
        <v>7536</v>
      </c>
      <c r="C1" s="112" t="s">
        <v>7537</v>
      </c>
      <c r="D1" s="112" t="s">
        <v>7538</v>
      </c>
    </row>
    <row r="2" spans="1:4">
      <c r="A2" s="113">
        <v>36585</v>
      </c>
      <c r="B2" s="114">
        <v>6.986194999697758E-3</v>
      </c>
      <c r="C2" s="114">
        <v>8.9103345464395071E-3</v>
      </c>
      <c r="D2" s="114">
        <v>6.2819245345196841E-3</v>
      </c>
    </row>
    <row r="3" spans="1:4">
      <c r="A3" s="113">
        <v>36616</v>
      </c>
      <c r="B3" s="114">
        <v>1.3425251478162894E-2</v>
      </c>
      <c r="C3" s="114">
        <v>3.7318700006439588E-2</v>
      </c>
      <c r="D3" s="114">
        <v>1.5954725013815806E-2</v>
      </c>
    </row>
    <row r="4" spans="1:4">
      <c r="A4" s="113">
        <v>36644</v>
      </c>
      <c r="B4" s="114">
        <v>5.8092647521151516E-4</v>
      </c>
      <c r="C4" s="114">
        <v>1.5751944477646416E-2</v>
      </c>
      <c r="D4" s="114">
        <v>-4.9358838757761312E-4</v>
      </c>
    </row>
    <row r="5" spans="1:4">
      <c r="A5" s="113">
        <v>36677</v>
      </c>
      <c r="B5" s="114">
        <v>4.0436329856628856E-3</v>
      </c>
      <c r="C5" s="114">
        <v>-9.705481701309842E-3</v>
      </c>
      <c r="D5" s="114">
        <v>2.469160686930484E-3</v>
      </c>
    </row>
    <row r="6" spans="1:4">
      <c r="A6" s="113">
        <v>36707</v>
      </c>
      <c r="B6" s="114">
        <v>6.0818395183508721E-3</v>
      </c>
      <c r="C6" s="114">
        <v>-9.0824206646871204E-3</v>
      </c>
      <c r="D6" s="114">
        <v>4.202314288873985E-3</v>
      </c>
    </row>
    <row r="7" spans="1:4">
      <c r="A7" s="113">
        <v>36738</v>
      </c>
      <c r="B7" s="114">
        <v>6.1104386848695371E-3</v>
      </c>
      <c r="C7" s="114">
        <v>1.7024963273810336E-2</v>
      </c>
      <c r="D7" s="114">
        <v>3.9244346111105138E-3</v>
      </c>
    </row>
    <row r="8" spans="1:4">
      <c r="A8" s="113">
        <v>36769</v>
      </c>
      <c r="B8" s="114">
        <v>2.0923970267352466E-3</v>
      </c>
      <c r="C8" s="114">
        <v>3.4338196425878244E-2</v>
      </c>
      <c r="D8" s="114">
        <v>-3.9888710497618423E-5</v>
      </c>
    </row>
    <row r="9" spans="1:4">
      <c r="A9" s="113">
        <v>36798</v>
      </c>
      <c r="B9" s="114">
        <v>4.8892048503058529E-3</v>
      </c>
      <c r="C9" s="114">
        <v>5.4920454445037455E-3</v>
      </c>
      <c r="D9" s="114">
        <v>7.3098977811018682E-3</v>
      </c>
    </row>
    <row r="10" spans="1:4">
      <c r="A10" s="113">
        <v>36830</v>
      </c>
      <c r="B10" s="114">
        <v>7.0055773205279668E-3</v>
      </c>
      <c r="C10" s="114">
        <v>2.7951798052177231E-2</v>
      </c>
      <c r="D10" s="114">
        <v>4.5441945192460321E-3</v>
      </c>
    </row>
    <row r="11" spans="1:4">
      <c r="A11" s="113">
        <v>36860</v>
      </c>
      <c r="B11" s="114">
        <v>1.619801700217386E-2</v>
      </c>
      <c r="C11" s="114">
        <v>-6.9729863749191249E-3</v>
      </c>
      <c r="D11" s="114">
        <v>1.4684577251717257E-2</v>
      </c>
    </row>
    <row r="12" spans="1:4">
      <c r="A12" s="113">
        <v>36889</v>
      </c>
      <c r="B12" s="114">
        <v>1.1443975825035892E-2</v>
      </c>
      <c r="C12" s="114">
        <v>-3.9624313603493388E-2</v>
      </c>
      <c r="D12" s="114">
        <v>1.4287518090076477E-2</v>
      </c>
    </row>
    <row r="13" spans="1:4">
      <c r="A13" s="113">
        <v>36922</v>
      </c>
      <c r="B13" s="114">
        <v>8.9286481932061377E-3</v>
      </c>
      <c r="C13" s="114">
        <v>8.2825553552426743E-3</v>
      </c>
      <c r="D13" s="114">
        <v>7.2968935534531015E-3</v>
      </c>
    </row>
    <row r="14" spans="1:4">
      <c r="A14" s="113">
        <v>36950</v>
      </c>
      <c r="B14" s="114">
        <v>8.734591966731783E-3</v>
      </c>
      <c r="C14" s="114">
        <v>1.0928684811691722E-2</v>
      </c>
      <c r="D14" s="114">
        <v>5.2571537218366509E-3</v>
      </c>
    </row>
    <row r="15" spans="1:4">
      <c r="A15" s="113">
        <v>36980</v>
      </c>
      <c r="B15" s="114">
        <v>6.2175553011839897E-3</v>
      </c>
      <c r="C15" s="114">
        <v>1.0263783035177354E-2</v>
      </c>
      <c r="D15" s="114">
        <v>7.9627020228289231E-3</v>
      </c>
    </row>
    <row r="16" spans="1:4">
      <c r="A16" s="113">
        <v>37011</v>
      </c>
      <c r="B16" s="114">
        <v>-8.6453335348269638E-3</v>
      </c>
      <c r="C16" s="114">
        <v>-6.4732403897467409E-3</v>
      </c>
      <c r="D16" s="114">
        <v>-1.3388375474972956E-2</v>
      </c>
    </row>
    <row r="17" spans="1:4">
      <c r="A17" s="113">
        <v>37042</v>
      </c>
      <c r="B17" s="114">
        <v>4.9351820682033637E-3</v>
      </c>
      <c r="C17" s="114">
        <v>4.2847762934300357E-2</v>
      </c>
      <c r="D17" s="114">
        <v>2.7387359972612327E-3</v>
      </c>
    </row>
    <row r="18" spans="1:4">
      <c r="A18" s="113">
        <v>37071</v>
      </c>
      <c r="B18" s="114">
        <v>6.1476359621956342E-3</v>
      </c>
      <c r="C18" s="114">
        <v>-7.9811226954774554E-3</v>
      </c>
      <c r="D18" s="114">
        <v>8.1084156819604732E-3</v>
      </c>
    </row>
    <row r="19" spans="1:4">
      <c r="A19" s="113">
        <v>37103</v>
      </c>
      <c r="B19" s="114">
        <v>1.3352960391312743E-2</v>
      </c>
      <c r="C19" s="114">
        <v>-8.0501331336680672E-3</v>
      </c>
      <c r="D19" s="114">
        <v>1.4966933518969661E-2</v>
      </c>
    </row>
    <row r="20" spans="1:4">
      <c r="A20" s="113">
        <v>37134</v>
      </c>
      <c r="B20" s="114">
        <v>9.8398798220473652E-3</v>
      </c>
      <c r="C20" s="114">
        <v>-5.4903831484802456E-4</v>
      </c>
      <c r="D20" s="114">
        <v>1.0000741482223036E-2</v>
      </c>
    </row>
    <row r="21" spans="1:4">
      <c r="A21" s="113">
        <v>37162</v>
      </c>
      <c r="B21" s="114">
        <v>7.9576682333731188E-3</v>
      </c>
      <c r="C21" s="114">
        <v>4.7723371893445173E-3</v>
      </c>
      <c r="D21" s="114">
        <v>6.8183278119866289E-3</v>
      </c>
    </row>
    <row r="22" spans="1:4">
      <c r="A22" s="113">
        <v>37195</v>
      </c>
      <c r="B22" s="114">
        <v>2.1536743808363745E-2</v>
      </c>
      <c r="C22" s="114">
        <v>1.9095329264265958E-2</v>
      </c>
      <c r="D22" s="114">
        <v>2.6122463860582968E-2</v>
      </c>
    </row>
    <row r="23" spans="1:4">
      <c r="A23" s="113">
        <v>37225</v>
      </c>
      <c r="B23" s="114">
        <v>-8.4736163303915663E-3</v>
      </c>
      <c r="C23" s="114">
        <v>-8.2138870146939626E-3</v>
      </c>
      <c r="D23" s="114">
        <v>-5.6493160419257031E-3</v>
      </c>
    </row>
    <row r="24" spans="1:4">
      <c r="A24" s="113">
        <v>37256</v>
      </c>
      <c r="B24" s="114">
        <v>-6.1249235887722757E-3</v>
      </c>
      <c r="C24" s="114">
        <v>-2.0276303082036241E-2</v>
      </c>
      <c r="D24" s="114">
        <v>-1.0085399842778576E-2</v>
      </c>
    </row>
    <row r="25" spans="1:4">
      <c r="A25" s="113">
        <v>37287</v>
      </c>
      <c r="B25" s="114">
        <v>2.5368580468612561E-3</v>
      </c>
      <c r="C25" s="114">
        <v>1.5139203217606529E-2</v>
      </c>
      <c r="D25" s="114">
        <v>2.6079501872490322E-3</v>
      </c>
    </row>
    <row r="26" spans="1:4">
      <c r="A26" s="113">
        <v>37315</v>
      </c>
      <c r="B26" s="114">
        <v>4.46548002904579E-3</v>
      </c>
      <c r="C26" s="114">
        <v>4.1701088626810409E-4</v>
      </c>
      <c r="D26" s="114">
        <v>1.2690812211982047E-3</v>
      </c>
    </row>
    <row r="27" spans="1:4">
      <c r="A27" s="113">
        <v>37344</v>
      </c>
      <c r="B27" s="114">
        <v>-8.2644628099173747E-3</v>
      </c>
      <c r="C27" s="114">
        <v>-1.1210634051726764E-2</v>
      </c>
      <c r="D27" s="114">
        <v>-1.0229673243741338E-2</v>
      </c>
    </row>
    <row r="28" spans="1:4">
      <c r="A28" s="113">
        <v>37376</v>
      </c>
      <c r="B28" s="114">
        <v>1.3084565059365193E-2</v>
      </c>
      <c r="C28" s="114">
        <v>2.7993040646772994E-3</v>
      </c>
      <c r="D28" s="114">
        <v>1.110737736928623E-2</v>
      </c>
    </row>
    <row r="29" spans="1:4">
      <c r="A29" s="113">
        <v>37407</v>
      </c>
      <c r="B29" s="114">
        <v>3.7371442238698874E-3</v>
      </c>
      <c r="C29" s="114">
        <v>-8.2570796997207731E-3</v>
      </c>
      <c r="D29" s="114">
        <v>1.3922572532111843E-3</v>
      </c>
    </row>
    <row r="30" spans="1:4">
      <c r="A30" s="113">
        <v>37435</v>
      </c>
      <c r="B30" s="114">
        <v>1.4009273324794626E-2</v>
      </c>
      <c r="C30" s="114">
        <v>-8.2943003482517201E-3</v>
      </c>
      <c r="D30" s="114">
        <v>1.7401444140467306E-2</v>
      </c>
    </row>
    <row r="31" spans="1:4">
      <c r="A31" s="113">
        <v>37468</v>
      </c>
      <c r="B31" s="114">
        <v>1.385293253696283E-2</v>
      </c>
      <c r="C31" s="114">
        <v>1.7247542990974692E-2</v>
      </c>
      <c r="D31" s="114">
        <v>1.4688119903019589E-2</v>
      </c>
    </row>
    <row r="32" spans="1:4">
      <c r="A32" s="113">
        <v>37498</v>
      </c>
      <c r="B32" s="114">
        <v>1.5618360361891468E-2</v>
      </c>
      <c r="C32" s="114">
        <v>1.7140342448882597E-2</v>
      </c>
      <c r="D32" s="114">
        <v>1.382384374103977E-2</v>
      </c>
    </row>
    <row r="33" spans="1:4">
      <c r="A33" s="113">
        <v>37529</v>
      </c>
      <c r="B33" s="114">
        <v>1.6142713147334696E-2</v>
      </c>
      <c r="C33" s="114">
        <v>3.1470177070370667E-3</v>
      </c>
      <c r="D33" s="114">
        <v>1.9351742342434957E-2</v>
      </c>
    </row>
    <row r="34" spans="1:4">
      <c r="A34" s="113">
        <v>37560</v>
      </c>
      <c r="B34" s="114">
        <v>-2.0943368681897146E-3</v>
      </c>
      <c r="C34" s="114">
        <v>-6.1111262704365123E-3</v>
      </c>
      <c r="D34" s="114">
        <v>-5.9189507314611868E-3</v>
      </c>
    </row>
    <row r="35" spans="1:4">
      <c r="A35" s="113">
        <v>37589</v>
      </c>
      <c r="B35" s="114">
        <v>8.121100043324901E-4</v>
      </c>
      <c r="C35" s="114">
        <v>-3.2749372887328787E-3</v>
      </c>
      <c r="D35" s="114">
        <v>5.649717514124227E-3</v>
      </c>
    </row>
    <row r="36" spans="1:4">
      <c r="A36" s="113">
        <v>37621</v>
      </c>
      <c r="B36" s="114">
        <v>1.7672016371446039E-2</v>
      </c>
      <c r="C36" s="114">
        <v>-4.3627545221207771E-3</v>
      </c>
      <c r="D36" s="114">
        <v>2.0831931642333344E-2</v>
      </c>
    </row>
    <row r="37" spans="1:4">
      <c r="A37" s="113">
        <v>37652</v>
      </c>
      <c r="B37" s="114">
        <v>6.4967350591667306E-3</v>
      </c>
      <c r="C37" s="114">
        <v>-9.0638287541335155E-3</v>
      </c>
      <c r="D37" s="114">
        <v>1.0981949398999831E-2</v>
      </c>
    </row>
    <row r="38" spans="1:4">
      <c r="A38" s="113">
        <v>37680</v>
      </c>
      <c r="B38" s="114">
        <v>1.0214611120259015E-2</v>
      </c>
      <c r="C38" s="114">
        <v>9.9771666407898561E-3</v>
      </c>
      <c r="D38" s="114">
        <v>1.0838209169287924E-2</v>
      </c>
    </row>
    <row r="39" spans="1:4">
      <c r="A39" s="113">
        <v>37711</v>
      </c>
      <c r="B39" s="114">
        <v>-6.7734848855303443E-4</v>
      </c>
      <c r="C39" s="114">
        <v>-9.2555166269562353E-3</v>
      </c>
      <c r="D39" s="114">
        <v>-3.0795524168842573E-3</v>
      </c>
    </row>
    <row r="40" spans="1:4">
      <c r="A40" s="113">
        <v>37741</v>
      </c>
      <c r="B40" s="114">
        <v>3.7043816455500892E-3</v>
      </c>
      <c r="C40" s="114">
        <v>-1.0496170166244092E-2</v>
      </c>
      <c r="D40" s="114">
        <v>7.6822305963027333E-4</v>
      </c>
    </row>
    <row r="41" spans="1:4">
      <c r="A41" s="113">
        <v>37771</v>
      </c>
      <c r="B41" s="114">
        <v>1.912704961693551E-2</v>
      </c>
      <c r="C41" s="114">
        <v>-9.9937938005333436E-3</v>
      </c>
      <c r="D41" s="114">
        <v>2.2633063180264566E-2</v>
      </c>
    </row>
    <row r="42" spans="1:4">
      <c r="A42" s="113">
        <v>37802</v>
      </c>
      <c r="B42" s="114">
        <v>-4.5746399818575433E-3</v>
      </c>
      <c r="C42" s="114">
        <v>7.6600859736174823E-3</v>
      </c>
      <c r="D42" s="114">
        <v>-5.1359850819396584E-4</v>
      </c>
    </row>
    <row r="43" spans="1:4">
      <c r="A43" s="113">
        <v>37833</v>
      </c>
      <c r="B43" s="114">
        <v>-1.7692058508384935E-2</v>
      </c>
      <c r="C43" s="114">
        <v>-1.0069278203035296E-2</v>
      </c>
      <c r="D43" s="114">
        <v>-1.6016696576095092E-2</v>
      </c>
    </row>
    <row r="44" spans="1:4">
      <c r="A44" s="113">
        <v>37862</v>
      </c>
      <c r="B44" s="114">
        <v>-3.4173228917146539E-3</v>
      </c>
      <c r="C44" s="114">
        <v>1.963220820751754E-2</v>
      </c>
      <c r="D44" s="114">
        <v>2.2656607775554684E-3</v>
      </c>
    </row>
    <row r="45" spans="1:4">
      <c r="A45" s="113">
        <v>37894</v>
      </c>
      <c r="B45" s="114">
        <v>1.4712513272534188E-2</v>
      </c>
      <c r="C45" s="114">
        <v>-3.7818056714798822E-3</v>
      </c>
      <c r="D45" s="114">
        <v>1.5334792262863918E-2</v>
      </c>
    </row>
    <row r="46" spans="1:4">
      <c r="A46" s="113">
        <v>37925</v>
      </c>
      <c r="B46" s="114">
        <v>-9.7240637878516761E-3</v>
      </c>
      <c r="C46" s="114">
        <v>-3.2652443081949778E-3</v>
      </c>
      <c r="D46" s="114">
        <v>-1.3208381361418593E-2</v>
      </c>
    </row>
    <row r="47" spans="1:4">
      <c r="A47" s="113">
        <v>37953</v>
      </c>
      <c r="B47" s="114">
        <v>2.0699400911569871E-3</v>
      </c>
      <c r="C47" s="114">
        <v>-1.3843901293570741E-2</v>
      </c>
      <c r="D47" s="114">
        <v>-2.7442414932514342E-3</v>
      </c>
    </row>
    <row r="48" spans="1:4">
      <c r="A48" s="113">
        <v>37986</v>
      </c>
      <c r="B48" s="114">
        <v>9.1997898222698597E-3</v>
      </c>
      <c r="C48" s="114">
        <v>-1.1788414333087088E-2</v>
      </c>
      <c r="D48" s="114">
        <v>1.2515443736662246E-2</v>
      </c>
    </row>
    <row r="49" spans="1:4">
      <c r="A49" s="113">
        <v>38016</v>
      </c>
      <c r="B49" s="114">
        <v>6.3337341119889421E-3</v>
      </c>
      <c r="C49" s="114">
        <v>1.8040316241481665E-2</v>
      </c>
      <c r="D49" s="114">
        <v>6.3467663977940982E-3</v>
      </c>
    </row>
    <row r="50" spans="1:4">
      <c r="A50" s="113">
        <v>38044</v>
      </c>
      <c r="B50" s="114">
        <v>1.0788476172188886E-2</v>
      </c>
      <c r="C50" s="114">
        <v>1.3751515538255993E-3</v>
      </c>
      <c r="D50" s="114">
        <v>1.351893990095022E-2</v>
      </c>
    </row>
    <row r="51" spans="1:4">
      <c r="A51" s="113">
        <v>38077</v>
      </c>
      <c r="B51" s="114">
        <v>4.8459157109688239E-3</v>
      </c>
      <c r="C51" s="114">
        <v>2.55903134116044E-2</v>
      </c>
      <c r="D51" s="114">
        <v>9.5087163232964959E-3</v>
      </c>
    </row>
    <row r="52" spans="1:4">
      <c r="A52" s="113">
        <v>38107</v>
      </c>
      <c r="B52" s="114">
        <v>-1.2487856111329946E-2</v>
      </c>
      <c r="C52" s="114">
        <v>-1.8764608660188881E-2</v>
      </c>
      <c r="D52" s="114">
        <v>-1.0334903192046186E-2</v>
      </c>
    </row>
    <row r="53" spans="1:4">
      <c r="A53" s="113">
        <v>38138</v>
      </c>
      <c r="B53" s="114">
        <v>-1.0848351741851174E-3</v>
      </c>
      <c r="C53" s="114">
        <v>-1.0667283007528469E-2</v>
      </c>
      <c r="D53" s="114">
        <v>-2.8459235644025154E-3</v>
      </c>
    </row>
    <row r="54" spans="1:4">
      <c r="A54" s="113">
        <v>38168</v>
      </c>
      <c r="B54" s="114">
        <v>7.2400887975599391E-4</v>
      </c>
      <c r="C54" s="114">
        <v>5.8739552200376801E-3</v>
      </c>
      <c r="D54" s="114">
        <v>3.3453161674685708E-3</v>
      </c>
    </row>
    <row r="55" spans="1:4">
      <c r="A55" s="113">
        <v>38198</v>
      </c>
      <c r="B55" s="114">
        <v>5.8623569654057813E-3</v>
      </c>
      <c r="C55" s="114">
        <v>5.3936530864113824E-3</v>
      </c>
      <c r="D55" s="114">
        <v>8.766748531103194E-3</v>
      </c>
    </row>
    <row r="56" spans="1:4">
      <c r="A56" s="113">
        <v>38230</v>
      </c>
      <c r="B56" s="114">
        <v>1.5765730031044867E-2</v>
      </c>
      <c r="C56" s="114">
        <v>1.4101083271361651E-2</v>
      </c>
      <c r="D56" s="114">
        <v>1.3806280624980752E-2</v>
      </c>
    </row>
    <row r="57" spans="1:4">
      <c r="A57" s="113">
        <v>38260</v>
      </c>
      <c r="B57" s="114">
        <v>5.1320233396854372E-3</v>
      </c>
      <c r="C57" s="114">
        <v>-7.7076680375176045E-3</v>
      </c>
      <c r="D57" s="114">
        <v>4.286105115967968E-3</v>
      </c>
    </row>
    <row r="58" spans="1:4">
      <c r="A58" s="113">
        <v>38289</v>
      </c>
      <c r="B58" s="114">
        <v>6.789342183191399E-3</v>
      </c>
      <c r="C58" s="114">
        <v>5.2242908655528563E-3</v>
      </c>
      <c r="D58" s="114">
        <v>9.2923300441916032E-3</v>
      </c>
    </row>
    <row r="59" spans="1:4">
      <c r="A59" s="113">
        <v>38321</v>
      </c>
      <c r="B59" s="114">
        <v>4.3184839000127177E-3</v>
      </c>
      <c r="C59" s="114">
        <v>-8.3571163469290458E-3</v>
      </c>
      <c r="D59" s="114">
        <v>1.1418503523766653E-2</v>
      </c>
    </row>
    <row r="60" spans="1:4">
      <c r="A60" s="113">
        <v>38352</v>
      </c>
      <c r="B60" s="114">
        <v>6.6957767596266511E-3</v>
      </c>
      <c r="C60" s="114">
        <v>-5.4313722116107093E-3</v>
      </c>
      <c r="D60" s="114">
        <v>7.0420969140791321E-3</v>
      </c>
    </row>
    <row r="61" spans="1:4">
      <c r="A61" s="113">
        <v>38383</v>
      </c>
      <c r="B61" s="114">
        <v>9.1634804262494922E-3</v>
      </c>
      <c r="C61" s="114">
        <v>2.809009176311952E-2</v>
      </c>
      <c r="D61" s="114">
        <v>1.276379616202793E-2</v>
      </c>
    </row>
    <row r="62" spans="1:4">
      <c r="A62" s="113">
        <v>38411</v>
      </c>
      <c r="B62" s="114">
        <v>-5.2730133329748352E-3</v>
      </c>
      <c r="C62" s="114">
        <v>-1.6488025818076353E-2</v>
      </c>
      <c r="D62" s="114">
        <v>-5.8435753377862887E-3</v>
      </c>
    </row>
    <row r="63" spans="1:4">
      <c r="A63" s="113">
        <v>38442</v>
      </c>
      <c r="B63" s="114">
        <v>4.6182781071987134E-3</v>
      </c>
      <c r="C63" s="114">
        <v>7.6586994898002565E-3</v>
      </c>
      <c r="D63" s="114">
        <v>5.7609498256363072E-3</v>
      </c>
    </row>
    <row r="64" spans="1:4">
      <c r="A64" s="113">
        <v>38471</v>
      </c>
      <c r="B64" s="114">
        <v>1.2753317006217046E-2</v>
      </c>
      <c r="C64" s="114">
        <v>2.1711560640473224E-2</v>
      </c>
      <c r="D64" s="114">
        <v>1.4806899709967989E-2</v>
      </c>
    </row>
    <row r="65" spans="1:4">
      <c r="A65" s="113">
        <v>38503</v>
      </c>
      <c r="B65" s="114">
        <v>9.0517427511317694E-3</v>
      </c>
      <c r="C65" s="114">
        <v>2.4386717151809144E-2</v>
      </c>
      <c r="D65" s="114">
        <v>1.1252936794453026E-2</v>
      </c>
    </row>
    <row r="66" spans="1:4">
      <c r="A66" s="113">
        <v>38533</v>
      </c>
      <c r="B66" s="114">
        <v>8.649579289730449E-3</v>
      </c>
      <c r="C66" s="114">
        <v>1.1038172282019065E-2</v>
      </c>
      <c r="D66" s="114">
        <v>1.1085218056509805E-2</v>
      </c>
    </row>
    <row r="67" spans="1:4">
      <c r="A67" s="113">
        <v>38562</v>
      </c>
      <c r="B67" s="114">
        <v>-6.7150892870256138E-3</v>
      </c>
      <c r="C67" s="114">
        <v>-1.3030584429200378E-2</v>
      </c>
      <c r="D67" s="114">
        <v>-4.7357507145658504E-3</v>
      </c>
    </row>
    <row r="68" spans="1:4">
      <c r="A68" s="113">
        <v>38595</v>
      </c>
      <c r="B68" s="114">
        <v>8.3458740495890166E-3</v>
      </c>
      <c r="C68" s="114">
        <v>5.413020950762246E-3</v>
      </c>
      <c r="D68" s="114">
        <v>1.0157107863839734E-2</v>
      </c>
    </row>
    <row r="69" spans="1:4">
      <c r="A69" s="113">
        <v>38625</v>
      </c>
      <c r="B69" s="114">
        <v>-4.9677074575895262E-3</v>
      </c>
      <c r="C69" s="114">
        <v>5.5873736675400858E-4</v>
      </c>
      <c r="D69" s="114">
        <v>-4.5292695333457175E-4</v>
      </c>
    </row>
    <row r="70" spans="1:4">
      <c r="A70" s="113">
        <v>38656</v>
      </c>
      <c r="B70" s="114">
        <v>-7.2554301106081227E-3</v>
      </c>
      <c r="C70" s="114">
        <v>-1.1721006059979069E-2</v>
      </c>
      <c r="D70" s="114">
        <v>-1.1195850703400545E-2</v>
      </c>
    </row>
    <row r="71" spans="1:4">
      <c r="A71" s="113">
        <v>38686</v>
      </c>
      <c r="B71" s="114">
        <v>3.321875556669828E-3</v>
      </c>
      <c r="C71" s="114">
        <v>3.5497461916481404E-3</v>
      </c>
      <c r="D71" s="114">
        <v>-8.8127467569091937E-4</v>
      </c>
    </row>
    <row r="72" spans="1:4">
      <c r="A72" s="113">
        <v>38716</v>
      </c>
      <c r="B72" s="114">
        <v>7.4700229163994995E-3</v>
      </c>
      <c r="C72" s="114">
        <v>1.0776981293607022E-2</v>
      </c>
      <c r="D72" s="114">
        <v>1.0993896200119908E-2</v>
      </c>
    </row>
    <row r="73" spans="1:4">
      <c r="A73" s="113">
        <v>38748</v>
      </c>
      <c r="B73" s="114">
        <v>-4.2800591343281529E-3</v>
      </c>
      <c r="C73" s="114">
        <v>-1.6068623378102935E-2</v>
      </c>
      <c r="D73" s="114">
        <v>-7.956837645613524E-3</v>
      </c>
    </row>
    <row r="74" spans="1:4">
      <c r="A74" s="113">
        <v>38776</v>
      </c>
      <c r="B74" s="114">
        <v>4.1624400420161515E-4</v>
      </c>
      <c r="C74" s="114">
        <v>1.3243879205247088E-2</v>
      </c>
      <c r="D74" s="114">
        <v>1.4845250575164408E-3</v>
      </c>
    </row>
    <row r="75" spans="1:4">
      <c r="A75" s="113">
        <v>38807</v>
      </c>
      <c r="B75" s="114">
        <v>-1.0727747173093615E-2</v>
      </c>
      <c r="C75" s="114">
        <v>-2.628277867772125E-2</v>
      </c>
      <c r="D75" s="114">
        <v>-1.4219074917102238E-2</v>
      </c>
    </row>
    <row r="76" spans="1:4">
      <c r="A76" s="113">
        <v>38835</v>
      </c>
      <c r="B76" s="114">
        <v>-6.4991621462302451E-3</v>
      </c>
      <c r="C76" s="114">
        <v>-1.635664970195962E-2</v>
      </c>
      <c r="D76" s="114">
        <v>-7.9389965792474662E-3</v>
      </c>
    </row>
    <row r="77" spans="1:4">
      <c r="A77" s="113">
        <v>38868</v>
      </c>
      <c r="B77" s="114">
        <v>2.6516710861184904E-3</v>
      </c>
      <c r="C77" s="114">
        <v>-1.3395213968844283E-3</v>
      </c>
      <c r="D77" s="114">
        <v>2.183813916066851E-3</v>
      </c>
    </row>
    <row r="78" spans="1:4">
      <c r="A78" s="113">
        <v>38898</v>
      </c>
      <c r="B78" s="114">
        <v>-1.6074070380158987E-3</v>
      </c>
      <c r="C78" s="114">
        <v>-6.0032439609687942E-3</v>
      </c>
      <c r="D78" s="114">
        <v>-2.3367500537595401E-3</v>
      </c>
    </row>
    <row r="79" spans="1:4">
      <c r="A79" s="113">
        <v>38929</v>
      </c>
      <c r="B79" s="114">
        <v>8.7609032621127451E-3</v>
      </c>
      <c r="C79" s="114">
        <v>9.9908035393333188E-3</v>
      </c>
      <c r="D79" s="114">
        <v>1.1028566501896745E-2</v>
      </c>
    </row>
    <row r="80" spans="1:4">
      <c r="A80" s="113">
        <v>38960</v>
      </c>
      <c r="B80" s="114">
        <v>1.3875570446536948E-2</v>
      </c>
      <c r="C80" s="114">
        <v>6.1824140550135994E-3</v>
      </c>
      <c r="D80" s="114">
        <v>1.1910260874508888E-2</v>
      </c>
    </row>
    <row r="81" spans="1:4">
      <c r="A81" s="113">
        <v>38989</v>
      </c>
      <c r="B81" s="114">
        <v>5.0904130283317261E-3</v>
      </c>
      <c r="C81" s="114">
        <v>7.6176273017191142E-3</v>
      </c>
      <c r="D81" s="114">
        <v>5.8709926612590625E-3</v>
      </c>
    </row>
    <row r="82" spans="1:4">
      <c r="A82" s="113">
        <v>39021</v>
      </c>
      <c r="B82" s="114">
        <v>2.8651531617912723E-3</v>
      </c>
      <c r="C82" s="114">
        <v>1.9568003379826821E-3</v>
      </c>
      <c r="D82" s="114">
        <v>3.0719606789032941E-3</v>
      </c>
    </row>
    <row r="83" spans="1:4">
      <c r="A83" s="113">
        <v>39051</v>
      </c>
      <c r="B83" s="114">
        <v>5.7995309986627781E-3</v>
      </c>
      <c r="C83" s="114">
        <v>-1.062091074351069E-2</v>
      </c>
      <c r="D83" s="114">
        <v>5.0740928927898703E-3</v>
      </c>
    </row>
    <row r="84" spans="1:4">
      <c r="A84" s="113">
        <v>39080</v>
      </c>
      <c r="B84" s="114">
        <v>-6.7825023001739726E-3</v>
      </c>
      <c r="C84" s="114">
        <v>-1.3453147739418298E-2</v>
      </c>
      <c r="D84" s="114">
        <v>-1.1980609418282674E-2</v>
      </c>
    </row>
    <row r="85" spans="1:4">
      <c r="A85" s="113">
        <v>39113</v>
      </c>
      <c r="B85" s="114">
        <v>-2.19220602856657E-3</v>
      </c>
      <c r="C85" s="114">
        <v>1.0160006658215721E-3</v>
      </c>
      <c r="D85" s="114">
        <v>-4.05831639447662E-3</v>
      </c>
    </row>
    <row r="86" spans="1:4">
      <c r="A86" s="113">
        <v>39141</v>
      </c>
      <c r="B86" s="114">
        <v>1.0275454107994502E-2</v>
      </c>
      <c r="C86" s="114">
        <v>6.5128856438523286E-3</v>
      </c>
      <c r="D86" s="114">
        <v>1.0268067646789756E-2</v>
      </c>
    </row>
    <row r="87" spans="1:4">
      <c r="A87" s="113">
        <v>39171</v>
      </c>
      <c r="B87" s="114">
        <v>-2.0592070128509681E-3</v>
      </c>
      <c r="C87" s="114">
        <v>-5.474703274454075E-3</v>
      </c>
      <c r="D87" s="114">
        <v>-4.7230929989550488E-3</v>
      </c>
    </row>
    <row r="88" spans="1:4">
      <c r="A88" s="113">
        <v>39202</v>
      </c>
      <c r="B88" s="114">
        <v>1.2920706396233187E-3</v>
      </c>
      <c r="C88" s="114">
        <v>-1.3894743265646102E-2</v>
      </c>
      <c r="D88" s="114">
        <v>-1.2108740690968266E-3</v>
      </c>
    </row>
    <row r="89" spans="1:4">
      <c r="A89" s="113">
        <v>39233</v>
      </c>
      <c r="B89" s="114">
        <v>-8.5320698936380713E-3</v>
      </c>
      <c r="C89" s="114">
        <v>-6.398065567852702E-3</v>
      </c>
      <c r="D89" s="114">
        <v>-1.1247450928177619E-2</v>
      </c>
    </row>
    <row r="90" spans="1:4">
      <c r="A90" s="113">
        <v>39262</v>
      </c>
      <c r="B90" s="114">
        <v>-4.5811783179144161E-3</v>
      </c>
      <c r="C90" s="114">
        <v>-9.5464430359233562E-3</v>
      </c>
      <c r="D90" s="114">
        <v>-6.2086268728649323E-3</v>
      </c>
    </row>
    <row r="91" spans="1:4">
      <c r="A91" s="113">
        <v>39294</v>
      </c>
      <c r="B91" s="114">
        <v>1.3486416821837176E-2</v>
      </c>
      <c r="C91" s="114">
        <v>1.5883015671078964E-2</v>
      </c>
      <c r="D91" s="114">
        <v>1.487683464319854E-2</v>
      </c>
    </row>
    <row r="92" spans="1:4">
      <c r="A92" s="113">
        <v>39325</v>
      </c>
      <c r="B92" s="114">
        <v>1.1901323474666613E-2</v>
      </c>
      <c r="C92" s="114">
        <v>2.0397197574012489E-2</v>
      </c>
      <c r="D92" s="114">
        <v>9.2548347200360308E-3</v>
      </c>
    </row>
    <row r="93" spans="1:4">
      <c r="A93" s="113">
        <v>39353</v>
      </c>
      <c r="B93" s="114">
        <v>1.7014866204162205E-3</v>
      </c>
      <c r="C93" s="114">
        <v>-1.7877538984336066E-2</v>
      </c>
      <c r="D93" s="114">
        <v>6.9627700684772759E-6</v>
      </c>
    </row>
    <row r="94" spans="1:4">
      <c r="A94" s="113">
        <v>39386</v>
      </c>
      <c r="B94" s="114">
        <v>7.2138901817007757E-3</v>
      </c>
      <c r="C94" s="114">
        <v>-1.0045558164724867E-3</v>
      </c>
      <c r="D94" s="114">
        <v>7.3387085543995595E-3</v>
      </c>
    </row>
    <row r="95" spans="1:4">
      <c r="A95" s="113">
        <v>39416</v>
      </c>
      <c r="B95" s="114">
        <v>1.3074946365843821E-2</v>
      </c>
      <c r="C95" s="114">
        <v>1.2952136147849404E-2</v>
      </c>
      <c r="D95" s="114">
        <v>7.0295004008959633E-3</v>
      </c>
    </row>
    <row r="96" spans="1:4">
      <c r="A96" s="113">
        <v>39447</v>
      </c>
      <c r="B96" s="114">
        <v>8.4396826431115191E-4</v>
      </c>
      <c r="C96" s="114">
        <v>-1.1102621111539303E-3</v>
      </c>
      <c r="D96" s="114">
        <v>-3.1847789530039094E-3</v>
      </c>
    </row>
    <row r="97" spans="1:4">
      <c r="A97" s="113">
        <v>39478</v>
      </c>
      <c r="B97" s="114">
        <v>1.8021509243270187E-2</v>
      </c>
      <c r="C97" s="114">
        <v>2.4078079139997894E-2</v>
      </c>
      <c r="D97" s="114">
        <v>2.3851985484992656E-2</v>
      </c>
    </row>
    <row r="98" spans="1:4">
      <c r="A98" s="113">
        <v>39507</v>
      </c>
      <c r="B98" s="114">
        <v>6.8870062002850795E-3</v>
      </c>
      <c r="C98" s="114">
        <v>-8.6740619029682239E-4</v>
      </c>
      <c r="D98" s="114">
        <v>5.0304990820011055E-3</v>
      </c>
    </row>
    <row r="99" spans="1:4">
      <c r="A99" s="113">
        <v>39538</v>
      </c>
      <c r="B99" s="114">
        <v>1.7043040103316097E-3</v>
      </c>
      <c r="C99" s="114">
        <v>-1.1081472044166582E-2</v>
      </c>
      <c r="D99" s="114">
        <v>-6.1228177006309647E-3</v>
      </c>
    </row>
    <row r="100" spans="1:4">
      <c r="A100" s="113">
        <v>39568</v>
      </c>
      <c r="B100" s="114">
        <v>-1.0442425505061987E-2</v>
      </c>
      <c r="C100" s="114">
        <v>-1.5190809132714244E-2</v>
      </c>
      <c r="D100" s="114">
        <v>-5.8575602924740748E-3</v>
      </c>
    </row>
    <row r="101" spans="1:4">
      <c r="A101" s="113">
        <v>39598</v>
      </c>
      <c r="B101" s="114">
        <v>-1.0181898068124402E-2</v>
      </c>
      <c r="C101" s="114">
        <v>-1.2852760335608915E-2</v>
      </c>
      <c r="D101" s="114">
        <v>-1.3341821531126393E-2</v>
      </c>
    </row>
    <row r="102" spans="1:4">
      <c r="A102" s="113">
        <v>39629</v>
      </c>
      <c r="B102" s="114">
        <v>6.9820885538441485E-4</v>
      </c>
      <c r="C102" s="114">
        <v>-9.2371333970441907E-3</v>
      </c>
      <c r="D102" s="114">
        <v>-1.0440261933198899E-2</v>
      </c>
    </row>
    <row r="103" spans="1:4">
      <c r="A103" s="113">
        <v>39660</v>
      </c>
      <c r="B103" s="114">
        <v>1.3329102850031416E-2</v>
      </c>
      <c r="C103" s="114">
        <v>1.1939477080395389E-2</v>
      </c>
      <c r="D103" s="114">
        <v>1.9734332188811425E-2</v>
      </c>
    </row>
    <row r="104" spans="1:4">
      <c r="A104" s="113">
        <v>39689</v>
      </c>
      <c r="B104" s="114">
        <v>1.3495766898207992E-2</v>
      </c>
      <c r="C104" s="114">
        <v>3.851012600059564E-2</v>
      </c>
      <c r="D104" s="114">
        <v>1.2414121488334243E-2</v>
      </c>
    </row>
    <row r="105" spans="1:4">
      <c r="A105" s="113">
        <v>39721</v>
      </c>
      <c r="B105" s="114">
        <v>4.3836955918588969E-3</v>
      </c>
      <c r="C105" s="114">
        <v>3.5675349896572964E-2</v>
      </c>
      <c r="D105" s="114">
        <v>5.6774280243222282E-3</v>
      </c>
    </row>
    <row r="106" spans="1:4">
      <c r="A106" s="113">
        <v>39752</v>
      </c>
      <c r="B106" s="114">
        <v>4.406371694101378E-3</v>
      </c>
      <c r="C106" s="114">
        <v>8.5147510912535043E-2</v>
      </c>
      <c r="D106" s="114">
        <v>8.0571886691608013E-3</v>
      </c>
    </row>
    <row r="107" spans="1:4">
      <c r="A107" s="113">
        <v>39780</v>
      </c>
      <c r="B107" s="114">
        <v>3.1723165983560772E-2</v>
      </c>
      <c r="C107" s="114">
        <v>3.6308003111440522E-2</v>
      </c>
      <c r="D107" s="114">
        <v>3.9128878756147005E-2</v>
      </c>
    </row>
    <row r="108" spans="1:4">
      <c r="A108" s="113">
        <v>39813</v>
      </c>
      <c r="B108" s="114">
        <v>2.1808294500592205E-2</v>
      </c>
      <c r="C108" s="114">
        <v>-2.2228404157201034E-2</v>
      </c>
      <c r="D108" s="114">
        <v>1.2857962880285859E-2</v>
      </c>
    </row>
    <row r="109" spans="1:4">
      <c r="A109" s="113">
        <v>39843</v>
      </c>
      <c r="B109" s="114">
        <v>-1.5988447930371658E-2</v>
      </c>
      <c r="C109" s="114">
        <v>3.7605215215946002E-2</v>
      </c>
      <c r="D109" s="114">
        <v>-1.2039847360930984E-2</v>
      </c>
    </row>
    <row r="110" spans="1:4">
      <c r="A110" s="113">
        <v>39871</v>
      </c>
      <c r="B110" s="114">
        <v>3.3691650460949346E-3</v>
      </c>
      <c r="C110" s="114">
        <v>-2.0856728768788441E-2</v>
      </c>
      <c r="D110" s="114">
        <v>7.4253954899485769E-3</v>
      </c>
    </row>
    <row r="111" spans="1:4">
      <c r="A111" s="113">
        <v>39903</v>
      </c>
      <c r="B111" s="114">
        <v>1.0546311504677591E-2</v>
      </c>
      <c r="C111" s="114">
        <v>-1.9093379604108968E-2</v>
      </c>
      <c r="D111" s="114">
        <v>1.2691463314331991E-2</v>
      </c>
    </row>
    <row r="112" spans="1:4">
      <c r="A112" s="113">
        <v>39933</v>
      </c>
      <c r="B112" s="114">
        <v>-3.9588203535095767E-3</v>
      </c>
      <c r="C112" s="114">
        <v>2.322875283453386E-3</v>
      </c>
      <c r="D112" s="114">
        <v>6.3911535938524734E-3</v>
      </c>
    </row>
    <row r="113" spans="1:4">
      <c r="A113" s="113">
        <v>39962</v>
      </c>
      <c r="B113" s="114">
        <v>-8.4996729257745783E-3</v>
      </c>
      <c r="C113" s="114">
        <v>-3.2687467598455172E-2</v>
      </c>
      <c r="D113" s="114">
        <v>-1.2608015494636509E-2</v>
      </c>
    </row>
    <row r="114" spans="1:4">
      <c r="A114" s="113">
        <v>39994</v>
      </c>
      <c r="B114" s="114">
        <v>7.9771818823229073E-3</v>
      </c>
      <c r="C114" s="114">
        <v>1.0253211267110629E-2</v>
      </c>
      <c r="D114" s="114">
        <v>1.2498664000955631E-2</v>
      </c>
    </row>
    <row r="115" spans="1:4">
      <c r="A115" s="113">
        <v>40025</v>
      </c>
      <c r="B115" s="114">
        <v>6.8960425490226284E-3</v>
      </c>
      <c r="C115" s="114">
        <v>6.9181694506736868E-3</v>
      </c>
      <c r="D115" s="114">
        <v>1.782110590207709E-2</v>
      </c>
    </row>
    <row r="116" spans="1:4">
      <c r="A116" s="113">
        <v>40056</v>
      </c>
      <c r="B116" s="114">
        <v>8.0502105266127364E-3</v>
      </c>
      <c r="C116" s="114">
        <v>7.5060761534697104E-3</v>
      </c>
      <c r="D116" s="114">
        <v>4.6304487081720077E-3</v>
      </c>
    </row>
    <row r="117" spans="1:4">
      <c r="A117" s="113">
        <v>40086</v>
      </c>
      <c r="B117" s="114">
        <v>5.0064136369167411E-3</v>
      </c>
      <c r="C117" s="114">
        <v>4.205025358007734E-3</v>
      </c>
      <c r="D117" s="114">
        <v>5.7689738513668739E-3</v>
      </c>
    </row>
    <row r="118" spans="1:4">
      <c r="A118" s="113">
        <v>40116</v>
      </c>
      <c r="B118" s="114">
        <v>-1.1065303384172845E-3</v>
      </c>
      <c r="C118" s="114">
        <v>-8.3592241960906075E-3</v>
      </c>
      <c r="D118" s="114">
        <v>1.2498188668308558E-3</v>
      </c>
    </row>
    <row r="119" spans="1:4">
      <c r="A119" s="113">
        <v>40147</v>
      </c>
      <c r="B119" s="114">
        <v>9.1992525781455399E-3</v>
      </c>
      <c r="C119" s="114">
        <v>1.3831804664959762E-2</v>
      </c>
      <c r="D119" s="114">
        <v>6.5669265698210747E-3</v>
      </c>
    </row>
    <row r="120" spans="1:4">
      <c r="A120" s="113">
        <v>40178</v>
      </c>
      <c r="B120" s="114">
        <v>-1.0374598388167946E-2</v>
      </c>
      <c r="C120" s="114">
        <v>-6.1877329800951739E-3</v>
      </c>
      <c r="D120" s="114">
        <v>-7.2669542295710158E-3</v>
      </c>
    </row>
    <row r="121" spans="1:4">
      <c r="A121" s="113">
        <v>40207</v>
      </c>
      <c r="B121" s="114">
        <v>6.1834239035653974E-3</v>
      </c>
      <c r="C121" s="114">
        <v>3.3546123875831176E-2</v>
      </c>
      <c r="D121" s="114">
        <v>3.7475785573331806E-3</v>
      </c>
    </row>
    <row r="122" spans="1:4">
      <c r="A122" s="113">
        <v>40235</v>
      </c>
      <c r="B122" s="114">
        <v>5.3439676533271422E-3</v>
      </c>
      <c r="C122" s="114">
        <v>2.1075271560122309E-2</v>
      </c>
      <c r="D122" s="114">
        <v>1.1759896108893204E-2</v>
      </c>
    </row>
    <row r="123" spans="1:4">
      <c r="A123" s="113">
        <v>40268</v>
      </c>
      <c r="B123" s="114">
        <v>-2.3860719600684899E-4</v>
      </c>
      <c r="C123" s="114">
        <v>-8.5840751976923018E-3</v>
      </c>
      <c r="D123" s="114">
        <v>6.1265479784174725E-3</v>
      </c>
    </row>
    <row r="124" spans="1:4">
      <c r="A124" s="113">
        <v>40298</v>
      </c>
      <c r="B124" s="114">
        <v>3.7882759343769909E-3</v>
      </c>
      <c r="C124" s="114">
        <v>1.3947608621394457E-2</v>
      </c>
      <c r="D124" s="114">
        <v>-6.2428018781560289E-3</v>
      </c>
    </row>
    <row r="125" spans="1:4">
      <c r="A125" s="113">
        <v>40329</v>
      </c>
      <c r="B125" s="114">
        <v>1.2991778607888213E-2</v>
      </c>
      <c r="C125" s="114">
        <v>7.2285219738065953E-2</v>
      </c>
      <c r="D125" s="114">
        <v>1.498888611537039E-2</v>
      </c>
    </row>
    <row r="126" spans="1:4">
      <c r="A126" s="113">
        <v>40359</v>
      </c>
      <c r="B126" s="114">
        <v>7.39552849333917E-3</v>
      </c>
      <c r="C126" s="114">
        <v>1.8939645933453774E-2</v>
      </c>
      <c r="D126" s="114">
        <v>-7.9985946832182558E-3</v>
      </c>
    </row>
    <row r="127" spans="1:4">
      <c r="A127" s="113">
        <v>40389</v>
      </c>
      <c r="B127" s="114">
        <v>5.6079448579024176E-3</v>
      </c>
      <c r="C127" s="114">
        <v>-2.5535708606699566E-2</v>
      </c>
      <c r="D127" s="114">
        <v>9.2672388350432764E-3</v>
      </c>
    </row>
    <row r="128" spans="1:4">
      <c r="A128" s="113">
        <v>40421</v>
      </c>
      <c r="B128" s="114">
        <v>1.9693792002485565E-2</v>
      </c>
      <c r="C128" s="114">
        <v>4.5072071223122928E-2</v>
      </c>
      <c r="D128" s="114">
        <v>2.6283160997520233E-2</v>
      </c>
    </row>
    <row r="129" spans="1:4">
      <c r="A129" s="113">
        <v>40451</v>
      </c>
      <c r="B129" s="114">
        <v>-3.7576160349467357E-3</v>
      </c>
      <c r="C129" s="114">
        <v>-4.6894827925660826E-2</v>
      </c>
      <c r="D129" s="114">
        <v>-1.1984408301895443E-2</v>
      </c>
    </row>
    <row r="130" spans="1:4">
      <c r="A130" s="113">
        <v>40480</v>
      </c>
      <c r="B130" s="114">
        <v>-3.9458106907343171E-3</v>
      </c>
      <c r="C130" s="114">
        <v>-4.0934349028847062E-3</v>
      </c>
      <c r="D130" s="114">
        <v>-4.9372746935832414E-3</v>
      </c>
    </row>
    <row r="131" spans="1:4">
      <c r="A131" s="113">
        <v>40512</v>
      </c>
      <c r="B131" s="114">
        <v>-1.4433519118291289E-2</v>
      </c>
      <c r="C131" s="114">
        <v>1.667482254962924E-2</v>
      </c>
      <c r="D131" s="114">
        <v>-2.6883995386015484E-2</v>
      </c>
    </row>
    <row r="132" spans="1:4">
      <c r="A132" s="113">
        <v>40543</v>
      </c>
      <c r="B132" s="114">
        <v>-3.8744178301111302E-3</v>
      </c>
      <c r="C132" s="114">
        <v>-1.26045080575116E-2</v>
      </c>
      <c r="D132" s="114">
        <v>-3.2284773142881064E-3</v>
      </c>
    </row>
    <row r="133" spans="1:4">
      <c r="A133" s="113">
        <v>40574</v>
      </c>
      <c r="B133" s="114">
        <v>-4.7954615008163424E-3</v>
      </c>
      <c r="C133" s="114">
        <v>-2.1643637664296347E-2</v>
      </c>
      <c r="D133" s="114">
        <v>-5.2767137367858647E-3</v>
      </c>
    </row>
    <row r="134" spans="1:4">
      <c r="A134" s="113">
        <v>40602</v>
      </c>
      <c r="B134" s="114">
        <v>5.0122868761966323E-5</v>
      </c>
      <c r="C134" s="114">
        <v>-3.5847319126771165E-3</v>
      </c>
      <c r="D134" s="114">
        <v>-1.6821262075258079E-4</v>
      </c>
    </row>
    <row r="135" spans="1:4">
      <c r="A135" s="113">
        <v>40633</v>
      </c>
      <c r="B135" s="114">
        <v>-1.2137253919208128E-3</v>
      </c>
      <c r="C135" s="114">
        <v>-2.3873389482964715E-2</v>
      </c>
      <c r="D135" s="114">
        <v>-6.531352897348938E-3</v>
      </c>
    </row>
    <row r="136" spans="1:4">
      <c r="A136" s="113">
        <v>40662</v>
      </c>
      <c r="B136" s="114">
        <v>6.9724830366987272E-3</v>
      </c>
      <c r="C136" s="114">
        <v>-1.251066009692218E-2</v>
      </c>
      <c r="D136" s="114">
        <v>3.6651526239710325E-3</v>
      </c>
    </row>
    <row r="137" spans="1:4">
      <c r="A137" s="113">
        <v>40694</v>
      </c>
      <c r="B137" s="114">
        <v>1.1577603344521251E-2</v>
      </c>
      <c r="C137" s="114">
        <v>3.0719553573284639E-2</v>
      </c>
      <c r="D137" s="114">
        <v>1.2166535098555595E-2</v>
      </c>
    </row>
    <row r="138" spans="1:4">
      <c r="A138" s="113">
        <v>40724</v>
      </c>
      <c r="B138" s="114">
        <v>-6.7903667330612434E-4</v>
      </c>
      <c r="C138" s="114">
        <v>-6.3861207532118075E-3</v>
      </c>
      <c r="D138" s="114">
        <v>-3.8043413547980544E-3</v>
      </c>
    </row>
    <row r="139" spans="1:4">
      <c r="A139" s="113">
        <v>40753</v>
      </c>
      <c r="B139" s="114">
        <v>9.9886217380762352E-3</v>
      </c>
      <c r="C139" s="114">
        <v>3.2128610065151164E-2</v>
      </c>
      <c r="D139" s="114">
        <v>1.4701751659923941E-3</v>
      </c>
    </row>
    <row r="140" spans="1:4">
      <c r="A140" s="113">
        <v>40786</v>
      </c>
      <c r="B140" s="114">
        <v>1.9250683661125648E-2</v>
      </c>
      <c r="C140" s="114">
        <v>1.867735908837646E-2</v>
      </c>
      <c r="D140" s="114">
        <v>2.8865031956221997E-2</v>
      </c>
    </row>
    <row r="141" spans="1:4">
      <c r="A141" s="113">
        <v>40816</v>
      </c>
      <c r="B141" s="114">
        <v>1.1960230067146041E-2</v>
      </c>
      <c r="C141" s="114">
        <v>5.2226697721070588E-2</v>
      </c>
      <c r="D141" s="114">
        <v>7.9751754538599853E-3</v>
      </c>
    </row>
    <row r="142" spans="1:4">
      <c r="A142" s="113">
        <v>40847</v>
      </c>
      <c r="B142" s="114">
        <v>-6.9959137213273402E-3</v>
      </c>
      <c r="C142" s="114">
        <v>-3.2831145575603099E-2</v>
      </c>
      <c r="D142" s="114">
        <v>-1.7901429927784273E-2</v>
      </c>
    </row>
    <row r="143" spans="1:4">
      <c r="A143" s="113">
        <v>40877</v>
      </c>
      <c r="B143" s="114">
        <v>-2.7472421321070879E-3</v>
      </c>
      <c r="C143" s="114">
        <v>2.0520395510199248E-2</v>
      </c>
      <c r="D143" s="114">
        <v>-2.5194229935432529E-2</v>
      </c>
    </row>
    <row r="144" spans="1:4">
      <c r="A144" s="113">
        <v>40907</v>
      </c>
      <c r="B144" s="114">
        <v>1.7449714703428425E-2</v>
      </c>
      <c r="C144" s="114">
        <v>4.5903419639635505E-2</v>
      </c>
      <c r="D144" s="114">
        <v>4.0054335412985295E-2</v>
      </c>
    </row>
    <row r="145" spans="1:4">
      <c r="A145" s="113">
        <v>40939</v>
      </c>
      <c r="B145" s="114">
        <v>6.6070655616387057E-3</v>
      </c>
      <c r="C145" s="114">
        <v>6.2670321250562107E-3</v>
      </c>
      <c r="D145" s="114">
        <v>1.6793999005998553E-2</v>
      </c>
    </row>
    <row r="146" spans="1:4">
      <c r="A146" s="113">
        <v>40968</v>
      </c>
      <c r="B146" s="114">
        <v>1.622954912874838E-3</v>
      </c>
      <c r="C146" s="114">
        <v>-3.067667301974053E-2</v>
      </c>
      <c r="D146" s="114">
        <v>1.6374528258991501E-2</v>
      </c>
    </row>
    <row r="147" spans="1:4">
      <c r="A147" s="113">
        <v>40998</v>
      </c>
      <c r="B147" s="114">
        <v>-2.7546787362218703E-3</v>
      </c>
      <c r="C147" s="114">
        <v>-5.6766268296588795E-3</v>
      </c>
      <c r="D147" s="114">
        <v>1.5769607157836471E-3</v>
      </c>
    </row>
    <row r="148" spans="1:4">
      <c r="A148" s="113">
        <v>41029</v>
      </c>
      <c r="B148" s="114">
        <v>5.8667057191228453E-3</v>
      </c>
      <c r="C148" s="114">
        <v>2.1068800396144595E-2</v>
      </c>
      <c r="D148" s="114">
        <v>-2.1942190980810392E-3</v>
      </c>
    </row>
    <row r="149" spans="1:4">
      <c r="A149" s="113">
        <v>41060</v>
      </c>
      <c r="B149" s="114">
        <v>1.4112437621117985E-2</v>
      </c>
      <c r="C149" s="114">
        <v>6.3882528843542286E-2</v>
      </c>
      <c r="D149" s="114">
        <v>1.1364526561992938E-2</v>
      </c>
    </row>
    <row r="150" spans="1:4">
      <c r="A150" s="113">
        <v>41089</v>
      </c>
      <c r="B150" s="114">
        <v>-3.76119447318537E-3</v>
      </c>
      <c r="C150" s="114">
        <v>-2.5070789644496886E-2</v>
      </c>
      <c r="D150" s="114">
        <v>-7.3805637776978789E-3</v>
      </c>
    </row>
    <row r="151" spans="1:4">
      <c r="A151" s="113">
        <v>41121</v>
      </c>
      <c r="B151" s="114">
        <v>1.0267731247569847E-2</v>
      </c>
      <c r="C151" s="114">
        <v>4.0321135629220808E-2</v>
      </c>
      <c r="D151" s="114">
        <v>1.5824001872794861E-2</v>
      </c>
    </row>
    <row r="152" spans="1:4">
      <c r="A152" s="113">
        <v>41152</v>
      </c>
      <c r="B152" s="114">
        <v>6.3205994977938928E-4</v>
      </c>
      <c r="C152" s="114">
        <v>-1.5660646928015019E-2</v>
      </c>
      <c r="D152" s="114">
        <v>7.2318244170096685E-3</v>
      </c>
    </row>
    <row r="153" spans="1:4">
      <c r="A153" s="113">
        <v>41180</v>
      </c>
      <c r="B153" s="114">
        <v>2.8449309843093205E-3</v>
      </c>
      <c r="C153" s="114">
        <v>-7.919043271432176E-3</v>
      </c>
      <c r="D153" s="114">
        <v>1.2578445044887983E-2</v>
      </c>
    </row>
    <row r="154" spans="1:4">
      <c r="A154" s="113">
        <v>41213</v>
      </c>
      <c r="B154" s="114">
        <v>7.9407580237809104E-4</v>
      </c>
      <c r="C154" s="114">
        <v>-1.3465560959694905E-2</v>
      </c>
      <c r="D154" s="114">
        <v>7.5802815840582309E-3</v>
      </c>
    </row>
    <row r="155" spans="1:4">
      <c r="A155" s="113">
        <v>41243</v>
      </c>
      <c r="B155" s="114">
        <v>6.9402013735917331E-3</v>
      </c>
      <c r="C155" s="114">
        <v>-5.1998190700059703E-3</v>
      </c>
      <c r="D155" s="114">
        <v>1.4507224245271854E-2</v>
      </c>
    </row>
    <row r="156" spans="1:4">
      <c r="A156" s="113">
        <v>41274</v>
      </c>
      <c r="B156" s="114">
        <v>-2.9427537121874448E-4</v>
      </c>
      <c r="C156" s="114">
        <v>-2.2689342511192315E-2</v>
      </c>
      <c r="D156" s="114">
        <v>7.7051414977659678E-3</v>
      </c>
    </row>
    <row r="157" spans="1:4">
      <c r="A157" s="113">
        <v>41305</v>
      </c>
      <c r="B157" s="114">
        <v>-4.6197803962209783E-3</v>
      </c>
      <c r="C157" s="114">
        <v>-4.1006311197872666E-2</v>
      </c>
      <c r="D157" s="114">
        <v>-5.1653809794899603E-3</v>
      </c>
    </row>
    <row r="158" spans="1:4">
      <c r="A158" s="113">
        <v>41333</v>
      </c>
      <c r="B158" s="114">
        <v>5.7092649687958191E-3</v>
      </c>
      <c r="C158" s="114">
        <v>2.5640366212176174E-2</v>
      </c>
      <c r="D158" s="114">
        <v>2.3099780552084635E-3</v>
      </c>
    </row>
    <row r="159" spans="1:4">
      <c r="A159" s="113">
        <v>41362</v>
      </c>
      <c r="B159" s="114">
        <v>7.1823385674935182E-3</v>
      </c>
      <c r="C159" s="114">
        <v>1.4916696505676339E-2</v>
      </c>
      <c r="D159" s="114">
        <v>6.6782597764485571E-3</v>
      </c>
    </row>
    <row r="160" spans="1:4">
      <c r="A160" s="113">
        <v>41394</v>
      </c>
      <c r="B160" s="114">
        <v>1.0150777775901116E-2</v>
      </c>
      <c r="C160" s="114">
        <v>-1.5634913387750322E-2</v>
      </c>
      <c r="D160" s="114">
        <v>2.5458783618550106E-2</v>
      </c>
    </row>
    <row r="161" spans="1:4">
      <c r="A161" s="113">
        <v>41425</v>
      </c>
      <c r="B161" s="114">
        <v>-1.5442198644239527E-2</v>
      </c>
      <c r="C161" s="114">
        <v>-1.7682922176830384E-2</v>
      </c>
      <c r="D161" s="114">
        <v>-1.2811665973229988E-2</v>
      </c>
    </row>
    <row r="162" spans="1:4">
      <c r="A162" s="113">
        <v>41453</v>
      </c>
      <c r="B162" s="114">
        <v>-1.0156649918848614E-2</v>
      </c>
      <c r="C162" s="114">
        <v>-8.7382659396702637E-3</v>
      </c>
      <c r="D162" s="114">
        <v>-1.4725458853521564E-2</v>
      </c>
    </row>
    <row r="163" spans="1:4">
      <c r="A163" s="113">
        <v>41486</v>
      </c>
      <c r="B163" s="114">
        <v>2.9705409105001733E-3</v>
      </c>
      <c r="C163" s="114">
        <v>-7.9191260999788397E-3</v>
      </c>
      <c r="D163" s="114">
        <v>7.0893498038561518E-3</v>
      </c>
    </row>
    <row r="164" spans="1:4">
      <c r="A164" s="113">
        <v>41516</v>
      </c>
      <c r="B164" s="114">
        <v>-2.9470808382319404E-3</v>
      </c>
      <c r="C164" s="114">
        <v>2.5256068180368085E-3</v>
      </c>
      <c r="D164" s="114">
        <v>-5.3663463779751956E-3</v>
      </c>
    </row>
    <row r="165" spans="1:4">
      <c r="A165" s="113">
        <v>41547</v>
      </c>
      <c r="B165" s="114">
        <v>6.7877822370638E-3</v>
      </c>
      <c r="C165" s="114">
        <v>-6.6685022117766142E-3</v>
      </c>
      <c r="D165" s="114">
        <v>7.7388175128502382E-3</v>
      </c>
    </row>
    <row r="166" spans="1:4">
      <c r="A166" s="113">
        <v>41578</v>
      </c>
      <c r="B166" s="114">
        <v>8.328018267596906E-3</v>
      </c>
      <c r="C166" s="114">
        <v>5.3369700703887624E-3</v>
      </c>
      <c r="D166" s="114">
        <v>1.4139169530503183E-2</v>
      </c>
    </row>
    <row r="167" spans="1:4">
      <c r="A167" s="113">
        <v>41607</v>
      </c>
      <c r="B167" s="114">
        <v>-5.9874023123924851E-4</v>
      </c>
      <c r="C167" s="114">
        <v>-1.2704606785008225E-2</v>
      </c>
      <c r="D167" s="114">
        <v>3.1644763326724836E-3</v>
      </c>
    </row>
    <row r="168" spans="1:4">
      <c r="A168" s="113">
        <v>41639</v>
      </c>
      <c r="B168" s="114">
        <v>-6.6722228261526023E-3</v>
      </c>
      <c r="C168" s="114">
        <v>-2.1043494205847422E-2</v>
      </c>
      <c r="D168" s="114">
        <v>-5.8467352764880074E-3</v>
      </c>
    </row>
    <row r="169" spans="1:4">
      <c r="A169" s="113">
        <v>41670</v>
      </c>
      <c r="B169" s="114">
        <v>1.5320056518471918E-2</v>
      </c>
      <c r="C169" s="114">
        <v>3.5214928345761891E-2</v>
      </c>
      <c r="D169" s="114">
        <v>2.2124459023764548E-2</v>
      </c>
    </row>
    <row r="170" spans="1:4">
      <c r="A170" s="113">
        <v>41698</v>
      </c>
      <c r="B170" s="114">
        <v>3.9270166529937617E-3</v>
      </c>
      <c r="C170" s="114">
        <v>-9.6486000607551269E-3</v>
      </c>
      <c r="D170" s="114">
        <v>6.4986677731065697E-3</v>
      </c>
    </row>
    <row r="171" spans="1:4">
      <c r="A171" s="113">
        <v>41729</v>
      </c>
      <c r="B171" s="114">
        <v>1.7416947405591036E-3</v>
      </c>
      <c r="C171" s="114">
        <v>1.1703694143459984E-3</v>
      </c>
      <c r="D171" s="114">
        <v>9.3175259882488145E-3</v>
      </c>
    </row>
    <row r="172" spans="1:4">
      <c r="A172" s="113">
        <v>41759</v>
      </c>
      <c r="B172" s="114">
        <v>5.9650551847986967E-3</v>
      </c>
      <c r="C172" s="114">
        <v>4.9120654071476639E-3</v>
      </c>
      <c r="D172" s="114">
        <v>9.556287121648183E-3</v>
      </c>
    </row>
    <row r="173" spans="1:4">
      <c r="A173" s="113">
        <v>41789</v>
      </c>
      <c r="B173" s="114">
        <v>8.1765480927109974E-3</v>
      </c>
      <c r="C173" s="114">
        <v>1.9752973296042659E-2</v>
      </c>
      <c r="D173" s="114">
        <v>9.8070277199635431E-3</v>
      </c>
    </row>
    <row r="174" spans="1:4">
      <c r="A174" s="113">
        <v>41820</v>
      </c>
      <c r="B174" s="114">
        <v>4.1660795641350829E-3</v>
      </c>
      <c r="C174" s="114">
        <v>4.6259140223682367E-3</v>
      </c>
      <c r="D174" s="114">
        <v>1.0831631840363757E-2</v>
      </c>
    </row>
    <row r="175" spans="1:4">
      <c r="A175" s="113">
        <v>41851</v>
      </c>
      <c r="B175" s="114">
        <v>4.0026286617679411E-3</v>
      </c>
      <c r="C175" s="114">
        <v>1.3643901489079775E-2</v>
      </c>
      <c r="D175" s="114">
        <v>9.3594059642337375E-3</v>
      </c>
    </row>
    <row r="176" spans="1:4">
      <c r="A176" s="113">
        <v>41880</v>
      </c>
      <c r="B176" s="114">
        <v>1.3245812131454229E-2</v>
      </c>
      <c r="C176" s="114">
        <v>2.0413978928049061E-2</v>
      </c>
      <c r="D176" s="114">
        <v>1.8923713778829097E-2</v>
      </c>
    </row>
    <row r="177" spans="1:4">
      <c r="A177" s="113">
        <v>41912</v>
      </c>
      <c r="B177" s="114">
        <v>-2.174752639129056E-3</v>
      </c>
      <c r="C177" s="114">
        <v>8.2537901932048467E-3</v>
      </c>
      <c r="D177" s="114">
        <v>7.9396401625068957E-4</v>
      </c>
    </row>
    <row r="178" spans="1:4">
      <c r="A178" s="113">
        <v>41943</v>
      </c>
      <c r="B178" s="114">
        <v>6.5039189394673286E-3</v>
      </c>
      <c r="C178" s="114">
        <v>5.7477817690763291E-3</v>
      </c>
      <c r="D178" s="114">
        <v>2.6166108394496831E-3</v>
      </c>
    </row>
    <row r="179" spans="1:4">
      <c r="A179" s="113">
        <v>41971</v>
      </c>
      <c r="B179" s="114">
        <v>1.1334061240325939E-2</v>
      </c>
      <c r="C179" s="114">
        <v>-8.9886943621039132E-4</v>
      </c>
      <c r="D179" s="114">
        <v>1.3877192170653811E-2</v>
      </c>
    </row>
    <row r="180" spans="1:4">
      <c r="A180" s="113">
        <v>42004</v>
      </c>
      <c r="B180" s="114">
        <v>8.5068483694170517E-3</v>
      </c>
      <c r="C180" s="114">
        <v>2.3465537652732401E-2</v>
      </c>
      <c r="D180" s="114">
        <v>1.0980836022253661E-2</v>
      </c>
    </row>
    <row r="181" spans="1:4">
      <c r="A181" s="113">
        <v>42034</v>
      </c>
      <c r="B181" s="114">
        <v>2.14047340651152E-2</v>
      </c>
      <c r="C181" s="114">
        <v>6.9240691974786245E-2</v>
      </c>
      <c r="D181" s="114">
        <v>2.2919441121368879E-2</v>
      </c>
    </row>
    <row r="182" spans="1:4">
      <c r="A182" s="113">
        <v>42062</v>
      </c>
      <c r="B182" s="114">
        <v>-7.795806128760443E-3</v>
      </c>
      <c r="C182" s="114">
        <v>-5.3851212538576125E-3</v>
      </c>
      <c r="D182" s="114">
        <v>7.2773972602739765E-3</v>
      </c>
    </row>
    <row r="183" spans="1:4">
      <c r="A183" s="113">
        <v>42094</v>
      </c>
      <c r="B183" s="114">
        <v>7.5381697350458531E-3</v>
      </c>
      <c r="C183" s="114">
        <v>3.2789529307139985E-2</v>
      </c>
      <c r="D183" s="114">
        <v>1.2381649221656027E-2</v>
      </c>
    </row>
    <row r="184" spans="1:4">
      <c r="A184" s="113">
        <v>42124</v>
      </c>
      <c r="B184" s="114">
        <v>-7.6916736725846325E-3</v>
      </c>
      <c r="C184" s="114">
        <v>-3.1034973662981087E-2</v>
      </c>
      <c r="D184" s="114">
        <v>-1.4238294520636959E-2</v>
      </c>
    </row>
    <row r="185" spans="1:4">
      <c r="A185" s="113">
        <v>42153</v>
      </c>
      <c r="B185" s="114">
        <v>-6.8442631120798625E-3</v>
      </c>
      <c r="C185" s="114">
        <v>-1.8877248908103577E-3</v>
      </c>
      <c r="D185" s="114">
        <v>-1.5190295771741571E-2</v>
      </c>
    </row>
    <row r="186" spans="1:4">
      <c r="A186" s="113">
        <v>42185</v>
      </c>
      <c r="B186" s="114">
        <v>-1.3081450456417834E-2</v>
      </c>
      <c r="C186" s="114">
        <v>-1.8738452617258098E-2</v>
      </c>
      <c r="D186" s="114">
        <v>-2.568240481104863E-2</v>
      </c>
    </row>
    <row r="187" spans="1:4">
      <c r="A187" s="113">
        <v>42216</v>
      </c>
      <c r="B187" s="114">
        <v>1.2460524160061489E-2</v>
      </c>
      <c r="C187" s="114">
        <v>1.3264957488749684E-2</v>
      </c>
      <c r="D187" s="114">
        <v>2.3220593349072952E-2</v>
      </c>
    </row>
    <row r="188" spans="1:4">
      <c r="A188" s="113">
        <v>42247</v>
      </c>
      <c r="B188" s="114">
        <v>-2.0835588569106879E-3</v>
      </c>
      <c r="C188" s="114">
        <v>-9.3201412996373034E-3</v>
      </c>
      <c r="D188" s="114">
        <v>-8.0579168362167695E-3</v>
      </c>
    </row>
    <row r="189" spans="1:4">
      <c r="A189" s="113">
        <v>42277</v>
      </c>
      <c r="B189" s="114">
        <v>7.6426197388491405E-3</v>
      </c>
      <c r="C189" s="114">
        <v>1.1392383968606461E-2</v>
      </c>
      <c r="D189" s="114">
        <v>1.0336790951588865E-2</v>
      </c>
    </row>
    <row r="190" spans="1:4">
      <c r="A190" s="113">
        <v>42307</v>
      </c>
      <c r="B190" s="114">
        <v>2.2452082616561319E-3</v>
      </c>
      <c r="C190" s="114">
        <v>1.0097410034653928E-2</v>
      </c>
      <c r="D190" s="114">
        <v>1.0596907041700502E-2</v>
      </c>
    </row>
    <row r="191" spans="1:4">
      <c r="A191" s="113">
        <v>42338</v>
      </c>
      <c r="B191" s="114">
        <v>9.9661924604681928E-5</v>
      </c>
      <c r="C191" s="114">
        <v>2.4162705300989806E-2</v>
      </c>
      <c r="D191" s="114">
        <v>4.1987311090212823E-3</v>
      </c>
    </row>
    <row r="192" spans="1:4">
      <c r="A192" s="113">
        <v>42369</v>
      </c>
      <c r="B192" s="114">
        <v>-3.3483069679995313E-3</v>
      </c>
      <c r="C192" s="114">
        <v>-1.8883117085471052E-2</v>
      </c>
      <c r="D192" s="114">
        <v>-9.9934930181843594E-3</v>
      </c>
    </row>
    <row r="193" spans="1:4">
      <c r="A193" s="113">
        <v>42398</v>
      </c>
      <c r="B193" s="114">
        <v>1.9530750934043085E-2</v>
      </c>
      <c r="C193" s="114">
        <v>1.7617145157137838E-2</v>
      </c>
      <c r="D193" s="114">
        <v>1.957144443210828E-2</v>
      </c>
    </row>
    <row r="194" spans="1:4">
      <c r="A194" s="113">
        <v>42429</v>
      </c>
      <c r="B194" s="114">
        <v>1.1611650443119218E-2</v>
      </c>
      <c r="C194" s="114">
        <v>2.4883772668686452E-2</v>
      </c>
      <c r="D194" s="114">
        <v>9.6392574330739951E-3</v>
      </c>
    </row>
    <row r="195" spans="1:4">
      <c r="A195" s="113">
        <v>42460</v>
      </c>
      <c r="B195" s="114">
        <v>4.1234226131167222E-3</v>
      </c>
      <c r="C195" s="114">
        <v>-2.1178478602417464E-2</v>
      </c>
      <c r="D195" s="114">
        <v>4.7800858517224451E-3</v>
      </c>
    </row>
    <row r="196" spans="1:4">
      <c r="A196" s="113">
        <v>42489</v>
      </c>
      <c r="B196" s="114">
        <v>-2.664712829991576E-3</v>
      </c>
      <c r="C196" s="114">
        <v>7.4392507856172827E-3</v>
      </c>
      <c r="D196" s="114">
        <v>-1.1429650970575638E-2</v>
      </c>
    </row>
    <row r="197" spans="1:4">
      <c r="A197" s="113">
        <v>42521</v>
      </c>
      <c r="B197" s="114">
        <v>5.2500863182600886E-3</v>
      </c>
      <c r="C197" s="114">
        <v>1.3301138685770686E-2</v>
      </c>
      <c r="D197" s="114">
        <v>1.0380427465134298E-2</v>
      </c>
    </row>
    <row r="198" spans="1:4">
      <c r="A198" s="113">
        <v>42551</v>
      </c>
      <c r="B198" s="114">
        <v>2.2575916454450055E-2</v>
      </c>
      <c r="C198" s="114">
        <v>3.9093802538207739E-2</v>
      </c>
      <c r="D198" s="114">
        <v>2.3195532839561307E-2</v>
      </c>
    </row>
    <row r="199" spans="1:4">
      <c r="A199" s="113">
        <v>42580</v>
      </c>
      <c r="B199" s="114">
        <v>2.4139904716960572E-3</v>
      </c>
      <c r="C199" s="114">
        <v>-1.2832625732845146E-3</v>
      </c>
      <c r="D199" s="114">
        <v>8.0705130090284755E-3</v>
      </c>
    </row>
    <row r="200" spans="1:4">
      <c r="A200" s="113">
        <v>42613</v>
      </c>
      <c r="B200" s="114">
        <v>-4.4436975070616357E-3</v>
      </c>
      <c r="C200" s="114">
        <v>-4.7304321038919043E-3</v>
      </c>
      <c r="D200" s="114">
        <v>-3.3298881424308874E-3</v>
      </c>
    </row>
    <row r="201" spans="1:4">
      <c r="A201" s="113">
        <v>42643</v>
      </c>
      <c r="B201" s="114">
        <v>-1.8967652236642513E-3</v>
      </c>
      <c r="C201" s="114">
        <v>-2.5000676247801633E-3</v>
      </c>
      <c r="D201" s="114">
        <v>1.9862094342857142E-3</v>
      </c>
    </row>
    <row r="202" spans="1:4">
      <c r="A202" s="113">
        <v>42674</v>
      </c>
      <c r="B202" s="114">
        <v>-1.4846835868560304E-2</v>
      </c>
      <c r="C202" s="114">
        <v>-9.9638677083153174E-3</v>
      </c>
      <c r="D202" s="114">
        <v>-2.13626347945114E-2</v>
      </c>
    </row>
    <row r="203" spans="1:4">
      <c r="A203" s="113">
        <v>42704</v>
      </c>
      <c r="B203" s="114">
        <v>-1.8475410727595946E-2</v>
      </c>
      <c r="C203" s="114">
        <v>-1.4569654275535417E-2</v>
      </c>
      <c r="D203" s="114">
        <v>-1.5385599454169438E-2</v>
      </c>
    </row>
    <row r="204" spans="1:4">
      <c r="A204" s="113">
        <v>42734</v>
      </c>
      <c r="B204" s="114">
        <v>2.9115845212347843E-4</v>
      </c>
      <c r="C204" s="114">
        <v>-1.0397237825192063E-3</v>
      </c>
      <c r="D204" s="114">
        <v>6.436203155519655E-3</v>
      </c>
    </row>
    <row r="205" spans="1:4">
      <c r="A205" s="113">
        <v>42766</v>
      </c>
      <c r="B205" s="114">
        <v>-9.0048211797391555E-3</v>
      </c>
      <c r="C205" s="114">
        <v>-1.4137220447823007E-2</v>
      </c>
      <c r="D205" s="114">
        <v>-2.0646940332580129E-2</v>
      </c>
    </row>
    <row r="206" spans="1:4">
      <c r="A206" s="113">
        <v>42794</v>
      </c>
      <c r="B206" s="114">
        <v>7.8931390406800223E-3</v>
      </c>
      <c r="C206" s="114">
        <v>2.0963582068719559E-2</v>
      </c>
      <c r="D206" s="114">
        <v>1.1809208950849484E-2</v>
      </c>
    </row>
    <row r="207" spans="1:4">
      <c r="A207" s="113">
        <v>42825</v>
      </c>
      <c r="B207" s="114">
        <v>-2.5814449132269407E-3</v>
      </c>
      <c r="C207" s="114">
        <v>-5.0219954184657399E-3</v>
      </c>
      <c r="D207" s="114">
        <v>-6.0558633307378328E-3</v>
      </c>
    </row>
    <row r="208" spans="1:4">
      <c r="A208" s="113">
        <v>42853</v>
      </c>
      <c r="B208" s="114">
        <v>5.1664402692349143E-3</v>
      </c>
      <c r="C208" s="114">
        <v>-5.0852297985036323E-3</v>
      </c>
      <c r="D208" s="114">
        <v>5.14334698542718E-3</v>
      </c>
    </row>
    <row r="209" spans="1:4">
      <c r="A209" s="113">
        <v>42886</v>
      </c>
      <c r="B209" s="114">
        <v>3.5780717024310911E-3</v>
      </c>
      <c r="C209" s="114">
        <v>-1.5029699243539228E-2</v>
      </c>
      <c r="D209" s="114">
        <v>5.7420951649037495E-3</v>
      </c>
    </row>
    <row r="210" spans="1:4">
      <c r="A210" s="113">
        <v>42916</v>
      </c>
      <c r="B210" s="114">
        <v>-5.2879918383580199E-3</v>
      </c>
      <c r="C210" s="114">
        <v>-1.5422103026858239E-2</v>
      </c>
      <c r="D210" s="114">
        <v>-5.4850019275949511E-3</v>
      </c>
    </row>
    <row r="211" spans="1:4">
      <c r="A211" s="113">
        <v>42947</v>
      </c>
      <c r="B211" s="114">
        <v>5.0629555709352477E-4</v>
      </c>
      <c r="C211" s="114">
        <v>-1.4665242352937841E-2</v>
      </c>
      <c r="D211" s="114">
        <v>2.2298293013736639E-3</v>
      </c>
    </row>
    <row r="212" spans="1:4">
      <c r="A212" s="113">
        <v>42978</v>
      </c>
      <c r="B212" s="114">
        <v>8.4701865721481459E-3</v>
      </c>
      <c r="C212" s="114">
        <v>3.3345855519476778E-3</v>
      </c>
      <c r="D212" s="114">
        <v>8.4107910661850218E-3</v>
      </c>
    </row>
    <row r="213" spans="1:4">
      <c r="A213" s="113">
        <v>43007</v>
      </c>
      <c r="B213" s="114">
        <v>-7.9747856359100762E-3</v>
      </c>
      <c r="C213" s="114">
        <v>-6.4182250901443361E-3</v>
      </c>
      <c r="D213" s="114">
        <v>-4.8026295138332642E-3</v>
      </c>
    </row>
    <row r="214" spans="1:4">
      <c r="A214" s="113">
        <v>43039</v>
      </c>
      <c r="B214" s="114">
        <v>2.9025118559035203E-3</v>
      </c>
      <c r="C214" s="114">
        <v>9.3746979629198944E-3</v>
      </c>
      <c r="D214" s="114">
        <v>1.1128864447086852E-2</v>
      </c>
    </row>
    <row r="215" spans="1:4">
      <c r="A215" s="113">
        <v>43069</v>
      </c>
      <c r="B215" s="114">
        <v>8.8208713722130738E-4</v>
      </c>
      <c r="C215" s="114">
        <v>-9.1093222521317508E-3</v>
      </c>
      <c r="D215" s="114">
        <v>3.0386434599939905E-3</v>
      </c>
    </row>
    <row r="216" spans="1:4">
      <c r="A216" s="113">
        <v>43098</v>
      </c>
      <c r="B216" s="114">
        <v>-1.8339893594013868E-3</v>
      </c>
      <c r="C216" s="114">
        <v>-5.4358667730357024E-3</v>
      </c>
      <c r="D216" s="114">
        <v>-8.4756954799130608E-3</v>
      </c>
    </row>
    <row r="217" spans="1:4">
      <c r="A217" s="113">
        <v>43131</v>
      </c>
      <c r="B217" s="114">
        <v>-8.3331166636332991E-3</v>
      </c>
      <c r="C217" s="114">
        <v>-2.0268411783827347E-2</v>
      </c>
      <c r="D217" s="114">
        <v>-3.780605438245566E-3</v>
      </c>
    </row>
    <row r="218" spans="1:4">
      <c r="A218" s="113">
        <v>43159</v>
      </c>
      <c r="B218" s="114">
        <v>-1.3065726283957918E-3</v>
      </c>
      <c r="C218" s="114">
        <v>1.4407752972446702E-2</v>
      </c>
      <c r="D218" s="114">
        <v>2.158193328232502E-3</v>
      </c>
    </row>
    <row r="219" spans="1:4">
      <c r="A219" s="113">
        <v>43189</v>
      </c>
      <c r="B219" s="114">
        <v>9.837274222906681E-3</v>
      </c>
      <c r="C219" s="114">
        <v>6.9432313782661036E-3</v>
      </c>
      <c r="D219" s="114">
        <v>1.5882613691626454E-2</v>
      </c>
    </row>
    <row r="220" spans="1:4">
      <c r="A220" s="113">
        <v>43220</v>
      </c>
      <c r="B220" s="114">
        <v>-6.2274621439844966E-3</v>
      </c>
      <c r="C220" s="114">
        <v>-1.2825164593479898E-3</v>
      </c>
      <c r="D220" s="114">
        <v>-3.8491600349923934E-3</v>
      </c>
    </row>
    <row r="221" spans="1:4">
      <c r="A221" s="113">
        <v>43251</v>
      </c>
      <c r="B221" s="114">
        <v>-1.5805192823350464E-4</v>
      </c>
      <c r="C221" s="114">
        <v>2.2470358002101991E-2</v>
      </c>
      <c r="D221" s="114">
        <v>-1.2289548185380073E-2</v>
      </c>
    </row>
    <row r="222" spans="1:4">
      <c r="A222" s="113">
        <v>43280</v>
      </c>
      <c r="B222" s="114">
        <v>1.4488566678477715E-3</v>
      </c>
      <c r="C222" s="114">
        <v>-3.0636524525824546E-3</v>
      </c>
      <c r="D222" s="114">
        <v>7.5327304565580046E-3</v>
      </c>
    </row>
    <row r="223" spans="1:4">
      <c r="A223" s="113">
        <v>43312</v>
      </c>
      <c r="B223" s="114">
        <v>-4.444787960862443E-3</v>
      </c>
      <c r="C223" s="114">
        <v>-6.2471150001060672E-3</v>
      </c>
      <c r="D223" s="114">
        <v>-3.7093604942850847E-3</v>
      </c>
    </row>
    <row r="224" spans="1:4">
      <c r="A224" s="113">
        <v>43343</v>
      </c>
      <c r="B224" s="114">
        <v>-1.1339269409886934E-3</v>
      </c>
      <c r="C224" s="114">
        <v>3.6334518198044398E-3</v>
      </c>
      <c r="D224" s="114">
        <v>-5.719013822916068E-3</v>
      </c>
    </row>
    <row r="225" spans="1:4">
      <c r="A225" s="113">
        <v>43371</v>
      </c>
      <c r="B225" s="130">
        <v>-6.772970298330361E-3</v>
      </c>
      <c r="C225" s="130">
        <v>-8.4787666098029915E-3</v>
      </c>
      <c r="D225" s="130">
        <v>-1.7618537946077106E-3</v>
      </c>
    </row>
    <row r="226" spans="1:4">
      <c r="A226" s="113">
        <v>43404</v>
      </c>
      <c r="B226" s="130">
        <v>-2.4468283263363896E-3</v>
      </c>
      <c r="C226" s="130">
        <v>1.3853356590086071E-2</v>
      </c>
      <c r="D226" s="130">
        <v>-3.3492816763170503E-4</v>
      </c>
    </row>
    <row r="227" spans="1:4">
      <c r="A227" s="113">
        <v>43434</v>
      </c>
      <c r="B227" s="130">
        <v>4.5697769361059525E-3</v>
      </c>
      <c r="C227" s="130">
        <v>5.5256714396348114E-3</v>
      </c>
      <c r="D227" s="130">
        <v>5.5491333478012205E-3</v>
      </c>
    </row>
    <row r="228" spans="1:4">
      <c r="A228" s="113">
        <v>43465</v>
      </c>
      <c r="B228" s="130">
        <v>1.3473190550509067E-2</v>
      </c>
      <c r="C228" s="130">
        <v>1.4124576735696606E-2</v>
      </c>
      <c r="D228" s="130">
        <v>9.3736430509160258E-3</v>
      </c>
    </row>
    <row r="229" spans="1:4">
      <c r="A229" s="113">
        <v>43496</v>
      </c>
      <c r="B229" s="130">
        <v>6.3323215365131717E-3</v>
      </c>
      <c r="C229" s="130">
        <v>1.026001034334712E-2</v>
      </c>
      <c r="D229" s="130">
        <v>1.0829319279851288E-2</v>
      </c>
    </row>
    <row r="230" spans="1:4">
      <c r="A230" s="113">
        <v>43524</v>
      </c>
      <c r="B230" s="130">
        <v>-3.2060890889443914E-3</v>
      </c>
      <c r="C230" s="130">
        <v>-1.5993952069403969E-3</v>
      </c>
      <c r="D230" s="130">
        <v>-4.0780071615839032E-3</v>
      </c>
    </row>
    <row r="231" spans="1:4">
      <c r="A231" s="113">
        <v>43553</v>
      </c>
      <c r="B231" s="130">
        <v>1.668677142779864E-2</v>
      </c>
      <c r="C231" s="130">
        <v>2.6954467043590467E-2</v>
      </c>
      <c r="D231" s="130">
        <v>1.8339016898381202E-2</v>
      </c>
    </row>
    <row r="232" spans="1:4">
      <c r="A232" s="113">
        <v>43585</v>
      </c>
      <c r="B232" s="130">
        <v>-4.2096347003295741E-3</v>
      </c>
      <c r="C232" s="130">
        <v>-3.0771115411547508E-3</v>
      </c>
      <c r="D232" s="130">
        <v>-6.5894299062899543E-4</v>
      </c>
    </row>
    <row r="233" spans="1:4">
      <c r="A233" s="113">
        <v>43616</v>
      </c>
      <c r="B233" s="114">
        <v>1.538053821731946E-2</v>
      </c>
      <c r="C233" s="114">
        <v>2.2975711964281234E-2</v>
      </c>
      <c r="D233" s="114">
        <v>1.1007363325723793E-2</v>
      </c>
    </row>
    <row r="234" spans="1:4">
      <c r="A234" s="113">
        <v>43644</v>
      </c>
      <c r="B234" s="114">
        <v>1.157141864855934E-2</v>
      </c>
      <c r="C234" s="114">
        <v>1.3395005766572629E-3</v>
      </c>
      <c r="D234" s="114">
        <v>2.3007473964490939E-2</v>
      </c>
    </row>
    <row r="235" spans="1:4">
      <c r="A235" s="113">
        <v>43677</v>
      </c>
      <c r="B235" s="114">
        <v>5.4079304522248973E-3</v>
      </c>
      <c r="C235" s="114">
        <v>1.7996980591065592E-2</v>
      </c>
      <c r="D235" s="114">
        <v>1.7091526230401791E-2</v>
      </c>
    </row>
    <row r="236" spans="1:4">
      <c r="A236" s="113">
        <v>43707</v>
      </c>
      <c r="B236" s="114">
        <v>2.6749339544836985E-2</v>
      </c>
      <c r="C236" s="114">
        <v>3.7956927126063071E-2</v>
      </c>
      <c r="D236" s="114">
        <v>2.4913022187987431E-2</v>
      </c>
    </row>
    <row r="237" spans="1:4">
      <c r="A237" s="113">
        <v>43738</v>
      </c>
      <c r="B237" s="114">
        <v>-8.4224508656772622E-3</v>
      </c>
      <c r="C237" s="114">
        <v>-3.0132843172827302E-3</v>
      </c>
      <c r="D237" s="114">
        <v>-3.891212630804435E-3</v>
      </c>
    </row>
    <row r="238" spans="1:4">
      <c r="A238" s="113">
        <v>43769</v>
      </c>
      <c r="B238" s="114">
        <v>-6.4825505756845704E-3</v>
      </c>
      <c r="C238" s="114">
        <v>-1.75772978855415E-2</v>
      </c>
      <c r="D238" s="114">
        <v>-1.1212501761389415E-2</v>
      </c>
    </row>
    <row r="239" spans="1:4">
      <c r="A239" s="113">
        <v>43798</v>
      </c>
      <c r="B239" s="114">
        <v>-6.0389117477959147E-3</v>
      </c>
      <c r="C239" s="114">
        <v>1.2781414319880011E-4</v>
      </c>
      <c r="D239" s="114">
        <v>-8.8590507332168139E-3</v>
      </c>
    </row>
    <row r="240" spans="1:4">
      <c r="A240" s="113">
        <v>43830</v>
      </c>
      <c r="B240" s="114">
        <v>-8.4737302012884656E-3</v>
      </c>
      <c r="C240" s="114">
        <v>-1.4997761972195787E-2</v>
      </c>
      <c r="D240" s="114">
        <v>-1.0310886887165343E-2</v>
      </c>
    </row>
    <row r="241" spans="1:4">
      <c r="A241" s="113">
        <v>43861</v>
      </c>
      <c r="B241" s="114">
        <v>2.0955864797925695E-2</v>
      </c>
      <c r="C241" s="114">
        <v>2.9293291298079078E-2</v>
      </c>
      <c r="D241" s="114">
        <v>2.549079163262476E-2</v>
      </c>
    </row>
    <row r="242" spans="1:4">
      <c r="A242" s="113">
        <v>43889</v>
      </c>
      <c r="B242" s="114">
        <v>1.429216325418425E-2</v>
      </c>
      <c r="C242" s="114">
        <v>1.8903820912113341E-2</v>
      </c>
      <c r="D242" s="114">
        <v>4.7844599433322834E-3</v>
      </c>
    </row>
    <row r="243" spans="1:4">
      <c r="A243" s="113">
        <v>43921</v>
      </c>
      <c r="B243" s="114">
        <v>-1.1718088257553182E-3</v>
      </c>
      <c r="C243" s="114">
        <v>-5.0161205372885112E-3</v>
      </c>
      <c r="D243" s="114">
        <v>-2.6900594309150049E-2</v>
      </c>
    </row>
    <row r="244" spans="1:4">
      <c r="A244" s="113">
        <v>43951</v>
      </c>
      <c r="B244" s="114">
        <v>7.9082006434946974E-3</v>
      </c>
      <c r="C244" s="114">
        <v>1.3698625962386999E-2</v>
      </c>
      <c r="D244" s="114">
        <v>6.6093332351460565E-3</v>
      </c>
    </row>
    <row r="245" spans="1:4">
      <c r="A245" s="113">
        <v>43980</v>
      </c>
      <c r="B245" s="114">
        <v>-1.9057784716731891E-3</v>
      </c>
      <c r="C245" s="114">
        <v>-1.3368606967043617E-2</v>
      </c>
      <c r="D245" s="114">
        <v>6.3152258632429362E-4</v>
      </c>
    </row>
    <row r="246" spans="1:4">
      <c r="A246" s="113">
        <v>44012</v>
      </c>
      <c r="B246" s="114">
        <v>2.2934956105346948E-3</v>
      </c>
      <c r="C246" s="114">
        <v>-3.2705080523330187E-3</v>
      </c>
      <c r="D246" s="114">
        <v>1.0715671714341497E-2</v>
      </c>
    </row>
    <row r="247" spans="1:4">
      <c r="A247" s="113">
        <v>44043</v>
      </c>
      <c r="B247" s="114">
        <v>8.8026364115024007E-3</v>
      </c>
      <c r="C247" s="114">
        <v>-1.5698193843339078E-2</v>
      </c>
      <c r="D247" s="114">
        <v>1.083510164725905E-2</v>
      </c>
    </row>
    <row r="248" spans="1:4">
      <c r="A248" s="113">
        <v>44074</v>
      </c>
      <c r="B248" s="114">
        <v>-1.0730674475577235E-2</v>
      </c>
      <c r="C248" s="114">
        <v>-1.57072396260538E-2</v>
      </c>
      <c r="D248" s="114">
        <v>-8.3694616189183366E-3</v>
      </c>
    </row>
    <row r="249" spans="1:4">
      <c r="A249" s="113">
        <v>44104</v>
      </c>
      <c r="B249" s="114">
        <v>7.010303520510794E-3</v>
      </c>
      <c r="C249" s="114">
        <v>1.7642679419224795E-2</v>
      </c>
      <c r="D249" s="114">
        <v>1.427331540278385E-2</v>
      </c>
    </row>
    <row r="250" spans="1:4">
      <c r="A250" s="113">
        <v>44134</v>
      </c>
      <c r="B250" s="114">
        <v>-1.2825642569645444E-3</v>
      </c>
      <c r="C250" s="114">
        <v>4.8613084527111793E-3</v>
      </c>
      <c r="D250" s="114">
        <v>9.655847697049311E-3</v>
      </c>
    </row>
    <row r="251" spans="1:4">
      <c r="A251" s="113">
        <v>44165</v>
      </c>
      <c r="B251" s="114">
        <v>1.1860361106345854E-3</v>
      </c>
      <c r="C251" s="114">
        <v>-1.0878973006681383E-2</v>
      </c>
      <c r="D251" s="114">
        <v>9.2027823180119474E-4</v>
      </c>
    </row>
    <row r="252" spans="1:4">
      <c r="A252" s="113">
        <v>44196</v>
      </c>
      <c r="B252" s="114">
        <v>2.8229085466772205E-4</v>
      </c>
      <c r="C252" s="114">
        <v>-9.0512424888834885E-3</v>
      </c>
      <c r="D252" s="114">
        <v>1.4484100027819496E-3</v>
      </c>
    </row>
    <row r="253" spans="1:4">
      <c r="A253" s="113">
        <v>44225</v>
      </c>
      <c r="B253" s="114">
        <v>-8.257400369548069E-3</v>
      </c>
      <c r="C253" s="114">
        <v>-5.7735275576546166E-3</v>
      </c>
      <c r="D253" s="114">
        <v>-5.9000233705678437E-3</v>
      </c>
    </row>
    <row r="254" spans="1:4">
      <c r="A254" s="113">
        <v>44253</v>
      </c>
      <c r="B254" s="114">
        <v>-2.2275628704908384E-2</v>
      </c>
      <c r="C254" s="114">
        <v>-2.3276347254908035E-2</v>
      </c>
      <c r="D254" s="114">
        <v>-1.9602911174320753E-2</v>
      </c>
    </row>
    <row r="255" spans="1:4">
      <c r="A255" s="113">
        <v>44286</v>
      </c>
      <c r="B255" s="114">
        <v>-2.7378570779374536E-3</v>
      </c>
      <c r="C255" s="114">
        <v>1.118514819275887E-2</v>
      </c>
      <c r="D255" s="114">
        <v>1.9448607794728173E-3</v>
      </c>
    </row>
    <row r="256" spans="1:4">
      <c r="A256" s="113">
        <v>44316</v>
      </c>
      <c r="B256" s="114">
        <v>-5.0278940599167833E-4</v>
      </c>
      <c r="C256" s="114">
        <v>-1.2416731947441251E-2</v>
      </c>
      <c r="D256" s="114">
        <v>-1.12001575283614E-2</v>
      </c>
    </row>
    <row r="257" spans="1:4">
      <c r="A257" s="113">
        <v>44347</v>
      </c>
      <c r="B257" s="114">
        <v>1.183327681364149E-3</v>
      </c>
      <c r="C257" s="114">
        <v>-6.6177826370368287E-3</v>
      </c>
      <c r="D257" s="114">
        <v>-1.5939140034203678E-4</v>
      </c>
    </row>
    <row r="258" spans="1:4">
      <c r="A258" s="113">
        <v>44377</v>
      </c>
      <c r="B258" s="114">
        <v>5.039827428122293E-3</v>
      </c>
      <c r="C258" s="114">
        <v>2.009965680882542E-2</v>
      </c>
      <c r="D258" s="114">
        <v>4.6093107289482066E-3</v>
      </c>
    </row>
    <row r="259" spans="1:4">
      <c r="A259" s="113">
        <v>44407</v>
      </c>
      <c r="B259" s="114">
        <v>1.4346208945558766E-2</v>
      </c>
      <c r="C259" s="114">
        <v>1.6356789078965206E-2</v>
      </c>
      <c r="D259" s="114">
        <v>1.8633581744520528E-2</v>
      </c>
    </row>
    <row r="260" spans="1:4">
      <c r="A260" s="113">
        <v>44439</v>
      </c>
      <c r="B260" s="114">
        <v>-3.6868959106873826E-3</v>
      </c>
      <c r="C260" s="114">
        <v>-1.2335042252286635E-3</v>
      </c>
      <c r="D260" s="114">
        <v>-6.0709053122633702E-3</v>
      </c>
    </row>
    <row r="261" spans="1:4">
      <c r="A261" s="113">
        <v>44469</v>
      </c>
      <c r="B261" s="114">
        <v>-1.2677344800001582E-2</v>
      </c>
      <c r="C261" s="114">
        <v>-4.4519061902859739E-3</v>
      </c>
      <c r="D261" s="114">
        <v>-1.2039114641907121E-2</v>
      </c>
    </row>
    <row r="262" spans="1:4">
      <c r="A262" s="113">
        <v>44498</v>
      </c>
      <c r="B262" s="114">
        <v>-2.4623077119314378E-3</v>
      </c>
      <c r="C262" s="114">
        <v>-2.6806477299528651E-3</v>
      </c>
      <c r="D262" s="114">
        <v>-6.5905828112116467E-3</v>
      </c>
    </row>
    <row r="263" spans="1:4">
      <c r="A263" s="113">
        <v>44530</v>
      </c>
      <c r="B263" s="114">
        <v>1.1655526708280401E-2</v>
      </c>
      <c r="C263" s="114">
        <v>2.738851083921634E-2</v>
      </c>
      <c r="D263" s="114">
        <v>1.7806361048240234E-2</v>
      </c>
    </row>
    <row r="264" spans="1:4">
      <c r="A264" s="113">
        <v>44561</v>
      </c>
      <c r="B264" s="114">
        <v>-1.0378621495799621E-2</v>
      </c>
      <c r="C264" s="114">
        <v>-1.6356929192005463E-2</v>
      </c>
      <c r="D264" s="114">
        <v>-1.6627809042087889E-2</v>
      </c>
    </row>
    <row r="265" spans="1:4">
      <c r="A265" s="113">
        <v>44592</v>
      </c>
      <c r="B265" s="114">
        <v>-1.5658654612482829E-2</v>
      </c>
      <c r="C265" s="114">
        <v>-6.9251683328409664E-3</v>
      </c>
      <c r="D265" s="114">
        <v>-1.0324634853748453E-2</v>
      </c>
    </row>
    <row r="266" spans="1:4">
      <c r="A266" s="113">
        <v>44620</v>
      </c>
      <c r="B266" s="114">
        <v>-1.2129333888331182E-2</v>
      </c>
      <c r="C266" s="114">
        <v>-1.2547542004344521E-2</v>
      </c>
      <c r="D266" s="114">
        <v>-1.9150978208990053E-2</v>
      </c>
    </row>
    <row r="267" spans="1:4">
      <c r="A267" s="113">
        <v>44651</v>
      </c>
      <c r="B267" s="114">
        <v>-2.3715905102754963E-2</v>
      </c>
      <c r="C267" s="114">
        <v>-2.5036784132668286E-2</v>
      </c>
      <c r="D267" s="114">
        <v>-2.3765189843107673E-2</v>
      </c>
    </row>
    <row r="268" spans="1:4">
      <c r="A268" s="113">
        <v>44680</v>
      </c>
      <c r="B268" s="114">
        <v>-2.9514202808703271E-2</v>
      </c>
      <c r="C268" s="114">
        <v>-7.307902532130919E-3</v>
      </c>
      <c r="D268" s="114">
        <v>-3.8215284201336533E-2</v>
      </c>
    </row>
    <row r="269" spans="1:4">
      <c r="A269" s="113">
        <v>44712</v>
      </c>
      <c r="B269" s="114">
        <v>-7.5512137800340714E-3</v>
      </c>
      <c r="C269" s="114">
        <v>-1.5883936018865404E-2</v>
      </c>
      <c r="D269" s="114">
        <v>-1.8421863660313946E-2</v>
      </c>
    </row>
    <row r="270" spans="1:4">
      <c r="A270" s="113">
        <v>44742</v>
      </c>
      <c r="B270" s="114">
        <v>-1.2509484778494041E-2</v>
      </c>
      <c r="C270" s="114">
        <v>-7.597706932072114E-3</v>
      </c>
      <c r="D270" s="114">
        <v>-1.8874164311487803E-2</v>
      </c>
    </row>
    <row r="271" spans="1:4">
      <c r="A271" s="113">
        <v>44771</v>
      </c>
      <c r="B271" s="114">
        <v>2.0837423345260446E-2</v>
      </c>
      <c r="C271" s="114">
        <v>4.3536940843379494E-2</v>
      </c>
      <c r="D271" s="114">
        <v>4.1601941812936256E-2</v>
      </c>
    </row>
    <row r="272" spans="1:4">
      <c r="A272" s="113">
        <v>44804</v>
      </c>
      <c r="B272" s="114">
        <v>-3.029657599682372E-2</v>
      </c>
      <c r="C272" s="114">
        <v>-3.0107721279622853E-2</v>
      </c>
      <c r="D272" s="114">
        <v>-5.211463211059026E-2</v>
      </c>
    </row>
    <row r="273" spans="1:4">
      <c r="A273" s="113">
        <v>44834</v>
      </c>
      <c r="B273" s="114">
        <v>-3.2629255653768736E-2</v>
      </c>
      <c r="C273" s="114">
        <v>-1.5447432467767579E-2</v>
      </c>
      <c r="D273" s="114">
        <v>-3.8274036171087114E-2</v>
      </c>
    </row>
    <row r="274" spans="1:4">
      <c r="A274" s="113">
        <v>44865</v>
      </c>
      <c r="B274" s="114">
        <v>-8.0902225141853863E-3</v>
      </c>
      <c r="C274" s="114">
        <v>-1.9387525792150976E-2</v>
      </c>
      <c r="D274" s="114">
        <v>1.7895852378598234E-3</v>
      </c>
    </row>
    <row r="275" spans="1:4">
      <c r="A275" s="113">
        <v>44895</v>
      </c>
      <c r="B275" s="114">
        <v>1.4307811291569966E-2</v>
      </c>
      <c r="C275" s="114">
        <v>-3.1041666666666856E-3</v>
      </c>
      <c r="D275" s="114">
        <v>2.4082741959836861E-2</v>
      </c>
    </row>
    <row r="276" spans="1:4">
      <c r="A276" s="113">
        <v>44925</v>
      </c>
      <c r="B276" s="114">
        <v>-1.4314135345594487E-2</v>
      </c>
      <c r="C276" s="114">
        <v>-2.8170780129986812E-2</v>
      </c>
      <c r="D276" s="114">
        <v>-4.7036030224843317E-2</v>
      </c>
    </row>
    <row r="277" spans="1:4">
      <c r="A277" s="113">
        <v>44957</v>
      </c>
      <c r="B277" s="114">
        <v>1.4406416090017304E-2</v>
      </c>
      <c r="C277" s="114">
        <v>8.7736275079027433E-3</v>
      </c>
      <c r="D277" s="114">
        <v>2.5386389777562655E-2</v>
      </c>
    </row>
    <row r="278" spans="1:4">
      <c r="A278" s="113">
        <v>44985</v>
      </c>
      <c r="B278" s="114">
        <v>-1.7561082502465235E-2</v>
      </c>
      <c r="C278" s="114">
        <v>-9.5713158960584518E-3</v>
      </c>
      <c r="D278" s="114">
        <v>-2.3320225195914746E-2</v>
      </c>
    </row>
    <row r="279" spans="1:4">
      <c r="A279" s="113">
        <v>45016</v>
      </c>
      <c r="B279" s="114">
        <v>2.3966400199850125E-2</v>
      </c>
      <c r="C279" s="114">
        <v>7.2747621712365767E-3</v>
      </c>
      <c r="D279" s="114">
        <v>2.4142568995665643E-2</v>
      </c>
    </row>
    <row r="280" spans="1:4">
      <c r="A280" s="113">
        <v>45044</v>
      </c>
      <c r="B280" s="114">
        <v>2.6792657504885777E-3</v>
      </c>
      <c r="C280" s="114">
        <v>-1.2393162393162358E-2</v>
      </c>
      <c r="D280" s="114">
        <v>-8.9847598485879037E-4</v>
      </c>
    </row>
    <row r="281" spans="1:4">
      <c r="A281" s="113">
        <v>45077</v>
      </c>
      <c r="B281" s="114">
        <v>-1.0742736975653464E-2</v>
      </c>
      <c r="C281" s="114">
        <v>1.471224578104716E-2</v>
      </c>
      <c r="D281" s="114">
        <v>4.1298177275008278E-3</v>
      </c>
    </row>
    <row r="282" spans="1:4">
      <c r="A282" s="113">
        <v>45107</v>
      </c>
      <c r="B282" s="114">
        <v>-2.5649697166674236E-3</v>
      </c>
      <c r="C282" s="114">
        <v>-2.7014925373134241E-2</v>
      </c>
      <c r="D282" s="114">
        <v>-2.8103337206684662E-3</v>
      </c>
    </row>
    <row r="283" spans="1:4">
      <c r="A283" s="113">
        <v>45138</v>
      </c>
      <c r="B283" s="114">
        <v>-4.9141563811378654E-3</v>
      </c>
      <c r="C283" s="114">
        <v>-5.0840400587294134E-3</v>
      </c>
      <c r="D283" s="114">
        <v>-1.7161145131833167E-3</v>
      </c>
    </row>
    <row r="284" spans="1:4">
      <c r="A284" s="113">
        <v>45169</v>
      </c>
      <c r="B284" s="114">
        <v>-4.3012084979842423E-3</v>
      </c>
      <c r="C284" s="114">
        <v>-1.0792713816877731E-3</v>
      </c>
      <c r="D284" s="114">
        <v>3.3739357328492234E-3</v>
      </c>
    </row>
    <row r="285" spans="1:4">
      <c r="A285" s="113">
        <v>45198</v>
      </c>
      <c r="B285" s="114">
        <v>-1.89E-2</v>
      </c>
      <c r="C285" s="114">
        <v>-4.1999999999999997E-3</v>
      </c>
      <c r="D285" s="114">
        <v>-2.69E-2</v>
      </c>
    </row>
    <row r="286" spans="1:4">
      <c r="A286" s="113">
        <v>45230</v>
      </c>
      <c r="B286" s="114">
        <v>-8.6999999999999994E-3</v>
      </c>
      <c r="C286" s="114">
        <v>-1.0800000000000001E-2</v>
      </c>
      <c r="D286" s="114">
        <v>4.0000000000000001E-3</v>
      </c>
    </row>
    <row r="287" spans="1:4">
      <c r="A287" s="113">
        <v>45260</v>
      </c>
      <c r="B287" s="114">
        <v>2.9000000000000001E-2</v>
      </c>
      <c r="C287" s="114">
        <v>1.15E-2</v>
      </c>
      <c r="D287" s="114">
        <v>3.0300000000000001E-2</v>
      </c>
    </row>
    <row r="288" spans="1:4">
      <c r="A288" s="113">
        <v>45289</v>
      </c>
      <c r="B288" s="114">
        <v>2.9000000000000001E-2</v>
      </c>
      <c r="C288" s="114">
        <v>3.27E-2</v>
      </c>
      <c r="D288" s="114">
        <v>3.5799999999999998E-2</v>
      </c>
    </row>
    <row r="289" spans="1:4">
      <c r="A289" s="113">
        <v>45322</v>
      </c>
      <c r="B289" s="114">
        <v>-5.0000000000000001E-3</v>
      </c>
      <c r="C289" s="114">
        <v>-1.1999999999999999E-3</v>
      </c>
      <c r="D289" s="114">
        <v>-4.3E-3</v>
      </c>
    </row>
    <row r="290" spans="1:4">
      <c r="A290" s="113">
        <v>45351</v>
      </c>
      <c r="B290" s="114">
        <v>-9.4269858584368916E-3</v>
      </c>
      <c r="C290" s="114">
        <v>-1.0597219838681993E-2</v>
      </c>
      <c r="D290" s="114">
        <v>-1.1856520066500937E-2</v>
      </c>
    </row>
    <row r="291" spans="1:4">
      <c r="A291" s="113">
        <v>45380</v>
      </c>
      <c r="B291" s="114">
        <v>6.8633203145525333E-3</v>
      </c>
      <c r="C291" s="114">
        <v>3.9677377390399341E-3</v>
      </c>
      <c r="D291" s="114">
        <v>1.0380511766521256E-2</v>
      </c>
    </row>
    <row r="292" spans="1:4">
      <c r="A292" s="113">
        <v>45412</v>
      </c>
      <c r="B292" s="114">
        <v>-1.9806005944628526E-2</v>
      </c>
      <c r="C292" s="114">
        <v>-1.803260986934458E-2</v>
      </c>
      <c r="D292" s="114">
        <v>-1.4293183404603386E-2</v>
      </c>
    </row>
    <row r="293" spans="1:4">
      <c r="A293" s="113">
        <v>45443</v>
      </c>
      <c r="B293" s="114">
        <v>4.6317452007755876E-3</v>
      </c>
      <c r="C293" s="114">
        <v>-5.6960633384649292E-3</v>
      </c>
      <c r="D293" s="114">
        <v>-1.2703367842845073E-3</v>
      </c>
    </row>
    <row r="294" spans="1:4">
      <c r="A294" s="113">
        <v>45471</v>
      </c>
      <c r="B294" s="114">
        <v>7.2202963191944662E-3</v>
      </c>
      <c r="C294" s="114">
        <v>1.4775165335869573E-2</v>
      </c>
      <c r="D294" s="114">
        <v>1.9699360012834896E-3</v>
      </c>
    </row>
    <row r="295" spans="1:4">
      <c r="A295" s="113">
        <v>45504</v>
      </c>
      <c r="B295" s="114">
        <v>1.7463170817257057E-2</v>
      </c>
      <c r="C295" s="114">
        <v>1.7241003509230888E-2</v>
      </c>
      <c r="D295" s="114">
        <v>2.2742466914422221E-2</v>
      </c>
    </row>
    <row r="296" spans="1:4">
      <c r="A296" s="113">
        <v>45534</v>
      </c>
      <c r="B296" s="114">
        <v>9.493111784300028E-3</v>
      </c>
      <c r="C296" s="114">
        <v>2.4426826655238312E-3</v>
      </c>
      <c r="D296" s="114">
        <v>3.8892265500333248E-3</v>
      </c>
    </row>
    <row r="297" spans="1:4">
      <c r="A297" s="113">
        <v>45565</v>
      </c>
      <c r="B297" s="114">
        <v>8.4967515559235957E-3</v>
      </c>
      <c r="C297" s="114">
        <v>9.6400478796169736E-3</v>
      </c>
      <c r="D297" s="114">
        <v>1.3061002432496886E-2</v>
      </c>
    </row>
    <row r="298" spans="1:4">
      <c r="A298" s="113">
        <v>45596</v>
      </c>
      <c r="B298" s="114">
        <v>-1.8107438313866551E-2</v>
      </c>
      <c r="C298" s="114">
        <v>-1.1749761829152106E-2</v>
      </c>
      <c r="D298" s="114">
        <v>-1.0013726462522953E-2</v>
      </c>
    </row>
    <row r="299" spans="1:4">
      <c r="A299" s="113">
        <v>45625</v>
      </c>
      <c r="B299" s="114">
        <v>8.3089596665208293E-3</v>
      </c>
      <c r="C299" s="114">
        <v>3.2947729220222877E-2</v>
      </c>
      <c r="D299" s="114">
        <v>2.3118375663550735E-2</v>
      </c>
    </row>
    <row r="300" spans="1:4">
      <c r="A300" s="113">
        <v>45657</v>
      </c>
      <c r="B300" s="114">
        <v>-1.0871888707429507E-2</v>
      </c>
      <c r="C300" s="114">
        <v>-9.4363100916671234E-3</v>
      </c>
      <c r="D300" s="114">
        <v>-1.403241824904417E-2</v>
      </c>
    </row>
    <row r="301" spans="1:4">
      <c r="A301" s="113">
        <v>45688</v>
      </c>
      <c r="B301" s="114">
        <v>-4.8192666934631327E-4</v>
      </c>
      <c r="C301" s="114">
        <v>6.4903795825217866E-4</v>
      </c>
      <c r="D301" s="114">
        <v>-2.0464499851166789E-3</v>
      </c>
    </row>
    <row r="302" spans="1:4">
      <c r="A302" s="113">
        <v>45716</v>
      </c>
      <c r="B302" s="114">
        <v>1.1245332462708335E-2</v>
      </c>
      <c r="C302" s="114">
        <v>1.5022806209984592E-2</v>
      </c>
      <c r="D302" s="114">
        <v>7.0312319680701819E-3</v>
      </c>
    </row>
    <row r="303" spans="1:4">
      <c r="A303" s="113">
        <v>45747</v>
      </c>
      <c r="B303" s="114">
        <v>-5.3538135230829552E-3</v>
      </c>
      <c r="C303" s="114">
        <v>-3.0631596306068543E-2</v>
      </c>
      <c r="D303" s="114">
        <v>-1.7988891871390415E-2</v>
      </c>
    </row>
    <row r="304" spans="1:4">
      <c r="A304" s="113">
        <v>45777</v>
      </c>
      <c r="B304" s="114">
        <v>9.9290627687016325E-3</v>
      </c>
      <c r="C304" s="114">
        <v>-1.5076766044315976E-2</v>
      </c>
      <c r="D304" s="114">
        <v>1.9639349795509558E-2</v>
      </c>
    </row>
    <row r="305" spans="1:4">
      <c r="A305" s="113">
        <v>45807</v>
      </c>
      <c r="B305" s="114">
        <v>-1.0106019552210571E-2</v>
      </c>
      <c r="C305" s="114">
        <v>-8.7872703327072903E-3</v>
      </c>
      <c r="D305" s="114">
        <v>1.1524246698113765E-3</v>
      </c>
    </row>
    <row r="306" spans="1:4">
      <c r="A306" s="113">
        <v>45838</v>
      </c>
      <c r="B306" s="114">
        <v>4.7691642781425153E-3</v>
      </c>
      <c r="C306" s="114">
        <v>-1.9930298409932459E-2</v>
      </c>
      <c r="D306" s="114">
        <v>-2.2912040802866309E-3</v>
      </c>
    </row>
    <row r="307" spans="1:4">
      <c r="A307" s="113">
        <v>45869</v>
      </c>
      <c r="B307" s="114">
        <v>-3.2335449796592592E-3</v>
      </c>
      <c r="C307" s="114">
        <v>8.9787754194911324E-3</v>
      </c>
      <c r="D307" s="114">
        <v>-2.2797193120386449E-3</v>
      </c>
    </row>
    <row r="308" spans="1:4">
      <c r="A308" s="113">
        <v>45898</v>
      </c>
      <c r="B308" s="114">
        <v>8.3945570636650274E-4</v>
      </c>
      <c r="C308" s="114">
        <v>-8.9869820921165931E-3</v>
      </c>
      <c r="D308" s="114">
        <v>-4.4846079843955094E-3</v>
      </c>
    </row>
    <row r="309" spans="1:4">
      <c r="A309" s="113">
        <v>45930</v>
      </c>
      <c r="B309" s="114">
        <v>6.1737266956832645E-3</v>
      </c>
      <c r="C309" s="114">
        <v>1.4669600586784579E-3</v>
      </c>
      <c r="D309" s="114">
        <v>4.5815691008970223E-3</v>
      </c>
    </row>
    <row r="311" spans="1:4" ht="58">
      <c r="A311" s="111"/>
      <c r="B311" s="112" t="s">
        <v>7536</v>
      </c>
      <c r="C311" s="112" t="s">
        <v>7537</v>
      </c>
      <c r="D311" s="112" t="s">
        <v>7538</v>
      </c>
    </row>
    <row r="312" spans="1:4">
      <c r="A312" s="301" t="s">
        <v>10478</v>
      </c>
      <c r="B312" s="115">
        <f>STDEV(B2:B309)</f>
        <v>1.0080446291312379E-2</v>
      </c>
      <c r="C312" s="115">
        <f>STDEV(C2:C309)</f>
        <v>1.8999497801306428E-2</v>
      </c>
      <c r="D312" s="115">
        <f>STDEV(D2:D309)</f>
        <v>1.3283724891793908E-2</v>
      </c>
    </row>
    <row r="313" spans="1:4">
      <c r="A313" s="301" t="s">
        <v>10479</v>
      </c>
      <c r="B313" s="115">
        <f>B312*SQRT(12)</f>
        <v>3.4919690279044596E-2</v>
      </c>
      <c r="C313" s="115">
        <f>C312*SQRT(12)</f>
        <v>6.5816191020311804E-2</v>
      </c>
      <c r="D313" s="115">
        <f>D312*SQRT(12)</f>
        <v>4.601617285270887E-2</v>
      </c>
    </row>
    <row r="315" spans="1:4" ht="58">
      <c r="A315" s="111"/>
      <c r="B315" s="112" t="s">
        <v>7536</v>
      </c>
      <c r="C315" s="112" t="s">
        <v>7537</v>
      </c>
      <c r="D315" s="112" t="s">
        <v>7538</v>
      </c>
    </row>
    <row r="316" spans="1:4" ht="39">
      <c r="A316" s="116" t="s">
        <v>7539</v>
      </c>
      <c r="B316" s="117">
        <v>1</v>
      </c>
      <c r="C316" s="118"/>
      <c r="D316" s="118"/>
    </row>
    <row r="317" spans="1:4" ht="39">
      <c r="A317" s="116" t="s">
        <v>7540</v>
      </c>
      <c r="B317" s="119">
        <f>CORREL(B2:B309,C2:C309)</f>
        <v>0.54786622937400886</v>
      </c>
      <c r="C317" s="117">
        <v>1</v>
      </c>
      <c r="D317" s="117"/>
    </row>
    <row r="318" spans="1:4" ht="39">
      <c r="A318" s="116" t="s">
        <v>7541</v>
      </c>
      <c r="B318" s="119">
        <f>CORREL(B2:B309,D2:D309)</f>
        <v>0.88621518911277875</v>
      </c>
      <c r="C318" s="119"/>
      <c r="D318" s="117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41A7A-4490-4637-A487-3F72149D0C8F}">
  <sheetPr codeName="Sheet12">
    <tabColor theme="6" tint="0.39997558519241921"/>
  </sheetPr>
  <dimension ref="A1:G302"/>
  <sheetViews>
    <sheetView topLeftCell="A10" zoomScale="170" zoomScaleNormal="170" workbookViewId="0">
      <selection activeCell="D21" sqref="D21"/>
    </sheetView>
  </sheetViews>
  <sheetFormatPr defaultRowHeight="12.5"/>
  <cols>
    <col min="1" max="1" width="13.1796875" style="251" bestFit="1" customWidth="1"/>
    <col min="2" max="2" width="11.1796875" style="251" bestFit="1" customWidth="1"/>
    <col min="3" max="3" width="8.7265625" style="6"/>
    <col min="4" max="4" width="17.36328125" style="6" bestFit="1" customWidth="1"/>
    <col min="5" max="8" width="10.1796875" style="6" bestFit="1" customWidth="1"/>
    <col min="9" max="16384" width="8.7265625" style="6"/>
  </cols>
  <sheetData>
    <row r="1" spans="1:7" ht="13">
      <c r="A1" s="6"/>
      <c r="B1" s="233" t="s">
        <v>23</v>
      </c>
    </row>
    <row r="2" spans="1:7">
      <c r="A2" s="234">
        <v>37435</v>
      </c>
      <c r="B2" s="235">
        <v>-0.13066404575108359</v>
      </c>
    </row>
    <row r="3" spans="1:7" ht="14.5">
      <c r="A3" s="234">
        <v>43921</v>
      </c>
      <c r="B3" s="235">
        <v>-0.12516198855567595</v>
      </c>
      <c r="D3" s="424"/>
    </row>
    <row r="4" spans="1:7" ht="14.5">
      <c r="A4" s="234">
        <v>37529</v>
      </c>
      <c r="B4" s="235">
        <v>-0.11527083594278853</v>
      </c>
      <c r="D4" s="424" t="s">
        <v>9832</v>
      </c>
      <c r="E4" s="236" t="s">
        <v>9835</v>
      </c>
      <c r="F4" s="237" t="s">
        <v>9835</v>
      </c>
      <c r="G4" s="238" t="s">
        <v>9835</v>
      </c>
    </row>
    <row r="5" spans="1:7" ht="14.5">
      <c r="A5" s="234">
        <v>37621</v>
      </c>
      <c r="B5" s="239">
        <v>-0.11056437378412776</v>
      </c>
      <c r="D5" s="424" t="s">
        <v>9833</v>
      </c>
      <c r="E5" s="239">
        <f>B5</f>
        <v>-0.11056437378412776</v>
      </c>
      <c r="F5" s="240">
        <f>B8</f>
        <v>-9.7310743282594148E-2</v>
      </c>
      <c r="G5" s="241">
        <f>B17</f>
        <v>-7.3718508958205975E-2</v>
      </c>
    </row>
    <row r="6" spans="1:7" ht="14.5">
      <c r="A6" s="234">
        <v>37134</v>
      </c>
      <c r="B6" s="235">
        <v>-0.10749228275500688</v>
      </c>
      <c r="D6" s="424" t="s">
        <v>9834</v>
      </c>
      <c r="E6" s="242">
        <v>0.99</v>
      </c>
      <c r="F6" s="243">
        <v>0.98</v>
      </c>
      <c r="G6" s="244">
        <v>0.95</v>
      </c>
    </row>
    <row r="7" spans="1:7" ht="14.5">
      <c r="A7" s="234">
        <v>36860</v>
      </c>
      <c r="B7" s="235">
        <v>-0.10727781144660653</v>
      </c>
      <c r="D7" s="424"/>
    </row>
    <row r="8" spans="1:7" ht="14.5">
      <c r="A8" s="234">
        <v>43465</v>
      </c>
      <c r="B8" s="240">
        <v>-9.7310743282594148E-2</v>
      </c>
      <c r="D8" s="424" t="s">
        <v>9832</v>
      </c>
      <c r="E8" s="236" t="s">
        <v>9835</v>
      </c>
      <c r="F8" s="237" t="s">
        <v>9835</v>
      </c>
      <c r="G8" s="238" t="s">
        <v>9835</v>
      </c>
    </row>
    <row r="9" spans="1:7" ht="14.5">
      <c r="A9" s="234">
        <v>39629</v>
      </c>
      <c r="B9" s="235">
        <v>-9.6422128239670113E-2</v>
      </c>
      <c r="D9" s="424" t="s">
        <v>9830</v>
      </c>
      <c r="E9" s="239">
        <f>E14-E11*E15</f>
        <v>-9.6617157225042799E-2</v>
      </c>
      <c r="F9" s="240">
        <f>E14-F11*E15</f>
        <v>-8.4561934028034483E-2</v>
      </c>
      <c r="G9" s="241">
        <f>E14-G11*E15</f>
        <v>-6.6479239041500368E-2</v>
      </c>
    </row>
    <row r="10" spans="1:7" ht="14.5">
      <c r="A10" s="234">
        <v>37376</v>
      </c>
      <c r="B10" s="235">
        <v>-9.4340084328233709E-2</v>
      </c>
      <c r="D10" s="424" t="s">
        <v>9834</v>
      </c>
      <c r="E10" s="242">
        <v>0.99</v>
      </c>
      <c r="F10" s="243">
        <v>0.98</v>
      </c>
      <c r="G10" s="244">
        <v>0.95</v>
      </c>
    </row>
    <row r="11" spans="1:7">
      <c r="A11" s="234">
        <v>45747</v>
      </c>
      <c r="B11" s="235">
        <v>-9.3544296920962652E-2</v>
      </c>
      <c r="D11" s="245" t="s">
        <v>9831</v>
      </c>
      <c r="E11" s="246">
        <f>_xlfn.NORM.S.INV(E10)</f>
        <v>2.3263478740408408</v>
      </c>
      <c r="F11" s="247">
        <f>_xlfn.NORM.S.INV(F10)</f>
        <v>2.0537489106318221</v>
      </c>
      <c r="G11" s="248">
        <f>_xlfn.NORM.S.INV(G10)</f>
        <v>1.6448536269514715</v>
      </c>
    </row>
    <row r="12" spans="1:7">
      <c r="A12" s="234">
        <v>44925</v>
      </c>
      <c r="B12" s="235">
        <v>-9.2863808635039152E-2</v>
      </c>
    </row>
    <row r="13" spans="1:7">
      <c r="A13" s="234">
        <v>39871</v>
      </c>
      <c r="B13" s="235">
        <v>-9.0281058080659338E-2</v>
      </c>
      <c r="E13" s="6" t="s">
        <v>9835</v>
      </c>
      <c r="G13" s="6" t="s">
        <v>10477</v>
      </c>
    </row>
    <row r="14" spans="1:7">
      <c r="A14" s="234">
        <v>36950</v>
      </c>
      <c r="B14" s="235">
        <v>-8.4929462709752213E-2</v>
      </c>
      <c r="D14" s="249" t="s">
        <v>9836</v>
      </c>
      <c r="E14" s="250">
        <f>AVERAGE(B2:B301)</f>
        <v>6.2616010238240238E-3</v>
      </c>
      <c r="G14" s="250">
        <f>E14*12</f>
        <v>7.5139212285888282E-2</v>
      </c>
    </row>
    <row r="15" spans="1:7">
      <c r="A15" s="234">
        <v>42247</v>
      </c>
      <c r="B15" s="235">
        <v>-8.1435675149682085E-2</v>
      </c>
      <c r="D15" s="249" t="s">
        <v>9800</v>
      </c>
      <c r="E15" s="250">
        <f>STDEV(B2:B301)</f>
        <v>4.4223290676715321E-2</v>
      </c>
      <c r="G15" s="250">
        <f>E15*SQRT(12)</f>
        <v>0.15319397265991594</v>
      </c>
    </row>
    <row r="16" spans="1:7">
      <c r="A16" s="234">
        <v>43889</v>
      </c>
      <c r="B16" s="235">
        <v>-7.5269730545395208E-2</v>
      </c>
      <c r="G16" s="290">
        <v>0.95</v>
      </c>
    </row>
    <row r="17" spans="1:7">
      <c r="A17" s="234">
        <v>37162</v>
      </c>
      <c r="B17" s="241">
        <v>-7.3718508958205975E-2</v>
      </c>
      <c r="F17" s="6" t="s">
        <v>10480</v>
      </c>
      <c r="G17" s="241">
        <f>G14-G11*G15</f>
        <v>-0.17684244927087905</v>
      </c>
    </row>
    <row r="18" spans="1:7">
      <c r="A18" s="234">
        <v>39813</v>
      </c>
      <c r="B18" s="235">
        <v>-7.3649127952221116E-2</v>
      </c>
      <c r="F18" s="6" t="s">
        <v>10481</v>
      </c>
      <c r="G18" s="239">
        <f>G14-E11*G15</f>
        <v>-0.28124326032737784</v>
      </c>
    </row>
    <row r="19" spans="1:7">
      <c r="A19" s="234">
        <v>37894</v>
      </c>
      <c r="B19" s="235">
        <v>-7.3046553930680491E-2</v>
      </c>
      <c r="F19" s="290"/>
    </row>
    <row r="20" spans="1:7">
      <c r="A20" s="234">
        <v>39780</v>
      </c>
      <c r="B20" s="235">
        <v>-7.1601910471722707E-2</v>
      </c>
    </row>
    <row r="21" spans="1:7">
      <c r="A21" s="234">
        <v>39752</v>
      </c>
      <c r="B21" s="235">
        <v>-7.0552880727616007E-2</v>
      </c>
    </row>
    <row r="22" spans="1:7">
      <c r="A22" s="234">
        <v>39478</v>
      </c>
      <c r="B22" s="235">
        <v>-7.0102167342844135E-2</v>
      </c>
    </row>
    <row r="23" spans="1:7">
      <c r="A23" s="234">
        <v>44834</v>
      </c>
      <c r="B23" s="235">
        <v>-6.83E-2</v>
      </c>
    </row>
    <row r="24" spans="1:7">
      <c r="A24" s="234">
        <v>36889</v>
      </c>
      <c r="B24" s="235">
        <v>-6.8175837155263652E-2</v>
      </c>
    </row>
    <row r="25" spans="1:7">
      <c r="A25" s="234">
        <v>40786</v>
      </c>
      <c r="B25" s="235">
        <v>-6.7733396121371414E-2</v>
      </c>
    </row>
    <row r="26" spans="1:7">
      <c r="A26" s="234">
        <v>39721</v>
      </c>
      <c r="B26" s="235">
        <v>-6.4292592850138885E-2</v>
      </c>
    </row>
    <row r="27" spans="1:7">
      <c r="A27" s="234">
        <v>39416</v>
      </c>
      <c r="B27" s="235">
        <v>-6.2585324697027933E-2</v>
      </c>
    </row>
    <row r="28" spans="1:7">
      <c r="A28" s="234">
        <v>44742</v>
      </c>
      <c r="B28" s="235">
        <v>-6.1562492183092225E-2</v>
      </c>
    </row>
    <row r="29" spans="1:7">
      <c r="A29" s="234">
        <v>43616</v>
      </c>
      <c r="B29" s="235">
        <v>-5.7596693127545562E-2</v>
      </c>
    </row>
    <row r="30" spans="1:7">
      <c r="A30" s="234">
        <v>42398</v>
      </c>
      <c r="B30" s="235">
        <v>-5.6012956351685461E-2</v>
      </c>
    </row>
    <row r="31" spans="1:7">
      <c r="A31" s="234">
        <v>45777</v>
      </c>
      <c r="B31" s="235">
        <v>-5.4614589137777822E-2</v>
      </c>
    </row>
    <row r="32" spans="1:7">
      <c r="A32" s="234">
        <v>38868</v>
      </c>
      <c r="B32" s="235">
        <v>-5.4551855109383096E-2</v>
      </c>
    </row>
    <row r="33" spans="1:2">
      <c r="A33" s="234">
        <v>37652</v>
      </c>
      <c r="B33" s="235">
        <v>-5.3832543697290847E-2</v>
      </c>
    </row>
    <row r="34" spans="1:2">
      <c r="A34" s="234">
        <v>37468</v>
      </c>
      <c r="B34" s="235">
        <v>-5.3673179366561796E-2</v>
      </c>
    </row>
    <row r="35" spans="1:2">
      <c r="A35" s="234">
        <v>40359</v>
      </c>
      <c r="B35" s="235">
        <v>-5.0398258479357749E-2</v>
      </c>
    </row>
    <row r="36" spans="1:2">
      <c r="A36" s="234">
        <v>39507</v>
      </c>
      <c r="B36" s="235">
        <v>-5.0062668061474858E-2</v>
      </c>
    </row>
    <row r="37" spans="1:2">
      <c r="A37" s="234">
        <v>43404</v>
      </c>
      <c r="B37" s="235">
        <v>-4.8212764202256619E-2</v>
      </c>
    </row>
    <row r="38" spans="1:2">
      <c r="A38" s="234">
        <v>37407</v>
      </c>
      <c r="B38" s="235">
        <v>-4.7512767748190576E-2</v>
      </c>
    </row>
    <row r="39" spans="1:2">
      <c r="A39" s="234">
        <v>39294</v>
      </c>
      <c r="B39" s="235">
        <v>-4.5234026547081085E-2</v>
      </c>
    </row>
    <row r="40" spans="1:2">
      <c r="A40" s="234">
        <v>42369</v>
      </c>
      <c r="B40" s="235">
        <v>-4.4617136208577435E-2</v>
      </c>
    </row>
    <row r="41" spans="1:2">
      <c r="A41" s="234">
        <v>39538</v>
      </c>
      <c r="B41" s="235">
        <v>-4.4325043529738539E-2</v>
      </c>
    </row>
    <row r="42" spans="1:2">
      <c r="A42" s="234">
        <v>44592</v>
      </c>
      <c r="B42" s="235">
        <v>-4.3790465573208079E-2</v>
      </c>
    </row>
    <row r="43" spans="1:2">
      <c r="A43" s="234">
        <v>44680</v>
      </c>
      <c r="B43" s="235">
        <v>-4.1702917009575291E-2</v>
      </c>
    </row>
    <row r="44" spans="1:2">
      <c r="A44" s="234">
        <v>37103</v>
      </c>
      <c r="B44" s="235">
        <v>-4.0443369749849523E-2</v>
      </c>
    </row>
    <row r="45" spans="1:2">
      <c r="A45" s="234">
        <v>42185</v>
      </c>
      <c r="B45" s="235">
        <v>-3.8142103475846234E-2</v>
      </c>
    </row>
    <row r="46" spans="1:2">
      <c r="A46" s="234">
        <v>39141</v>
      </c>
      <c r="B46" s="235">
        <v>-3.7387160055596169E-2</v>
      </c>
    </row>
    <row r="47" spans="1:2">
      <c r="A47" s="234">
        <v>42704</v>
      </c>
      <c r="B47" s="235">
        <v>-3.3194842943268466E-2</v>
      </c>
    </row>
    <row r="48" spans="1:2">
      <c r="A48" s="234">
        <v>43189</v>
      </c>
      <c r="B48" s="235">
        <v>-3.2873904341802263E-2</v>
      </c>
    </row>
    <row r="49" spans="1:2">
      <c r="A49" s="234">
        <v>44620</v>
      </c>
      <c r="B49" s="235">
        <v>-3.2586246462174055E-2</v>
      </c>
    </row>
    <row r="50" spans="1:2">
      <c r="A50" s="234">
        <v>42124</v>
      </c>
      <c r="B50" s="235">
        <v>-3.1887476296881601E-2</v>
      </c>
    </row>
    <row r="51" spans="1:2">
      <c r="A51" s="234">
        <v>45412</v>
      </c>
      <c r="B51" s="235">
        <v>-3.1639250212380995E-2</v>
      </c>
    </row>
    <row r="52" spans="1:2">
      <c r="A52" s="234">
        <v>44469</v>
      </c>
      <c r="B52" s="235">
        <v>-3.0594725820297267E-2</v>
      </c>
    </row>
    <row r="53" spans="1:2">
      <c r="A53" s="234">
        <v>40116</v>
      </c>
      <c r="B53" s="235">
        <v>-2.9772635075173137E-2</v>
      </c>
    </row>
    <row r="54" spans="1:2">
      <c r="A54" s="234">
        <v>44804</v>
      </c>
      <c r="B54" s="235">
        <v>-2.7353420367745181E-2</v>
      </c>
    </row>
    <row r="55" spans="1:2">
      <c r="A55" s="234">
        <v>42277</v>
      </c>
      <c r="B55" s="235">
        <v>-2.5440222204143659E-2</v>
      </c>
    </row>
    <row r="56" spans="1:2">
      <c r="A56" s="234">
        <v>44134</v>
      </c>
      <c r="B56" s="235">
        <v>-2.5187132042329141E-2</v>
      </c>
    </row>
    <row r="57" spans="1:2">
      <c r="A57" s="234">
        <v>40633</v>
      </c>
      <c r="B57" s="235">
        <v>-2.5095814353848778E-2</v>
      </c>
    </row>
    <row r="58" spans="1:2">
      <c r="A58" s="234">
        <v>38198</v>
      </c>
      <c r="B58" s="235">
        <v>-2.4741335761936267E-2</v>
      </c>
    </row>
    <row r="59" spans="1:2">
      <c r="A59" s="234">
        <v>41516</v>
      </c>
      <c r="B59" s="235">
        <v>-2.4648266557496301E-2</v>
      </c>
    </row>
    <row r="60" spans="1:2">
      <c r="A60" s="234">
        <v>45198</v>
      </c>
      <c r="B60" s="235">
        <v>-2.2943052183524677E-2</v>
      </c>
    </row>
    <row r="61" spans="1:2">
      <c r="A61" s="234">
        <v>37071</v>
      </c>
      <c r="B61" s="235">
        <v>-2.2884934450773997E-2</v>
      </c>
    </row>
    <row r="62" spans="1:2">
      <c r="A62" s="234">
        <v>41213</v>
      </c>
      <c r="B62" s="235">
        <v>-2.2807248773547228E-2</v>
      </c>
    </row>
    <row r="63" spans="1:2">
      <c r="A63" s="234">
        <v>38835</v>
      </c>
      <c r="B63" s="235">
        <v>-2.1810769091974436E-2</v>
      </c>
    </row>
    <row r="64" spans="1:2">
      <c r="A64" s="234">
        <v>37953</v>
      </c>
      <c r="B64" s="235">
        <v>-2.1634148900314898E-2</v>
      </c>
    </row>
    <row r="65" spans="1:2">
      <c r="A65" s="234">
        <v>40724</v>
      </c>
      <c r="B65" s="235">
        <v>-2.1580511582587225E-2</v>
      </c>
    </row>
    <row r="66" spans="1:2">
      <c r="A66" s="234">
        <v>45230</v>
      </c>
      <c r="B66" s="235">
        <v>-2.1394636886071839E-2</v>
      </c>
    </row>
    <row r="67" spans="1:2">
      <c r="A67" s="234">
        <v>37315</v>
      </c>
      <c r="B67" s="235">
        <v>-2.1112625085639714E-2</v>
      </c>
    </row>
    <row r="68" spans="1:2">
      <c r="A68" s="234">
        <v>39262</v>
      </c>
      <c r="B68" s="235">
        <v>-2.0506549877658764E-2</v>
      </c>
    </row>
    <row r="69" spans="1:2">
      <c r="A69" s="234">
        <v>36980</v>
      </c>
      <c r="B69" s="235">
        <v>-1.965090448302409E-2</v>
      </c>
    </row>
    <row r="70" spans="1:2">
      <c r="A70" s="234">
        <v>39051</v>
      </c>
      <c r="B70" s="235">
        <v>-1.9095396304994683E-2</v>
      </c>
    </row>
    <row r="71" spans="1:2">
      <c r="A71" s="234">
        <v>44712</v>
      </c>
      <c r="B71" s="235">
        <v>-1.9073428336963849E-2</v>
      </c>
    </row>
    <row r="72" spans="1:2">
      <c r="A72" s="234">
        <v>41453</v>
      </c>
      <c r="B72" s="235">
        <v>-1.8914702553849638E-2</v>
      </c>
    </row>
    <row r="73" spans="1:2">
      <c r="A73" s="234">
        <v>44104</v>
      </c>
      <c r="B73" s="235">
        <v>-1.8230115247576895E-2</v>
      </c>
    </row>
    <row r="74" spans="1:2">
      <c r="A74" s="234">
        <v>40421</v>
      </c>
      <c r="B74" s="235">
        <v>-1.8193567113152453E-2</v>
      </c>
    </row>
    <row r="75" spans="1:2">
      <c r="A75" s="234">
        <v>43131</v>
      </c>
      <c r="B75" s="235">
        <v>-1.8008138240663496E-2</v>
      </c>
    </row>
    <row r="76" spans="1:2">
      <c r="A76" s="234">
        <v>38595</v>
      </c>
      <c r="B76" s="235">
        <v>-1.7813669878517624E-2</v>
      </c>
    </row>
    <row r="77" spans="1:2">
      <c r="A77" s="234">
        <v>38471</v>
      </c>
      <c r="B77" s="235">
        <v>-1.7537173628708547E-2</v>
      </c>
    </row>
    <row r="78" spans="1:2">
      <c r="A78" s="234">
        <v>43159</v>
      </c>
      <c r="B78" s="235">
        <v>-1.7529981009797191E-2</v>
      </c>
    </row>
    <row r="79" spans="1:2">
      <c r="A79" s="234">
        <v>45716</v>
      </c>
      <c r="B79" s="235">
        <v>-1.6178075960882391E-2</v>
      </c>
    </row>
    <row r="80" spans="1:2">
      <c r="A80" s="234">
        <v>38656</v>
      </c>
      <c r="B80" s="235">
        <v>-1.4850626258316901E-2</v>
      </c>
    </row>
    <row r="81" spans="1:2">
      <c r="A81" s="234">
        <v>40662</v>
      </c>
      <c r="B81" s="235">
        <v>-1.4688253668382334E-2</v>
      </c>
    </row>
    <row r="82" spans="1:2">
      <c r="A82" s="234">
        <v>41670</v>
      </c>
      <c r="B82" s="235">
        <v>-1.4293500779011925E-2</v>
      </c>
    </row>
    <row r="83" spans="1:2">
      <c r="A83" s="234">
        <v>38260</v>
      </c>
      <c r="B83" s="235">
        <v>-1.3298150475778314E-2</v>
      </c>
    </row>
    <row r="84" spans="1:2">
      <c r="A84" s="234">
        <v>42886</v>
      </c>
      <c r="B84" s="235">
        <v>-1.2649218563531517E-2</v>
      </c>
    </row>
    <row r="85" spans="1:2">
      <c r="A85" s="234">
        <v>37680</v>
      </c>
      <c r="B85" s="235">
        <v>-1.2114779446206092E-2</v>
      </c>
    </row>
    <row r="86" spans="1:2">
      <c r="A86" s="234">
        <v>42853</v>
      </c>
      <c r="B86" s="235">
        <v>-1.1293029740899407E-2</v>
      </c>
    </row>
    <row r="87" spans="1:2">
      <c r="A87" s="234">
        <v>38289</v>
      </c>
      <c r="B87" s="235">
        <v>-1.0852949364944298E-2</v>
      </c>
    </row>
    <row r="88" spans="1:2">
      <c r="A88" s="234">
        <v>42916</v>
      </c>
      <c r="B88" s="235">
        <v>-1.0576232120743101E-2</v>
      </c>
    </row>
    <row r="89" spans="1:2">
      <c r="A89" s="234">
        <v>37771</v>
      </c>
      <c r="B89" s="235">
        <v>-7.9307095989604726E-3</v>
      </c>
    </row>
    <row r="90" spans="1:2">
      <c r="A90" s="234">
        <v>38138</v>
      </c>
      <c r="B90" s="235">
        <v>-7.5489024399311155E-3</v>
      </c>
    </row>
    <row r="91" spans="1:2">
      <c r="A91" s="234">
        <v>42825</v>
      </c>
      <c r="B91" s="235">
        <v>-7.3935386148539228E-3</v>
      </c>
    </row>
    <row r="92" spans="1:2">
      <c r="A92" s="234">
        <v>43707</v>
      </c>
      <c r="B92" s="235">
        <v>-7.1513814426508171E-3</v>
      </c>
    </row>
    <row r="93" spans="1:2">
      <c r="A93" s="234">
        <v>42947</v>
      </c>
      <c r="B93" s="235">
        <v>-7.035371904961174E-3</v>
      </c>
    </row>
    <row r="94" spans="1:2">
      <c r="A94" s="234">
        <v>40816</v>
      </c>
      <c r="B94" s="235">
        <v>-6.8352797293669276E-3</v>
      </c>
    </row>
    <row r="95" spans="1:2">
      <c r="A95" s="234">
        <v>39962</v>
      </c>
      <c r="B95" s="235">
        <v>-6.5699514986484742E-3</v>
      </c>
    </row>
    <row r="96" spans="1:2">
      <c r="A96" s="234">
        <v>41274</v>
      </c>
      <c r="B96" s="235">
        <v>-6.4087298905163292E-3</v>
      </c>
    </row>
    <row r="97" spans="1:2">
      <c r="A97" s="234">
        <v>38807</v>
      </c>
      <c r="B97" s="235">
        <v>-6.3364207298745034E-3</v>
      </c>
    </row>
    <row r="98" spans="1:2">
      <c r="A98" s="234">
        <v>40753</v>
      </c>
      <c r="B98" s="235">
        <v>-6.2068284287560838E-3</v>
      </c>
    </row>
    <row r="99" spans="1:2">
      <c r="A99" s="234">
        <v>45657</v>
      </c>
      <c r="B99" s="235">
        <v>-5.9670564648526443E-3</v>
      </c>
    </row>
    <row r="100" spans="1:2">
      <c r="A100" s="234">
        <v>40329</v>
      </c>
      <c r="B100" s="235">
        <v>-5.3263013718173324E-3</v>
      </c>
    </row>
    <row r="101" spans="1:2">
      <c r="A101" s="234">
        <v>42978</v>
      </c>
      <c r="B101" s="235">
        <v>-5.0358878312531941E-3</v>
      </c>
    </row>
    <row r="102" spans="1:2">
      <c r="A102" s="234">
        <v>44347</v>
      </c>
      <c r="B102" s="235">
        <v>-4.9924793100283305E-3</v>
      </c>
    </row>
    <row r="103" spans="1:2">
      <c r="A103" s="234">
        <v>40207</v>
      </c>
      <c r="B103" s="235">
        <v>-4.6801133858864752E-3</v>
      </c>
    </row>
    <row r="104" spans="1:2">
      <c r="A104" s="234">
        <v>41152</v>
      </c>
      <c r="B104" s="235">
        <v>-3.0672227078054615E-3</v>
      </c>
    </row>
    <row r="105" spans="1:2">
      <c r="A105" s="234">
        <v>44985</v>
      </c>
      <c r="B105" s="235">
        <v>-3.0553280683569017E-3</v>
      </c>
    </row>
    <row r="106" spans="1:2">
      <c r="A106" s="234">
        <v>39447</v>
      </c>
      <c r="B106" s="235">
        <v>-3.008231970029529E-3</v>
      </c>
    </row>
    <row r="107" spans="1:2">
      <c r="A107" s="234">
        <v>45898</v>
      </c>
      <c r="B107" s="254">
        <v>-2.9724590871727263E-3</v>
      </c>
    </row>
    <row r="108" spans="1:2">
      <c r="A108" s="234">
        <v>45044</v>
      </c>
      <c r="B108" s="235">
        <v>-2.59330962135868E-3</v>
      </c>
    </row>
    <row r="109" spans="1:2">
      <c r="A109" s="234">
        <v>38321</v>
      </c>
      <c r="B109" s="235">
        <v>-2.5747148719521551E-3</v>
      </c>
    </row>
    <row r="110" spans="1:2">
      <c r="A110" s="234">
        <v>39843</v>
      </c>
      <c r="B110" s="235">
        <v>-2.5570345514376314E-3</v>
      </c>
    </row>
    <row r="111" spans="1:2">
      <c r="A111" s="234">
        <v>43769</v>
      </c>
      <c r="B111" s="235">
        <v>-2.5053703572998076E-3</v>
      </c>
    </row>
    <row r="112" spans="1:2">
      <c r="A112" s="234">
        <v>45169</v>
      </c>
      <c r="B112" s="235">
        <v>-2.3677388257056821E-3</v>
      </c>
    </row>
    <row r="113" spans="1:2">
      <c r="A113" s="234">
        <v>39386</v>
      </c>
      <c r="B113" s="235">
        <v>-2.0108979613816524E-3</v>
      </c>
    </row>
    <row r="114" spans="1:2">
      <c r="A114" s="234">
        <v>38716</v>
      </c>
      <c r="B114" s="235">
        <v>-1.8133646965677874E-3</v>
      </c>
    </row>
    <row r="115" spans="1:2">
      <c r="A115" s="234">
        <v>39660</v>
      </c>
      <c r="B115" s="235">
        <v>-1.7479316222147601E-3</v>
      </c>
    </row>
    <row r="116" spans="1:2">
      <c r="A116" s="234">
        <v>42643</v>
      </c>
      <c r="B116" s="235">
        <v>-1.5196055893895721E-3</v>
      </c>
    </row>
    <row r="117" spans="1:2">
      <c r="A117" s="234">
        <v>43098</v>
      </c>
      <c r="B117" s="235">
        <v>-1.2969998695557816E-3</v>
      </c>
    </row>
    <row r="118" spans="1:2">
      <c r="A118" s="234">
        <v>37711</v>
      </c>
      <c r="B118" s="235">
        <v>-1.1559336147330956E-3</v>
      </c>
    </row>
    <row r="119" spans="1:2">
      <c r="A119" s="234">
        <v>41394</v>
      </c>
      <c r="B119" s="235">
        <v>-1.0517809917809373E-3</v>
      </c>
    </row>
    <row r="120" spans="1:2">
      <c r="A120" s="234">
        <v>37986</v>
      </c>
      <c r="B120" s="235">
        <v>-1.0097861061212354E-3</v>
      </c>
    </row>
    <row r="121" spans="1:2">
      <c r="A121" s="234">
        <v>38929</v>
      </c>
      <c r="B121" s="235">
        <v>-9.0470860611002735E-4</v>
      </c>
    </row>
    <row r="122" spans="1:2">
      <c r="A122" s="234">
        <v>38230</v>
      </c>
      <c r="B122" s="235">
        <v>-8.5522841246454817E-4</v>
      </c>
    </row>
    <row r="123" spans="1:2">
      <c r="A123" s="234">
        <v>40574</v>
      </c>
      <c r="B123" s="235">
        <v>-7.0324850606706679E-4</v>
      </c>
    </row>
    <row r="124" spans="1:2">
      <c r="A124" s="234">
        <v>37498</v>
      </c>
      <c r="B124" s="235">
        <v>-3.4866527086885313E-4</v>
      </c>
    </row>
    <row r="125" spans="1:2">
      <c r="A125" s="234">
        <v>39994</v>
      </c>
      <c r="B125" s="235">
        <v>-2.8960337256678237E-4</v>
      </c>
    </row>
    <row r="126" spans="1:2">
      <c r="A126" s="234">
        <v>38077</v>
      </c>
      <c r="B126" s="235">
        <v>-2.6398430355789593E-4</v>
      </c>
    </row>
    <row r="127" spans="1:2">
      <c r="A127" s="234">
        <v>42613</v>
      </c>
      <c r="B127" s="235">
        <v>-1.9639215318800751E-4</v>
      </c>
    </row>
    <row r="128" spans="1:2">
      <c r="A128" s="234">
        <v>45534</v>
      </c>
      <c r="B128" s="235">
        <v>-1.930538389385072E-4</v>
      </c>
    </row>
    <row r="129" spans="1:2">
      <c r="A129" s="234">
        <v>41060</v>
      </c>
      <c r="B129" s="235">
        <v>-6.8412248463212144E-5</v>
      </c>
    </row>
    <row r="130" spans="1:2">
      <c r="A130" s="234">
        <v>38748</v>
      </c>
      <c r="B130" s="235">
        <v>8.2243672412829483E-5</v>
      </c>
    </row>
    <row r="131" spans="1:2">
      <c r="A131" s="234">
        <v>41180</v>
      </c>
      <c r="B131" s="235">
        <v>1.990986275479667E-4</v>
      </c>
    </row>
    <row r="132" spans="1:2">
      <c r="A132" s="234">
        <v>42766</v>
      </c>
      <c r="B132" s="235">
        <v>4.0448285348282376E-4</v>
      </c>
    </row>
    <row r="133" spans="1:2">
      <c r="A133" s="234">
        <v>42429</v>
      </c>
      <c r="B133" s="235">
        <v>8.2465980478163559E-4</v>
      </c>
    </row>
    <row r="134" spans="1:2">
      <c r="A134" s="234">
        <v>44043</v>
      </c>
      <c r="B134" s="235">
        <v>1.2436652956444583E-3</v>
      </c>
    </row>
    <row r="135" spans="1:2">
      <c r="A135" s="234">
        <v>41759</v>
      </c>
      <c r="B135" s="235">
        <v>1.5056277521987571E-3</v>
      </c>
    </row>
    <row r="136" spans="1:2">
      <c r="A136" s="234">
        <v>44225</v>
      </c>
      <c r="B136" s="235">
        <v>1.744724443424106E-3</v>
      </c>
    </row>
    <row r="137" spans="1:2">
      <c r="A137" s="234">
        <v>45504</v>
      </c>
      <c r="B137" s="235">
        <v>2.0396104974756569E-3</v>
      </c>
    </row>
    <row r="138" spans="1:2">
      <c r="A138" s="234">
        <v>39171</v>
      </c>
      <c r="B138" s="235">
        <v>2.694128201277346E-3</v>
      </c>
    </row>
    <row r="139" spans="1:2">
      <c r="A139" s="234">
        <v>39353</v>
      </c>
      <c r="B139" s="235">
        <v>3.2594295377281757E-3</v>
      </c>
    </row>
    <row r="140" spans="1:2">
      <c r="A140" s="234">
        <v>42489</v>
      </c>
      <c r="B140" s="235">
        <v>3.3548617334335784E-3</v>
      </c>
    </row>
    <row r="141" spans="1:2">
      <c r="A141" s="234">
        <v>38411</v>
      </c>
      <c r="B141" s="235">
        <v>3.7602038234898494E-3</v>
      </c>
    </row>
    <row r="142" spans="1:2">
      <c r="A142" s="234">
        <v>41029</v>
      </c>
      <c r="B142" s="235">
        <v>4.6535952254851409E-3</v>
      </c>
    </row>
    <row r="143" spans="1:2">
      <c r="A143" s="234">
        <v>37287</v>
      </c>
      <c r="B143" s="235">
        <v>5.9881764129192661E-3</v>
      </c>
    </row>
    <row r="144" spans="1:2">
      <c r="A144" s="234">
        <v>43830</v>
      </c>
      <c r="B144" s="235">
        <v>6.2291796835987068E-3</v>
      </c>
    </row>
    <row r="145" spans="1:2">
      <c r="A145" s="234">
        <v>38442</v>
      </c>
      <c r="B145" s="235">
        <v>6.2687138912211893E-3</v>
      </c>
    </row>
    <row r="146" spans="1:2">
      <c r="A146" s="234">
        <v>41851</v>
      </c>
      <c r="B146" s="235">
        <v>6.4922801342650605E-3</v>
      </c>
    </row>
    <row r="147" spans="1:2">
      <c r="A147" s="234">
        <v>41243</v>
      </c>
      <c r="B147" s="235">
        <v>7.0554399551991942E-3</v>
      </c>
    </row>
    <row r="148" spans="1:2">
      <c r="A148" s="234">
        <v>42551</v>
      </c>
      <c r="B148" s="235">
        <v>7.2829314757312247E-3</v>
      </c>
    </row>
    <row r="149" spans="1:2">
      <c r="A149" s="234">
        <v>38107</v>
      </c>
      <c r="B149" s="235">
        <v>7.4761426425631328E-3</v>
      </c>
    </row>
    <row r="150" spans="1:2">
      <c r="A150" s="234">
        <v>40389</v>
      </c>
      <c r="B150" s="235">
        <v>7.7230758347728301E-3</v>
      </c>
    </row>
    <row r="151" spans="1:2">
      <c r="A151" s="234">
        <v>41729</v>
      </c>
      <c r="B151" s="235">
        <v>8.6934431525345079E-3</v>
      </c>
    </row>
    <row r="152" spans="1:2">
      <c r="A152" s="234">
        <v>45016</v>
      </c>
      <c r="B152" s="235">
        <v>9.1890683527830301E-3</v>
      </c>
    </row>
    <row r="153" spans="1:2">
      <c r="A153" s="234">
        <v>38044</v>
      </c>
      <c r="B153" s="235">
        <v>9.3622873494840775E-3</v>
      </c>
    </row>
    <row r="154" spans="1:2">
      <c r="A154" s="234">
        <v>38352</v>
      </c>
      <c r="B154" s="235">
        <v>1.0281145393048252E-2</v>
      </c>
    </row>
    <row r="155" spans="1:2">
      <c r="A155" s="234">
        <v>43280</v>
      </c>
      <c r="B155" s="235">
        <v>1.0331664822015307E-2</v>
      </c>
    </row>
    <row r="156" spans="1:2">
      <c r="A156" s="234">
        <v>44895</v>
      </c>
      <c r="B156" s="235">
        <v>1.0410653119347205E-2</v>
      </c>
    </row>
    <row r="157" spans="1:2">
      <c r="A157" s="234">
        <v>43371</v>
      </c>
      <c r="B157" s="235">
        <v>1.1081268638868602E-2</v>
      </c>
    </row>
    <row r="158" spans="1:2">
      <c r="A158" s="234">
        <v>43069</v>
      </c>
      <c r="B158" s="235">
        <v>1.2091009243098583E-2</v>
      </c>
    </row>
    <row r="159" spans="1:2">
      <c r="A159" s="234">
        <v>41547</v>
      </c>
      <c r="B159" s="235">
        <v>1.246739457762569E-2</v>
      </c>
    </row>
    <row r="160" spans="1:2">
      <c r="A160" s="234">
        <v>40086</v>
      </c>
      <c r="B160" s="235">
        <v>1.2470258439747806E-2</v>
      </c>
    </row>
    <row r="161" spans="1:2">
      <c r="A161" s="234">
        <v>45565</v>
      </c>
      <c r="B161" s="235">
        <v>1.3140070796553039E-2</v>
      </c>
    </row>
    <row r="162" spans="1:2">
      <c r="A162" s="234">
        <v>38898</v>
      </c>
      <c r="B162" s="235">
        <v>1.3327607796725705E-2</v>
      </c>
    </row>
    <row r="163" spans="1:2">
      <c r="A163" s="234">
        <v>41639</v>
      </c>
      <c r="B163" s="235">
        <v>1.3453884435831842E-2</v>
      </c>
    </row>
    <row r="164" spans="1:2">
      <c r="A164" s="234">
        <v>40451</v>
      </c>
      <c r="B164" s="235">
        <v>1.3542125610019662E-2</v>
      </c>
    </row>
    <row r="165" spans="1:2">
      <c r="A165" s="234">
        <v>39080</v>
      </c>
      <c r="B165" s="235">
        <v>1.4450573472160499E-2</v>
      </c>
    </row>
    <row r="166" spans="1:2">
      <c r="A166" s="234">
        <v>39325</v>
      </c>
      <c r="B166" s="235">
        <v>1.5332915892403598E-2</v>
      </c>
    </row>
    <row r="167" spans="1:2">
      <c r="A167" s="234">
        <v>43434</v>
      </c>
      <c r="B167" s="235">
        <v>1.5803061565375698E-2</v>
      </c>
    </row>
    <row r="168" spans="1:2">
      <c r="A168" s="234">
        <v>37256</v>
      </c>
      <c r="B168" s="235">
        <v>1.6060751055952061E-2</v>
      </c>
    </row>
    <row r="169" spans="1:2">
      <c r="A169" s="234">
        <v>44530</v>
      </c>
      <c r="B169" s="235">
        <v>1.6387309583151027E-2</v>
      </c>
    </row>
    <row r="170" spans="1:2">
      <c r="A170" s="234">
        <v>44196</v>
      </c>
      <c r="B170" s="235">
        <v>1.6548203853807841E-2</v>
      </c>
    </row>
    <row r="171" spans="1:2">
      <c r="A171" s="234">
        <v>45838</v>
      </c>
      <c r="B171" s="235">
        <v>1.686939379253884E-2</v>
      </c>
    </row>
    <row r="172" spans="1:2">
      <c r="A172" s="234">
        <v>44012</v>
      </c>
      <c r="B172" s="235">
        <v>1.7155512384060323E-2</v>
      </c>
    </row>
    <row r="173" spans="1:2">
      <c r="A173" s="234">
        <v>38960</v>
      </c>
      <c r="B173" s="235">
        <v>1.746244899267424E-2</v>
      </c>
    </row>
    <row r="174" spans="1:2">
      <c r="A174" s="234">
        <v>41820</v>
      </c>
      <c r="B174" s="235">
        <v>1.7610679944454199E-2</v>
      </c>
    </row>
    <row r="175" spans="1:2">
      <c r="A175" s="234">
        <v>39598</v>
      </c>
      <c r="B175" s="235">
        <v>1.8053023240414356E-2</v>
      </c>
    </row>
    <row r="176" spans="1:2">
      <c r="A176" s="234">
        <v>43861</v>
      </c>
      <c r="B176" s="235">
        <v>1.845747262270403E-2</v>
      </c>
    </row>
    <row r="177" spans="1:2">
      <c r="A177" s="234">
        <v>38383</v>
      </c>
      <c r="B177" s="235">
        <v>1.9086296163934202E-2</v>
      </c>
    </row>
    <row r="178" spans="1:2">
      <c r="A178" s="234">
        <v>45596</v>
      </c>
      <c r="B178" s="235">
        <v>2.0410063309471583E-2</v>
      </c>
    </row>
    <row r="179" spans="1:2">
      <c r="A179" s="234">
        <v>39202</v>
      </c>
      <c r="B179" s="235">
        <v>2.0866607304113716E-2</v>
      </c>
    </row>
    <row r="180" spans="1:2">
      <c r="A180" s="234">
        <v>38776</v>
      </c>
      <c r="B180" s="235">
        <v>2.1498631091029674E-2</v>
      </c>
    </row>
    <row r="181" spans="1:2">
      <c r="A181" s="234">
        <v>38625</v>
      </c>
      <c r="B181" s="235">
        <v>2.1634404197260038E-2</v>
      </c>
    </row>
    <row r="182" spans="1:2">
      <c r="A182" s="234">
        <v>40694</v>
      </c>
      <c r="B182" s="235">
        <v>2.1822262399599612E-2</v>
      </c>
    </row>
    <row r="183" spans="1:2">
      <c r="A183" s="234">
        <v>42460</v>
      </c>
      <c r="B183" s="235">
        <v>2.1843811931274493E-2</v>
      </c>
    </row>
    <row r="184" spans="1:2">
      <c r="A184" s="234">
        <v>43007</v>
      </c>
      <c r="B184" s="235">
        <v>2.2035361627894545E-2</v>
      </c>
    </row>
    <row r="185" spans="1:2">
      <c r="A185" s="234">
        <v>38533</v>
      </c>
      <c r="B185" s="235">
        <v>2.232073509076149E-2</v>
      </c>
    </row>
    <row r="186" spans="1:2">
      <c r="A186" s="234">
        <v>38168</v>
      </c>
      <c r="B186" s="235">
        <v>2.249576620682614E-2</v>
      </c>
    </row>
    <row r="187" spans="1:2">
      <c r="A187" s="234">
        <v>40602</v>
      </c>
      <c r="B187" s="235">
        <v>2.2918457460956221E-2</v>
      </c>
    </row>
    <row r="188" spans="1:2">
      <c r="A188" s="234">
        <v>44407</v>
      </c>
      <c r="B188" s="235">
        <v>2.304346368620025E-2</v>
      </c>
    </row>
    <row r="189" spans="1:2">
      <c r="A189" s="234">
        <v>44316</v>
      </c>
      <c r="B189" s="235">
        <v>2.3268963380340013E-2</v>
      </c>
    </row>
    <row r="190" spans="1:2">
      <c r="A190" s="234">
        <v>40968</v>
      </c>
      <c r="B190" s="235">
        <v>2.3322267500549998E-2</v>
      </c>
    </row>
    <row r="191" spans="1:2">
      <c r="A191" s="234">
        <v>45138</v>
      </c>
      <c r="B191" s="235">
        <v>2.3527764629015999E-2</v>
      </c>
    </row>
    <row r="192" spans="1:2">
      <c r="A192" s="234">
        <v>40480</v>
      </c>
      <c r="B192" s="235">
        <v>2.3702911617167866E-2</v>
      </c>
    </row>
    <row r="193" spans="1:2">
      <c r="A193" s="234">
        <v>41089</v>
      </c>
      <c r="B193" s="235">
        <v>2.410165119633767E-2</v>
      </c>
    </row>
    <row r="194" spans="1:2">
      <c r="A194" s="234">
        <v>43220</v>
      </c>
      <c r="B194" s="235">
        <v>2.4131729938107416E-2</v>
      </c>
    </row>
    <row r="195" spans="1:2">
      <c r="A195" s="234">
        <v>41698</v>
      </c>
      <c r="B195" s="235">
        <v>2.4507582726537525E-2</v>
      </c>
    </row>
    <row r="196" spans="1:2">
      <c r="A196" s="234">
        <v>37195</v>
      </c>
      <c r="B196" s="235">
        <v>2.4629323669169034E-2</v>
      </c>
    </row>
    <row r="197" spans="1:2">
      <c r="A197" s="234">
        <v>42004</v>
      </c>
      <c r="B197" s="235">
        <v>2.5032240677818063E-2</v>
      </c>
    </row>
    <row r="198" spans="1:2">
      <c r="A198" s="234">
        <v>40056</v>
      </c>
      <c r="B198" s="235">
        <v>2.5064220106826962E-2</v>
      </c>
    </row>
    <row r="199" spans="1:2">
      <c r="A199" s="234">
        <v>41305</v>
      </c>
      <c r="B199" s="235">
        <v>2.5253944424760144E-2</v>
      </c>
    </row>
    <row r="200" spans="1:2">
      <c r="A200" s="234">
        <v>41425</v>
      </c>
      <c r="B200" s="235">
        <v>2.625367222519559E-2</v>
      </c>
    </row>
    <row r="201" spans="1:2">
      <c r="A201" s="234">
        <v>45688</v>
      </c>
      <c r="B201" s="235">
        <v>2.6429928707823472E-2</v>
      </c>
    </row>
    <row r="202" spans="1:2">
      <c r="A202" s="234">
        <v>44253</v>
      </c>
      <c r="B202" s="235">
        <v>2.738570731562584E-2</v>
      </c>
    </row>
    <row r="203" spans="1:2">
      <c r="A203" s="234">
        <v>43980</v>
      </c>
      <c r="B203" s="235">
        <v>2.7455016750948857E-2</v>
      </c>
    </row>
    <row r="204" spans="1:2">
      <c r="A204" s="234">
        <v>44561</v>
      </c>
      <c r="B204" s="235">
        <v>2.7728095141815852E-2</v>
      </c>
    </row>
    <row r="205" spans="1:2">
      <c r="A205" s="234">
        <v>42734</v>
      </c>
      <c r="B205" s="235">
        <v>2.7742635387236536E-2</v>
      </c>
    </row>
    <row r="206" spans="1:2">
      <c r="A206" s="234">
        <v>40939</v>
      </c>
      <c r="B206" s="235">
        <v>2.8259956429523392E-2</v>
      </c>
    </row>
    <row r="207" spans="1:2">
      <c r="A207" s="234">
        <v>37833</v>
      </c>
      <c r="B207" s="235">
        <v>2.8379419407719153E-2</v>
      </c>
    </row>
    <row r="208" spans="1:2">
      <c r="A208" s="234">
        <v>40298</v>
      </c>
      <c r="B208" s="235">
        <v>2.8537492737365389E-2</v>
      </c>
    </row>
    <row r="209" spans="1:2">
      <c r="A209" s="234">
        <v>37344</v>
      </c>
      <c r="B209" s="235">
        <v>2.8608983043135749E-2</v>
      </c>
    </row>
    <row r="210" spans="1:2">
      <c r="A210" s="234">
        <v>41943</v>
      </c>
      <c r="B210" s="235">
        <v>2.8957462237070297E-2</v>
      </c>
    </row>
    <row r="211" spans="1:2">
      <c r="A211" s="234">
        <v>43312</v>
      </c>
      <c r="B211" s="235">
        <v>2.9014170069911582E-2</v>
      </c>
    </row>
    <row r="212" spans="1:2">
      <c r="A212" s="234">
        <v>41578</v>
      </c>
      <c r="B212" s="235">
        <v>2.9056648107059546E-2</v>
      </c>
    </row>
    <row r="213" spans="1:2">
      <c r="A213" s="234">
        <v>42094</v>
      </c>
      <c r="B213" s="235">
        <v>2.9625942885451284E-2</v>
      </c>
    </row>
    <row r="214" spans="1:2">
      <c r="A214" s="234">
        <v>41971</v>
      </c>
      <c r="B214" s="235">
        <v>2.9891017672824205E-2</v>
      </c>
    </row>
    <row r="215" spans="1:2">
      <c r="A215" s="234">
        <v>41607</v>
      </c>
      <c r="B215" s="235">
        <v>3.0788900662369612E-2</v>
      </c>
    </row>
    <row r="216" spans="1:2">
      <c r="A216" s="234">
        <v>39021</v>
      </c>
      <c r="B216" s="235">
        <v>3.1241543562025909E-2</v>
      </c>
    </row>
    <row r="217" spans="1:2">
      <c r="A217" s="234">
        <v>39903</v>
      </c>
      <c r="B217" s="235">
        <v>3.1518716786076428E-2</v>
      </c>
    </row>
    <row r="218" spans="1:2">
      <c r="A218" s="234">
        <v>43738</v>
      </c>
      <c r="B218" s="235">
        <v>3.152806356276594E-2</v>
      </c>
    </row>
    <row r="219" spans="1:2">
      <c r="A219" s="234">
        <v>41912</v>
      </c>
      <c r="B219" s="235">
        <v>3.1707494230093891E-2</v>
      </c>
    </row>
    <row r="220" spans="1:2">
      <c r="A220" s="234">
        <v>45443</v>
      </c>
      <c r="B220" s="235">
        <v>3.1983707649144918E-2</v>
      </c>
    </row>
    <row r="221" spans="1:2">
      <c r="A221" s="234">
        <v>45930</v>
      </c>
      <c r="B221" s="254">
        <v>3.2730288007975498E-2</v>
      </c>
    </row>
    <row r="222" spans="1:2">
      <c r="A222" s="234">
        <v>45322</v>
      </c>
      <c r="B222" s="235">
        <v>3.2779149178068186E-2</v>
      </c>
    </row>
    <row r="223" spans="1:2">
      <c r="A223" s="234">
        <v>45380</v>
      </c>
      <c r="B223" s="235">
        <v>3.3861210243482917E-2</v>
      </c>
    </row>
    <row r="224" spans="1:2">
      <c r="A224" s="234">
        <v>36830</v>
      </c>
      <c r="B224" s="235">
        <v>3.3949053176212995E-2</v>
      </c>
    </row>
    <row r="225" spans="1:2">
      <c r="A225" s="234">
        <v>45289</v>
      </c>
      <c r="B225" s="235">
        <v>3.4269744366231362E-2</v>
      </c>
    </row>
    <row r="226" spans="1:2">
      <c r="A226" s="234">
        <v>44439</v>
      </c>
      <c r="B226" s="235">
        <v>3.447021651319826E-2</v>
      </c>
    </row>
    <row r="227" spans="1:2">
      <c r="A227" s="234">
        <v>43553</v>
      </c>
      <c r="B227" s="235">
        <v>3.4896905056546412E-2</v>
      </c>
    </row>
    <row r="228" spans="1:2">
      <c r="A228" s="234">
        <v>39113</v>
      </c>
      <c r="B228" s="235">
        <v>3.5098898884379892E-2</v>
      </c>
    </row>
    <row r="229" spans="1:2">
      <c r="A229" s="234">
        <v>42153</v>
      </c>
      <c r="B229" s="235">
        <v>3.5957397246103584E-2</v>
      </c>
    </row>
    <row r="230" spans="1:2">
      <c r="A230" s="234">
        <v>43677</v>
      </c>
      <c r="B230" s="235">
        <v>3.6302161564882196E-2</v>
      </c>
    </row>
    <row r="231" spans="1:2">
      <c r="A231" s="234">
        <v>42580</v>
      </c>
      <c r="B231" s="235">
        <v>3.6923270859072321E-2</v>
      </c>
    </row>
    <row r="232" spans="1:2">
      <c r="A232" s="234">
        <v>41486</v>
      </c>
      <c r="B232" s="235">
        <v>3.7152277183553073E-2</v>
      </c>
    </row>
    <row r="233" spans="1:2">
      <c r="A233" s="234">
        <v>38562</v>
      </c>
      <c r="B233" s="235">
        <v>3.7488159881822414E-2</v>
      </c>
    </row>
    <row r="234" spans="1:2">
      <c r="A234" s="234">
        <v>43039</v>
      </c>
      <c r="B234" s="235">
        <v>3.7664958704095364E-2</v>
      </c>
    </row>
    <row r="235" spans="1:2">
      <c r="A235" s="234">
        <v>40543</v>
      </c>
      <c r="B235" s="235">
        <v>3.7813421087282695E-2</v>
      </c>
    </row>
    <row r="236" spans="1:2">
      <c r="A236" s="234">
        <v>36922</v>
      </c>
      <c r="B236" s="235">
        <v>3.7905877766664764E-2</v>
      </c>
    </row>
    <row r="237" spans="1:2">
      <c r="A237" s="234">
        <v>38016</v>
      </c>
      <c r="B237" s="235">
        <v>3.8341267060617579E-2</v>
      </c>
    </row>
    <row r="238" spans="1:2">
      <c r="A238" s="234">
        <v>40998</v>
      </c>
      <c r="B238" s="235">
        <v>3.8745054580896721E-2</v>
      </c>
    </row>
    <row r="239" spans="1:2">
      <c r="A239" s="234">
        <v>41121</v>
      </c>
      <c r="B239" s="235">
        <v>3.8804870498318378E-2</v>
      </c>
    </row>
    <row r="240" spans="1:2">
      <c r="A240" s="234">
        <v>45077</v>
      </c>
      <c r="B240" s="235">
        <v>3.932398638583693E-2</v>
      </c>
    </row>
    <row r="241" spans="1:2">
      <c r="A241" s="234">
        <v>43524</v>
      </c>
      <c r="B241" s="235">
        <v>3.9995260705287583E-2</v>
      </c>
    </row>
    <row r="242" spans="1:2">
      <c r="A242" s="234">
        <v>42674</v>
      </c>
      <c r="B242" s="235">
        <v>4.0018785041535443E-2</v>
      </c>
    </row>
    <row r="243" spans="1:2">
      <c r="A243" s="234">
        <v>40877</v>
      </c>
      <c r="B243" s="235">
        <v>4.0588298893903474E-2</v>
      </c>
    </row>
    <row r="244" spans="1:2">
      <c r="A244" s="234">
        <v>42216</v>
      </c>
      <c r="B244" s="235">
        <v>4.0631456514449882E-2</v>
      </c>
    </row>
    <row r="245" spans="1:2">
      <c r="A245" s="234">
        <v>43343</v>
      </c>
      <c r="B245" s="235">
        <v>4.0651455298302386E-2</v>
      </c>
    </row>
    <row r="246" spans="1:2">
      <c r="A246" s="234">
        <v>38989</v>
      </c>
      <c r="B246" s="235">
        <v>4.0928387334883798E-2</v>
      </c>
    </row>
    <row r="247" spans="1:2">
      <c r="A247" s="234">
        <v>42521</v>
      </c>
      <c r="B247" s="235">
        <v>4.1024741997943037E-2</v>
      </c>
    </row>
    <row r="248" spans="1:2">
      <c r="A248" s="234">
        <v>43585</v>
      </c>
      <c r="B248" s="235">
        <v>4.1675473353195214E-2</v>
      </c>
    </row>
    <row r="249" spans="1:2">
      <c r="A249" s="234">
        <v>41789</v>
      </c>
      <c r="B249" s="235">
        <v>4.2150117924992125E-2</v>
      </c>
    </row>
    <row r="250" spans="1:2">
      <c r="A250" s="234">
        <v>45107</v>
      </c>
      <c r="B250" s="235">
        <v>4.2316552411859241E-2</v>
      </c>
    </row>
    <row r="251" spans="1:2">
      <c r="A251" s="234">
        <v>44651</v>
      </c>
      <c r="B251" s="235">
        <v>4.3603089733697288E-2</v>
      </c>
    </row>
    <row r="252" spans="1:2">
      <c r="A252" s="234">
        <v>42034</v>
      </c>
      <c r="B252" s="235">
        <v>4.3632640686840141E-2</v>
      </c>
    </row>
    <row r="253" spans="1:2">
      <c r="A253" s="234">
        <v>40147</v>
      </c>
      <c r="B253" s="235">
        <v>4.3766480405318831E-2</v>
      </c>
    </row>
    <row r="254" spans="1:2">
      <c r="A254" s="234">
        <v>42338</v>
      </c>
      <c r="B254" s="235">
        <v>4.5035336957681915E-2</v>
      </c>
    </row>
    <row r="255" spans="1:2">
      <c r="A255" s="234">
        <v>41333</v>
      </c>
      <c r="B255" s="235">
        <v>4.5328042838172156E-2</v>
      </c>
    </row>
    <row r="256" spans="1:2">
      <c r="A256" s="234">
        <v>39233</v>
      </c>
      <c r="B256" s="235">
        <v>4.671406175419146E-2</v>
      </c>
    </row>
    <row r="257" spans="1:2">
      <c r="A257" s="234">
        <v>40907</v>
      </c>
      <c r="B257" s="235">
        <v>4.6837399574683358E-2</v>
      </c>
    </row>
    <row r="258" spans="1:2">
      <c r="A258" s="234">
        <v>37802</v>
      </c>
      <c r="B258" s="235">
        <v>4.7390148996606651E-2</v>
      </c>
    </row>
    <row r="259" spans="1:2">
      <c r="A259" s="234">
        <v>44957</v>
      </c>
      <c r="B259" s="235">
        <v>4.7415098810198723E-2</v>
      </c>
    </row>
    <row r="260" spans="1:2">
      <c r="A260" s="234">
        <v>43644</v>
      </c>
      <c r="B260" s="235">
        <v>4.8699959221822686E-2</v>
      </c>
    </row>
    <row r="261" spans="1:2">
      <c r="A261" s="234">
        <v>45869</v>
      </c>
      <c r="B261" s="235">
        <v>4.9069296039639651E-2</v>
      </c>
    </row>
    <row r="262" spans="1:2">
      <c r="A262" s="234">
        <v>45471</v>
      </c>
      <c r="B262" s="235">
        <v>4.9146596598530476E-2</v>
      </c>
    </row>
    <row r="263" spans="1:2">
      <c r="A263" s="234">
        <v>37042</v>
      </c>
      <c r="B263" s="235">
        <v>5.2997116528508359E-2</v>
      </c>
    </row>
    <row r="264" spans="1:2">
      <c r="A264" s="234">
        <v>37590</v>
      </c>
      <c r="B264" s="235">
        <v>5.3465835316518717E-2</v>
      </c>
    </row>
    <row r="265" spans="1:2">
      <c r="A265" s="234">
        <v>43798</v>
      </c>
      <c r="B265" s="235">
        <v>5.3844525734761284E-2</v>
      </c>
    </row>
    <row r="266" spans="1:2">
      <c r="A266" s="234">
        <v>42794</v>
      </c>
      <c r="B266" s="235">
        <v>5.4813584786360448E-2</v>
      </c>
    </row>
    <row r="267" spans="1:2">
      <c r="A267" s="234">
        <v>41880</v>
      </c>
      <c r="B267" s="235">
        <v>5.5200320580537365E-2</v>
      </c>
    </row>
    <row r="268" spans="1:2">
      <c r="A268" s="234">
        <v>37862</v>
      </c>
      <c r="B268" s="235">
        <v>5.5218257313250696E-2</v>
      </c>
    </row>
    <row r="269" spans="1:2">
      <c r="A269" s="234">
        <v>44377</v>
      </c>
      <c r="B269" s="235">
        <v>5.5258784672242989E-2</v>
      </c>
    </row>
    <row r="270" spans="1:2">
      <c r="A270" s="234">
        <v>45351</v>
      </c>
      <c r="B270" s="235">
        <v>5.7652171814963099E-2</v>
      </c>
    </row>
    <row r="271" spans="1:2">
      <c r="A271" s="234">
        <v>43251</v>
      </c>
      <c r="B271" s="235">
        <v>5.7657603412212932E-2</v>
      </c>
    </row>
    <row r="272" spans="1:2">
      <c r="A272" s="234">
        <v>37925</v>
      </c>
      <c r="B272" s="235">
        <v>5.9811402970104233E-2</v>
      </c>
    </row>
    <row r="273" spans="1:2">
      <c r="A273" s="234">
        <v>45260</v>
      </c>
      <c r="B273" s="235">
        <v>6.0093781270384262E-2</v>
      </c>
    </row>
    <row r="274" spans="1:2">
      <c r="A274" s="234">
        <v>37741</v>
      </c>
      <c r="B274" s="235">
        <v>6.0575224538233829E-2</v>
      </c>
    </row>
    <row r="275" spans="1:2">
      <c r="A275" s="234">
        <v>40235</v>
      </c>
      <c r="B275" s="235">
        <v>6.0944580129322468E-2</v>
      </c>
    </row>
    <row r="276" spans="1:2">
      <c r="A276" s="234">
        <v>38686</v>
      </c>
      <c r="B276" s="235">
        <v>6.2861343993356522E-2</v>
      </c>
    </row>
    <row r="277" spans="1:2">
      <c r="A277" s="234">
        <v>41362</v>
      </c>
      <c r="B277" s="235">
        <v>6.38698764851795E-2</v>
      </c>
    </row>
    <row r="278" spans="1:2">
      <c r="A278" s="234">
        <v>40178</v>
      </c>
      <c r="B278" s="235">
        <v>6.4311216357850309E-2</v>
      </c>
    </row>
    <row r="279" spans="1:2">
      <c r="A279" s="234">
        <v>42062</v>
      </c>
      <c r="B279" s="235">
        <v>6.4623324246777969E-2</v>
      </c>
    </row>
    <row r="280" spans="1:2">
      <c r="A280" s="234">
        <v>45807</v>
      </c>
      <c r="B280" s="235">
        <v>6.5951362943580547E-2</v>
      </c>
    </row>
    <row r="281" spans="1:2">
      <c r="A281" s="234">
        <v>44074</v>
      </c>
      <c r="B281" s="235">
        <v>6.6797024787250248E-2</v>
      </c>
    </row>
    <row r="282" spans="1:2">
      <c r="A282" s="234">
        <v>40268</v>
      </c>
      <c r="B282" s="235">
        <v>6.7041028342901487E-2</v>
      </c>
    </row>
    <row r="283" spans="1:2">
      <c r="A283" s="234">
        <v>40512</v>
      </c>
      <c r="B283" s="235">
        <v>6.7276029269470961E-2</v>
      </c>
    </row>
    <row r="284" spans="1:2">
      <c r="A284" s="234">
        <v>39568</v>
      </c>
      <c r="B284" s="235">
        <v>6.7867094726175026E-2</v>
      </c>
    </row>
    <row r="285" spans="1:2">
      <c r="A285" s="234">
        <v>44865</v>
      </c>
      <c r="B285" s="235">
        <v>6.8094464883974179E-2</v>
      </c>
    </row>
    <row r="286" spans="1:2">
      <c r="A286" s="234">
        <v>40847</v>
      </c>
      <c r="B286" s="235">
        <v>7.038907086449786E-2</v>
      </c>
    </row>
    <row r="287" spans="1:2">
      <c r="A287" s="234">
        <v>44498</v>
      </c>
      <c r="B287" s="235">
        <v>7.0421979125245712E-2</v>
      </c>
    </row>
    <row r="288" spans="1:2">
      <c r="A288" s="234">
        <v>37011</v>
      </c>
      <c r="B288" s="235">
        <v>7.2569669428038663E-2</v>
      </c>
    </row>
    <row r="289" spans="1:2">
      <c r="A289" s="234">
        <v>44286</v>
      </c>
      <c r="B289" s="235">
        <v>7.2664919115620785E-2</v>
      </c>
    </row>
    <row r="290" spans="1:2">
      <c r="A290" s="234">
        <v>39689</v>
      </c>
      <c r="B290" s="235">
        <v>7.396135737351206E-2</v>
      </c>
    </row>
    <row r="291" spans="1:2">
      <c r="A291" s="234">
        <v>40025</v>
      </c>
      <c r="B291" s="235">
        <v>7.5072566802263596E-2</v>
      </c>
    </row>
    <row r="292" spans="1:2">
      <c r="A292" s="234">
        <v>43496</v>
      </c>
      <c r="B292" s="235">
        <v>7.865838275767767E-2</v>
      </c>
    </row>
    <row r="293" spans="1:2">
      <c r="A293" s="234">
        <v>38503</v>
      </c>
      <c r="B293" s="235">
        <v>8.5117013806754072E-2</v>
      </c>
    </row>
    <row r="294" spans="1:2">
      <c r="A294" s="234">
        <v>44165</v>
      </c>
      <c r="B294" s="235">
        <v>8.9433586725788716E-2</v>
      </c>
    </row>
    <row r="295" spans="1:2">
      <c r="A295" s="234">
        <v>37560</v>
      </c>
      <c r="B295" s="235">
        <v>9.0395160256930396E-2</v>
      </c>
    </row>
    <row r="296" spans="1:2">
      <c r="A296" s="234">
        <v>45625</v>
      </c>
      <c r="B296" s="235">
        <v>9.2216978741091374E-2</v>
      </c>
    </row>
    <row r="297" spans="1:2">
      <c r="A297" s="234">
        <v>37225</v>
      </c>
      <c r="B297" s="235">
        <v>9.4501700821496337E-2</v>
      </c>
    </row>
    <row r="298" spans="1:2">
      <c r="A298" s="234">
        <v>39933</v>
      </c>
      <c r="B298" s="235">
        <v>9.8742586232201113E-2</v>
      </c>
    </row>
    <row r="299" spans="1:2">
      <c r="A299" s="234">
        <v>42307</v>
      </c>
      <c r="B299" s="235">
        <v>0.10078984373329836</v>
      </c>
    </row>
    <row r="300" spans="1:2">
      <c r="A300" s="234">
        <v>44771</v>
      </c>
      <c r="B300" s="235">
        <v>0.11977301738205887</v>
      </c>
    </row>
    <row r="301" spans="1:2">
      <c r="A301" s="234">
        <v>43951</v>
      </c>
      <c r="B301" s="235">
        <v>0.13986235326808982</v>
      </c>
    </row>
    <row r="302" spans="1:2">
      <c r="B302" s="6"/>
    </row>
  </sheetData>
  <autoFilter ref="A1:B1" xr:uid="{0EE41A7A-4490-4637-A487-3F72149D0C8F}">
    <sortState xmlns:xlrd2="http://schemas.microsoft.com/office/spreadsheetml/2017/richdata2" ref="A2:B301">
      <sortCondition ref="B1"/>
    </sortState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3"/>
  <dimension ref="A2:E13"/>
  <sheetViews>
    <sheetView zoomScale="280" zoomScaleNormal="280" workbookViewId="0">
      <selection activeCell="D6" sqref="D6"/>
    </sheetView>
  </sheetViews>
  <sheetFormatPr defaultColWidth="9.1796875" defaultRowHeight="12.5"/>
  <cols>
    <col min="1" max="1" width="15.81640625" style="92" customWidth="1"/>
    <col min="2" max="5" width="7.7265625" style="92" customWidth="1"/>
    <col min="6" max="6" width="11.453125" style="92" bestFit="1" customWidth="1"/>
    <col min="7" max="16384" width="9.1796875" style="92"/>
  </cols>
  <sheetData>
    <row r="2" spans="1:5" ht="25">
      <c r="A2" s="229" t="s">
        <v>9803</v>
      </c>
      <c r="B2" s="230" t="s">
        <v>9804</v>
      </c>
      <c r="C2" s="230" t="s">
        <v>9805</v>
      </c>
      <c r="D2" s="230" t="s">
        <v>9806</v>
      </c>
      <c r="E2" s="230" t="s">
        <v>9807</v>
      </c>
    </row>
    <row r="3" spans="1:5" ht="13">
      <c r="A3" s="229" t="s">
        <v>9808</v>
      </c>
      <c r="B3" s="231"/>
      <c r="C3" s="231"/>
      <c r="D3" s="231"/>
      <c r="E3" s="231"/>
    </row>
    <row r="4" spans="1:5" ht="13">
      <c r="A4" s="229" t="s">
        <v>9809</v>
      </c>
      <c r="B4" s="231"/>
      <c r="C4" s="231"/>
      <c r="D4" s="232"/>
      <c r="E4" s="231"/>
    </row>
    <row r="5" spans="1:5" ht="13">
      <c r="A5" s="229" t="s">
        <v>9810</v>
      </c>
      <c r="B5" s="231"/>
      <c r="C5" s="231"/>
      <c r="D5" s="304">
        <v>0.6</v>
      </c>
      <c r="E5" s="231"/>
    </row>
    <row r="6" spans="1:5" ht="13">
      <c r="A6" s="229" t="s">
        <v>9811</v>
      </c>
      <c r="B6" s="231"/>
      <c r="C6" s="231"/>
      <c r="D6" s="231"/>
      <c r="E6" s="231"/>
    </row>
    <row r="7" spans="1:5" ht="13">
      <c r="A7" s="280" t="s">
        <v>10349</v>
      </c>
      <c r="B7" s="231"/>
      <c r="C7" s="231"/>
      <c r="D7" s="231"/>
      <c r="E7" s="231"/>
    </row>
    <row r="13" spans="1:5">
      <c r="A13" s="13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DE0F7-F4BE-44AB-B5C7-4FC3963DD66B}">
  <sheetPr codeName="Sheet14">
    <tabColor rgb="FF00B050"/>
  </sheetPr>
  <dimension ref="A1:AT103"/>
  <sheetViews>
    <sheetView topLeftCell="B1" zoomScale="130" zoomScaleNormal="130" workbookViewId="0">
      <selection activeCell="E8" sqref="E8:E12"/>
    </sheetView>
  </sheetViews>
  <sheetFormatPr defaultColWidth="9.1796875" defaultRowHeight="12.5"/>
  <cols>
    <col min="1" max="1" width="29.54296875" style="181" bestFit="1" customWidth="1"/>
    <col min="2" max="2" width="20.90625" style="164" customWidth="1"/>
    <col min="3" max="3" width="12.453125" style="164" bestFit="1" customWidth="1"/>
    <col min="4" max="4" width="7" style="164" bestFit="1" customWidth="1"/>
    <col min="5" max="5" width="9" style="164" bestFit="1" customWidth="1"/>
    <col min="6" max="6" width="11" style="164" customWidth="1"/>
    <col min="7" max="7" width="14.7265625" style="164" bestFit="1" customWidth="1"/>
    <col min="8" max="8" width="25.7265625" style="164" bestFit="1" customWidth="1"/>
    <col min="9" max="15" width="9.1796875" style="164"/>
    <col min="16" max="16" width="17.6328125" style="164" bestFit="1" customWidth="1"/>
    <col min="17" max="27" width="10" style="164" customWidth="1"/>
    <col min="28" max="16384" width="9.1796875" style="164"/>
  </cols>
  <sheetData>
    <row r="1" spans="1:46" s="3" customFormat="1" ht="15.5">
      <c r="A1" s="160" t="s">
        <v>7555</v>
      </c>
      <c r="B1" s="161" t="s">
        <v>9812</v>
      </c>
      <c r="C1" s="162" t="s">
        <v>9813</v>
      </c>
      <c r="E1" s="162" t="s">
        <v>10</v>
      </c>
      <c r="F1" s="162" t="s">
        <v>6</v>
      </c>
      <c r="G1" s="162" t="s">
        <v>9814</v>
      </c>
      <c r="I1" s="164"/>
      <c r="J1" s="164"/>
      <c r="K1" s="164"/>
      <c r="L1" s="164"/>
      <c r="M1" s="164"/>
      <c r="N1" s="164"/>
      <c r="O1" s="164"/>
      <c r="P1" s="427" t="s">
        <v>7556</v>
      </c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  <c r="AT1" s="164"/>
    </row>
    <row r="2" spans="1:46" s="3" customFormat="1" ht="17.5">
      <c r="A2" s="174" t="s">
        <v>9790</v>
      </c>
      <c r="B2" s="305">
        <f>$E$2*G2</f>
        <v>1.7999999999999999E-2</v>
      </c>
      <c r="C2" s="305">
        <f t="shared" ref="C2:C7" si="0">$E$2*F2</f>
        <v>1.3499999999999998E-2</v>
      </c>
      <c r="D2" s="266"/>
      <c r="E2" s="428">
        <f>1-E8</f>
        <v>0.44999999999999996</v>
      </c>
      <c r="F2" s="305">
        <v>0.03</v>
      </c>
      <c r="G2" s="305">
        <v>0.04</v>
      </c>
      <c r="H2" s="174" t="str">
        <f t="shared" ref="H2:H12" si="1">A2</f>
        <v>Money Mkt in €</v>
      </c>
      <c r="I2" s="164"/>
      <c r="J2" s="164"/>
      <c r="K2" s="164"/>
      <c r="L2" s="164"/>
      <c r="M2" s="164"/>
      <c r="N2" s="164"/>
      <c r="O2" s="164"/>
      <c r="P2" s="207" t="s">
        <v>7557</v>
      </c>
      <c r="Q2" s="208" t="str">
        <f t="array" ref="Q2:AA2">TRANSPOSE(A2:A12)</f>
        <v>Money Mkt in €</v>
      </c>
      <c r="R2" s="208" t="str">
        <v>€ Bond Mkt Short Term</v>
      </c>
      <c r="S2" s="208" t="str">
        <v>€ Bond Mkt</v>
      </c>
      <c r="T2" s="208" t="str">
        <v>Global Bond Dev Mkts</v>
      </c>
      <c r="U2" s="208" t="str">
        <v>Global Corp Bond High Yield</v>
      </c>
      <c r="V2" s="208" t="str">
        <v>Em Mkts Bond Mkt</v>
      </c>
      <c r="W2" s="211" t="str">
        <v>Equ. Europe</v>
      </c>
      <c r="X2" s="211" t="str">
        <v>Equ. North America</v>
      </c>
      <c r="Y2" s="211" t="str">
        <v>Equ. Pacific</v>
      </c>
      <c r="Z2" s="211" t="str">
        <v>Equ. Em Mkts</v>
      </c>
      <c r="AA2" s="211" t="str">
        <v>Opportunities</v>
      </c>
      <c r="AB2" s="164"/>
      <c r="AC2" s="164"/>
      <c r="AD2" s="164"/>
      <c r="AE2" s="164"/>
      <c r="AF2" s="164"/>
      <c r="AG2" s="164"/>
      <c r="AH2" s="164"/>
      <c r="AI2" s="164"/>
      <c r="AJ2" s="164"/>
      <c r="AK2" s="164"/>
      <c r="AL2" s="164"/>
      <c r="AM2" s="164"/>
      <c r="AN2" s="164"/>
      <c r="AO2" s="164"/>
      <c r="AP2" s="164"/>
      <c r="AQ2" s="164"/>
      <c r="AR2" s="164"/>
      <c r="AS2" s="164"/>
      <c r="AT2" s="164"/>
    </row>
    <row r="3" spans="1:46" s="3" customFormat="1" ht="17.5">
      <c r="A3" s="174" t="s">
        <v>9791</v>
      </c>
      <c r="B3" s="305">
        <f t="shared" ref="B3:B7" si="2">$E$2*G3</f>
        <v>0.09</v>
      </c>
      <c r="C3" s="305">
        <f t="shared" si="0"/>
        <v>8.0999999999999989E-2</v>
      </c>
      <c r="D3" s="266"/>
      <c r="E3" s="428"/>
      <c r="F3" s="305">
        <v>0.18</v>
      </c>
      <c r="G3" s="307">
        <v>0.2</v>
      </c>
      <c r="H3" s="174" t="str">
        <f t="shared" si="1"/>
        <v>€ Bond Mkt Short Term</v>
      </c>
      <c r="I3" s="164"/>
      <c r="J3" s="164"/>
      <c r="K3" s="164"/>
      <c r="L3" s="164"/>
      <c r="M3" s="164"/>
      <c r="N3" s="164"/>
      <c r="O3" s="164"/>
      <c r="P3" s="209">
        <v>0</v>
      </c>
      <c r="Q3" s="210">
        <f t="array" ref="Q3:V3">(1-$P3)*TRANSPOSE($F$2:$F$7)</f>
        <v>0.03</v>
      </c>
      <c r="R3" s="210">
        <v>0.18</v>
      </c>
      <c r="S3" s="210">
        <v>0.37</v>
      </c>
      <c r="T3" s="210">
        <v>0.2</v>
      </c>
      <c r="U3" s="210">
        <v>0.09</v>
      </c>
      <c r="V3" s="210">
        <v>0.13</v>
      </c>
      <c r="W3" s="212">
        <f t="array" ref="W3:AA3">$P3*TRANSPOSE($F$8:$F$12)</f>
        <v>0</v>
      </c>
      <c r="X3" s="212">
        <v>0</v>
      </c>
      <c r="Y3" s="212">
        <v>0</v>
      </c>
      <c r="Z3" s="212">
        <v>0</v>
      </c>
      <c r="AA3" s="212">
        <v>0</v>
      </c>
      <c r="AB3" s="164"/>
      <c r="AC3" s="164"/>
      <c r="AD3" s="164"/>
      <c r="AE3" s="164"/>
      <c r="AF3" s="164"/>
      <c r="AG3" s="164"/>
      <c r="AH3" s="164"/>
      <c r="AI3" s="164"/>
      <c r="AJ3" s="164"/>
      <c r="AK3" s="164"/>
      <c r="AL3" s="164"/>
      <c r="AM3" s="164"/>
      <c r="AN3" s="164"/>
      <c r="AO3" s="164"/>
      <c r="AP3" s="164"/>
      <c r="AQ3" s="164"/>
      <c r="AR3" s="164"/>
      <c r="AS3" s="164"/>
      <c r="AT3" s="164"/>
    </row>
    <row r="4" spans="1:46" s="3" customFormat="1" ht="17.5">
      <c r="A4" s="174" t="s">
        <v>9792</v>
      </c>
      <c r="B4" s="305">
        <f t="shared" si="2"/>
        <v>0.18</v>
      </c>
      <c r="C4" s="305">
        <f t="shared" si="0"/>
        <v>0.16649999999999998</v>
      </c>
      <c r="D4" s="266"/>
      <c r="E4" s="428"/>
      <c r="F4" s="305">
        <v>0.37</v>
      </c>
      <c r="G4" s="307">
        <v>0.4</v>
      </c>
      <c r="H4" s="174" t="str">
        <f t="shared" si="1"/>
        <v>€ Bond Mkt</v>
      </c>
      <c r="I4" s="164"/>
      <c r="J4" s="164"/>
      <c r="K4" s="164"/>
      <c r="L4" s="164"/>
      <c r="M4" s="164"/>
      <c r="N4" s="164"/>
      <c r="O4" s="164"/>
      <c r="P4" s="209">
        <v>0.01</v>
      </c>
      <c r="Q4" s="210">
        <f t="array" ref="Q4:V4">(1-$P4)*TRANSPOSE($F$2:$F$7)</f>
        <v>2.9699999999999997E-2</v>
      </c>
      <c r="R4" s="210">
        <v>0.1782</v>
      </c>
      <c r="S4" s="210">
        <v>0.36630000000000001</v>
      </c>
      <c r="T4" s="210">
        <v>0.19800000000000001</v>
      </c>
      <c r="U4" s="210">
        <v>8.9099999999999999E-2</v>
      </c>
      <c r="V4" s="210">
        <v>0.12870000000000001</v>
      </c>
      <c r="W4" s="212">
        <f t="array" ref="W4:AA4">$P4*TRANSPOSE($F$8:$F$12)</f>
        <v>2E-3</v>
      </c>
      <c r="X4" s="212">
        <v>5.2000000000000006E-3</v>
      </c>
      <c r="Y4" s="212">
        <v>4.0000000000000002E-4</v>
      </c>
      <c r="Z4" s="212">
        <v>1.6000000000000001E-3</v>
      </c>
      <c r="AA4" s="212">
        <v>8.0000000000000004E-4</v>
      </c>
      <c r="AB4" s="164"/>
      <c r="AC4" s="164"/>
      <c r="AD4" s="164"/>
      <c r="AE4" s="164"/>
      <c r="AF4" s="164"/>
      <c r="AG4" s="164"/>
      <c r="AH4" s="164"/>
      <c r="AI4" s="164"/>
      <c r="AJ4" s="164"/>
      <c r="AK4" s="164"/>
      <c r="AL4" s="164"/>
      <c r="AM4" s="164"/>
      <c r="AN4" s="164"/>
      <c r="AO4" s="164"/>
      <c r="AP4" s="164"/>
      <c r="AQ4" s="164"/>
      <c r="AR4" s="164"/>
      <c r="AS4" s="164"/>
      <c r="AT4" s="164"/>
    </row>
    <row r="5" spans="1:46" s="3" customFormat="1" ht="17.5">
      <c r="A5" s="174" t="s">
        <v>7558</v>
      </c>
      <c r="B5" s="305">
        <f t="shared" si="2"/>
        <v>0.10349999999999999</v>
      </c>
      <c r="C5" s="305">
        <f t="shared" si="0"/>
        <v>0.09</v>
      </c>
      <c r="D5" s="266"/>
      <c r="E5" s="428"/>
      <c r="F5" s="305">
        <v>0.2</v>
      </c>
      <c r="G5" s="307">
        <v>0.23</v>
      </c>
      <c r="H5" s="174" t="str">
        <f t="shared" si="1"/>
        <v>Global Bond Dev Mkts</v>
      </c>
      <c r="I5" s="164"/>
      <c r="J5" s="164"/>
      <c r="K5" s="164"/>
      <c r="L5" s="164"/>
      <c r="M5" s="164"/>
      <c r="N5" s="164"/>
      <c r="O5" s="164"/>
      <c r="P5" s="209">
        <v>0.02</v>
      </c>
      <c r="Q5" s="210">
        <f t="array" ref="Q5:V5">(1-$P5)*TRANSPOSE($F$2:$F$7)</f>
        <v>2.9399999999999999E-2</v>
      </c>
      <c r="R5" s="210">
        <v>0.1764</v>
      </c>
      <c r="S5" s="210">
        <v>0.36259999999999998</v>
      </c>
      <c r="T5" s="210">
        <v>0.19600000000000001</v>
      </c>
      <c r="U5" s="210">
        <v>8.8200000000000001E-2</v>
      </c>
      <c r="V5" s="210">
        <v>0.12740000000000001</v>
      </c>
      <c r="W5" s="212">
        <f t="array" ref="W5:AA5">$P5*TRANSPOSE($F$8:$F$12)</f>
        <v>4.0000000000000001E-3</v>
      </c>
      <c r="X5" s="212">
        <v>1.0400000000000001E-2</v>
      </c>
      <c r="Y5" s="212">
        <v>8.0000000000000004E-4</v>
      </c>
      <c r="Z5" s="212">
        <v>3.2000000000000002E-3</v>
      </c>
      <c r="AA5" s="212">
        <v>1.6000000000000001E-3</v>
      </c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  <c r="AQ5" s="164"/>
      <c r="AR5" s="164"/>
      <c r="AS5" s="164"/>
      <c r="AT5" s="164"/>
    </row>
    <row r="6" spans="1:46" s="3" customFormat="1" ht="17.5">
      <c r="A6" s="174" t="s">
        <v>9793</v>
      </c>
      <c r="B6" s="305">
        <f t="shared" si="2"/>
        <v>2.2499999999999999E-2</v>
      </c>
      <c r="C6" s="305">
        <f t="shared" si="0"/>
        <v>4.0499999999999994E-2</v>
      </c>
      <c r="D6" s="266"/>
      <c r="E6" s="428"/>
      <c r="F6" s="305">
        <v>0.09</v>
      </c>
      <c r="G6" s="305">
        <v>0.05</v>
      </c>
      <c r="H6" s="174" t="str">
        <f t="shared" si="1"/>
        <v>Global Corp Bond High Yield</v>
      </c>
      <c r="I6" s="164"/>
      <c r="J6" s="164"/>
      <c r="K6" s="164"/>
      <c r="L6" s="164"/>
      <c r="M6" s="164"/>
      <c r="N6" s="164"/>
      <c r="O6" s="164"/>
      <c r="P6" s="209">
        <v>0.03</v>
      </c>
      <c r="Q6" s="210">
        <f t="array" ref="Q6:V6">(1-$P6)*TRANSPOSE($F$2:$F$7)</f>
        <v>2.9099999999999997E-2</v>
      </c>
      <c r="R6" s="210">
        <v>0.17459999999999998</v>
      </c>
      <c r="S6" s="210">
        <v>0.3589</v>
      </c>
      <c r="T6" s="210">
        <v>0.19400000000000001</v>
      </c>
      <c r="U6" s="210">
        <v>8.7299999999999989E-2</v>
      </c>
      <c r="V6" s="210">
        <v>0.12609999999999999</v>
      </c>
      <c r="W6" s="212">
        <f t="array" ref="W6:AA6">$P6*TRANSPOSE($F$8:$F$12)</f>
        <v>6.0000000000000001E-3</v>
      </c>
      <c r="X6" s="212">
        <v>1.5599999999999999E-2</v>
      </c>
      <c r="Y6" s="212">
        <v>1.1999999999999999E-3</v>
      </c>
      <c r="Z6" s="212">
        <v>4.7999999999999996E-3</v>
      </c>
      <c r="AA6" s="212">
        <v>2.3999999999999998E-3</v>
      </c>
      <c r="AB6" s="164"/>
      <c r="AC6" s="164"/>
      <c r="AD6" s="164"/>
      <c r="AE6" s="164"/>
      <c r="AF6" s="164"/>
      <c r="AG6" s="164"/>
      <c r="AH6" s="164"/>
      <c r="AI6" s="164"/>
      <c r="AJ6" s="164"/>
      <c r="AK6" s="164"/>
      <c r="AL6" s="164"/>
      <c r="AM6" s="164"/>
      <c r="AN6" s="164"/>
      <c r="AO6" s="164"/>
      <c r="AP6" s="164"/>
      <c r="AQ6" s="164"/>
      <c r="AR6" s="164"/>
      <c r="AS6" s="164"/>
      <c r="AT6" s="164"/>
    </row>
    <row r="7" spans="1:46" s="3" customFormat="1" ht="17.5">
      <c r="A7" s="174" t="s">
        <v>9794</v>
      </c>
      <c r="B7" s="305">
        <f t="shared" si="2"/>
        <v>3.5999999999999997E-2</v>
      </c>
      <c r="C7" s="305">
        <f t="shared" si="0"/>
        <v>5.8499999999999996E-2</v>
      </c>
      <c r="D7" s="266"/>
      <c r="E7" s="428"/>
      <c r="F7" s="305">
        <v>0.13</v>
      </c>
      <c r="G7" s="305">
        <v>0.08</v>
      </c>
      <c r="H7" s="174" t="str">
        <f t="shared" si="1"/>
        <v>Em Mkts Bond Mkt</v>
      </c>
      <c r="I7" s="164"/>
      <c r="J7" s="164"/>
      <c r="K7" s="164"/>
      <c r="L7" s="164"/>
      <c r="M7" s="164"/>
      <c r="N7" s="164"/>
      <c r="O7" s="164"/>
      <c r="P7" s="209">
        <v>0.04</v>
      </c>
      <c r="Q7" s="210">
        <f t="array" ref="Q7:V7">(1-$P7)*TRANSPOSE($F$2:$F$7)</f>
        <v>2.8799999999999999E-2</v>
      </c>
      <c r="R7" s="210">
        <v>0.17279999999999998</v>
      </c>
      <c r="S7" s="210">
        <v>0.35519999999999996</v>
      </c>
      <c r="T7" s="210">
        <v>0.192</v>
      </c>
      <c r="U7" s="210">
        <v>8.6399999999999991E-2</v>
      </c>
      <c r="V7" s="210">
        <v>0.12479999999999999</v>
      </c>
      <c r="W7" s="212">
        <f t="array" ref="W7:AA7">$P7*TRANSPOSE($F$8:$F$12)</f>
        <v>8.0000000000000002E-3</v>
      </c>
      <c r="X7" s="212">
        <v>2.0800000000000003E-2</v>
      </c>
      <c r="Y7" s="212">
        <v>1.6000000000000001E-3</v>
      </c>
      <c r="Z7" s="212">
        <v>6.4000000000000003E-3</v>
      </c>
      <c r="AA7" s="212">
        <v>3.2000000000000002E-3</v>
      </c>
      <c r="AB7" s="164"/>
      <c r="AC7" s="164"/>
      <c r="AD7" s="164"/>
      <c r="AE7" s="164"/>
      <c r="AF7" s="164"/>
      <c r="AG7" s="164"/>
      <c r="AH7" s="164"/>
      <c r="AI7" s="164"/>
      <c r="AJ7" s="164"/>
      <c r="AK7" s="164"/>
      <c r="AL7" s="164"/>
      <c r="AM7" s="164"/>
      <c r="AN7" s="164"/>
      <c r="AO7" s="164"/>
      <c r="AP7" s="164"/>
      <c r="AQ7" s="164"/>
      <c r="AR7" s="164"/>
      <c r="AS7" s="164"/>
      <c r="AT7" s="164"/>
    </row>
    <row r="8" spans="1:46" s="3" customFormat="1" ht="15.5">
      <c r="A8" s="175" t="s">
        <v>9795</v>
      </c>
      <c r="B8" s="306">
        <f>$E$8*G8</f>
        <v>0.12650000000000003</v>
      </c>
      <c r="C8" s="306">
        <f>$E$8*F8</f>
        <v>0.11000000000000001</v>
      </c>
      <c r="D8" s="266"/>
      <c r="E8" s="429">
        <v>0.55000000000000004</v>
      </c>
      <c r="F8" s="306">
        <v>0.2</v>
      </c>
      <c r="G8" s="308">
        <v>0.23</v>
      </c>
      <c r="H8" s="175" t="str">
        <f t="shared" si="1"/>
        <v>Equ. Europe</v>
      </c>
      <c r="I8" s="164"/>
      <c r="J8" s="164"/>
      <c r="K8" s="164"/>
      <c r="L8" s="164"/>
      <c r="M8" s="164"/>
      <c r="N8" s="164"/>
      <c r="O8" s="164"/>
      <c r="P8" s="209">
        <v>0.05</v>
      </c>
      <c r="Q8" s="210">
        <f t="array" ref="Q8:V8">(1-$P8)*TRANSPOSE($F$2:$F$7)</f>
        <v>2.8499999999999998E-2</v>
      </c>
      <c r="R8" s="210">
        <v>0.17099999999999999</v>
      </c>
      <c r="S8" s="210">
        <v>0.35149999999999998</v>
      </c>
      <c r="T8" s="210">
        <v>0.19</v>
      </c>
      <c r="U8" s="210">
        <v>8.5499999999999993E-2</v>
      </c>
      <c r="V8" s="210">
        <v>0.1235</v>
      </c>
      <c r="W8" s="212">
        <f t="array" ref="W8:AA8">$P8*TRANSPOSE($F$8:$F$12)</f>
        <v>1.0000000000000002E-2</v>
      </c>
      <c r="X8" s="212">
        <v>2.6000000000000002E-2</v>
      </c>
      <c r="Y8" s="212">
        <v>2E-3</v>
      </c>
      <c r="Z8" s="212">
        <v>8.0000000000000002E-3</v>
      </c>
      <c r="AA8" s="212">
        <v>4.0000000000000001E-3</v>
      </c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</row>
    <row r="9" spans="1:46" s="3" customFormat="1" ht="15.5">
      <c r="A9" s="175" t="s">
        <v>9796</v>
      </c>
      <c r="B9" s="306">
        <f>$E$8*G9</f>
        <v>0.27500000000000002</v>
      </c>
      <c r="C9" s="306">
        <f>$E$8*F9</f>
        <v>0.28600000000000003</v>
      </c>
      <c r="D9" s="266"/>
      <c r="E9" s="429"/>
      <c r="F9" s="306">
        <v>0.52</v>
      </c>
      <c r="G9" s="308">
        <v>0.5</v>
      </c>
      <c r="H9" s="175" t="str">
        <f t="shared" si="1"/>
        <v>Equ. North America</v>
      </c>
      <c r="I9" s="164"/>
      <c r="J9" s="164"/>
      <c r="K9" s="164"/>
      <c r="L9" s="164"/>
      <c r="M9" s="164"/>
      <c r="N9" s="164"/>
      <c r="O9" s="164"/>
      <c r="P9" s="209">
        <v>0.06</v>
      </c>
      <c r="Q9" s="210">
        <f t="array" ref="Q9:V9">(1-$P9)*TRANSPOSE($F$2:$F$7)</f>
        <v>2.8199999999999996E-2</v>
      </c>
      <c r="R9" s="210">
        <v>0.16919999999999999</v>
      </c>
      <c r="S9" s="210">
        <v>0.3478</v>
      </c>
      <c r="T9" s="210">
        <v>0.188</v>
      </c>
      <c r="U9" s="210">
        <v>8.4599999999999995E-2</v>
      </c>
      <c r="V9" s="210">
        <v>0.1222</v>
      </c>
      <c r="W9" s="212">
        <f t="array" ref="W9:AA9">$P9*TRANSPOSE($F$8:$F$12)</f>
        <v>1.2E-2</v>
      </c>
      <c r="X9" s="212">
        <v>3.1199999999999999E-2</v>
      </c>
      <c r="Y9" s="212">
        <v>2.3999999999999998E-3</v>
      </c>
      <c r="Z9" s="212">
        <v>9.5999999999999992E-3</v>
      </c>
      <c r="AA9" s="212">
        <v>4.7999999999999996E-3</v>
      </c>
      <c r="AB9" s="164"/>
      <c r="AC9" s="164"/>
      <c r="AD9" s="164"/>
      <c r="AE9" s="164"/>
      <c r="AF9" s="164"/>
      <c r="AG9" s="164"/>
      <c r="AH9" s="164"/>
      <c r="AI9" s="164"/>
      <c r="AJ9" s="164"/>
      <c r="AK9" s="164"/>
      <c r="AL9" s="164"/>
      <c r="AM9" s="164"/>
      <c r="AN9" s="164"/>
      <c r="AO9" s="164"/>
      <c r="AP9" s="164"/>
      <c r="AQ9" s="164"/>
      <c r="AR9" s="164"/>
      <c r="AS9" s="164"/>
      <c r="AT9" s="164"/>
    </row>
    <row r="10" spans="1:46" s="3" customFormat="1" ht="15.5">
      <c r="A10" s="175" t="s">
        <v>9797</v>
      </c>
      <c r="B10" s="306">
        <f>$E$8*G10</f>
        <v>4.9500000000000002E-2</v>
      </c>
      <c r="C10" s="306">
        <f>$E$8*F10</f>
        <v>2.2000000000000002E-2</v>
      </c>
      <c r="D10" s="266"/>
      <c r="E10" s="429"/>
      <c r="F10" s="306">
        <v>0.04</v>
      </c>
      <c r="G10" s="306">
        <v>0.09</v>
      </c>
      <c r="H10" s="175" t="str">
        <f t="shared" si="1"/>
        <v>Equ. Pacific</v>
      </c>
      <c r="I10" s="164"/>
      <c r="J10" s="164"/>
      <c r="K10" s="164"/>
      <c r="L10" s="164"/>
      <c r="M10" s="164"/>
      <c r="N10" s="164"/>
      <c r="O10" s="164"/>
      <c r="P10" s="209">
        <v>7.0000000000000007E-2</v>
      </c>
      <c r="Q10" s="210">
        <f t="array" ref="Q10:V10">(1-$P10)*TRANSPOSE($F$2:$F$7)</f>
        <v>2.7899999999999998E-2</v>
      </c>
      <c r="R10" s="210">
        <v>0.16739999999999999</v>
      </c>
      <c r="S10" s="210">
        <v>0.34409999999999996</v>
      </c>
      <c r="T10" s="210">
        <v>0.186</v>
      </c>
      <c r="U10" s="210">
        <v>8.3699999999999997E-2</v>
      </c>
      <c r="V10" s="210">
        <v>0.12089999999999999</v>
      </c>
      <c r="W10" s="212">
        <f t="array" ref="W10:AA10">$P10*TRANSPOSE($F$8:$F$12)</f>
        <v>1.4000000000000002E-2</v>
      </c>
      <c r="X10" s="212">
        <v>3.6400000000000002E-2</v>
      </c>
      <c r="Y10" s="212">
        <v>2.8000000000000004E-3</v>
      </c>
      <c r="Z10" s="212">
        <v>1.1200000000000002E-2</v>
      </c>
      <c r="AA10" s="212">
        <v>5.6000000000000008E-3</v>
      </c>
      <c r="AB10" s="164"/>
      <c r="AC10" s="164"/>
      <c r="AD10" s="164"/>
      <c r="AE10" s="164"/>
      <c r="AF10" s="164"/>
      <c r="AG10" s="164"/>
      <c r="AH10" s="164"/>
      <c r="AI10" s="164"/>
      <c r="AJ10" s="164"/>
      <c r="AK10" s="164"/>
      <c r="AL10" s="164"/>
      <c r="AM10" s="164"/>
      <c r="AN10" s="164"/>
      <c r="AO10" s="164"/>
      <c r="AP10" s="164"/>
      <c r="AQ10" s="164"/>
      <c r="AR10" s="164"/>
      <c r="AS10" s="164"/>
      <c r="AT10" s="164"/>
    </row>
    <row r="11" spans="1:46" s="3" customFormat="1" ht="15.5">
      <c r="A11" s="175" t="s">
        <v>9798</v>
      </c>
      <c r="B11" s="306">
        <f>$E$8*G11</f>
        <v>7.1500000000000008E-2</v>
      </c>
      <c r="C11" s="306">
        <f>$E$8*F11</f>
        <v>8.8000000000000009E-2</v>
      </c>
      <c r="D11" s="266"/>
      <c r="E11" s="429"/>
      <c r="F11" s="306">
        <v>0.16</v>
      </c>
      <c r="G11" s="306">
        <v>0.13</v>
      </c>
      <c r="H11" s="175" t="str">
        <f t="shared" si="1"/>
        <v>Equ. Em Mkts</v>
      </c>
      <c r="I11" s="164"/>
      <c r="J11" s="164"/>
      <c r="K11" s="164"/>
      <c r="L11" s="164"/>
      <c r="M11" s="164"/>
      <c r="N11" s="164"/>
      <c r="O11" s="164"/>
      <c r="P11" s="209">
        <v>0.08</v>
      </c>
      <c r="Q11" s="210">
        <f t="array" ref="Q11:V11">(1-$P11)*TRANSPOSE($F$2:$F$7)</f>
        <v>2.76E-2</v>
      </c>
      <c r="R11" s="210">
        <v>0.1656</v>
      </c>
      <c r="S11" s="210">
        <v>0.34040000000000004</v>
      </c>
      <c r="T11" s="210">
        <v>0.18400000000000002</v>
      </c>
      <c r="U11" s="210">
        <v>8.2799999999999999E-2</v>
      </c>
      <c r="V11" s="210">
        <v>0.11960000000000001</v>
      </c>
      <c r="W11" s="212">
        <f t="array" ref="W11:AA11">$P11*TRANSPOSE($F$8:$F$12)</f>
        <v>1.6E-2</v>
      </c>
      <c r="X11" s="212">
        <v>4.1600000000000005E-2</v>
      </c>
      <c r="Y11" s="212">
        <v>3.2000000000000002E-3</v>
      </c>
      <c r="Z11" s="212">
        <v>1.2800000000000001E-2</v>
      </c>
      <c r="AA11" s="212">
        <v>6.4000000000000003E-3</v>
      </c>
      <c r="AB11" s="164"/>
      <c r="AC11" s="164"/>
      <c r="AD11" s="164"/>
      <c r="AE11" s="164"/>
      <c r="AF11" s="164"/>
      <c r="AG11" s="164"/>
      <c r="AH11" s="164"/>
      <c r="AI11" s="164"/>
      <c r="AJ11" s="164"/>
      <c r="AK11" s="164"/>
      <c r="AL11" s="164"/>
      <c r="AM11" s="164"/>
      <c r="AN11" s="164"/>
      <c r="AO11" s="164"/>
      <c r="AP11" s="164"/>
      <c r="AQ11" s="164"/>
      <c r="AR11" s="164"/>
      <c r="AS11" s="164"/>
      <c r="AT11" s="164"/>
    </row>
    <row r="12" spans="1:46" s="3" customFormat="1" ht="15.5">
      <c r="A12" s="175" t="s">
        <v>7559</v>
      </c>
      <c r="B12" s="306">
        <f>$E$8*G12</f>
        <v>2.7500000000000004E-2</v>
      </c>
      <c r="C12" s="306">
        <f>$E$8*F12</f>
        <v>4.4000000000000004E-2</v>
      </c>
      <c r="D12" s="266"/>
      <c r="E12" s="429"/>
      <c r="F12" s="306">
        <v>0.08</v>
      </c>
      <c r="G12" s="306">
        <v>0.05</v>
      </c>
      <c r="H12" s="175" t="str">
        <f t="shared" si="1"/>
        <v>Opportunities</v>
      </c>
      <c r="I12" s="164"/>
      <c r="J12" s="164"/>
      <c r="K12" s="164"/>
      <c r="L12" s="164"/>
      <c r="M12" s="164"/>
      <c r="N12" s="164"/>
      <c r="O12" s="164"/>
      <c r="P12" s="209">
        <v>0.09</v>
      </c>
      <c r="Q12" s="210">
        <f t="array" ref="Q12:V12">(1-$P12)*TRANSPOSE($F$2:$F$7)</f>
        <v>2.7300000000000001E-2</v>
      </c>
      <c r="R12" s="210">
        <v>0.1638</v>
      </c>
      <c r="S12" s="210">
        <v>0.3367</v>
      </c>
      <c r="T12" s="210">
        <v>0.18200000000000002</v>
      </c>
      <c r="U12" s="210">
        <v>8.1900000000000001E-2</v>
      </c>
      <c r="V12" s="210">
        <v>0.1183</v>
      </c>
      <c r="W12" s="212">
        <f t="array" ref="W12:AA12">$P12*TRANSPOSE($F$8:$F$12)</f>
        <v>1.7999999999999999E-2</v>
      </c>
      <c r="X12" s="212">
        <v>4.6800000000000001E-2</v>
      </c>
      <c r="Y12" s="212">
        <v>3.5999999999999999E-3</v>
      </c>
      <c r="Z12" s="212">
        <v>1.44E-2</v>
      </c>
      <c r="AA12" s="212">
        <v>7.1999999999999998E-3</v>
      </c>
      <c r="AB12" s="164"/>
      <c r="AC12" s="164"/>
      <c r="AD12" s="164"/>
      <c r="AE12" s="164"/>
      <c r="AF12" s="164"/>
      <c r="AG12" s="164"/>
      <c r="AH12" s="164"/>
      <c r="AI12" s="164"/>
      <c r="AJ12" s="164"/>
      <c r="AK12" s="164"/>
      <c r="AL12" s="164"/>
      <c r="AM12" s="164"/>
      <c r="AN12" s="164"/>
      <c r="AO12" s="164"/>
      <c r="AP12" s="164"/>
      <c r="AQ12" s="164"/>
      <c r="AR12" s="164"/>
      <c r="AS12" s="164"/>
      <c r="AT12" s="164"/>
    </row>
    <row r="13" spans="1:46" ht="17.5">
      <c r="A13" s="163"/>
      <c r="B13" s="221" t="s">
        <v>10484</v>
      </c>
      <c r="C13" s="3"/>
      <c r="E13" s="165"/>
      <c r="F13" s="166"/>
      <c r="G13" s="166"/>
      <c r="H13" s="167"/>
      <c r="P13" s="209">
        <v>0.1</v>
      </c>
      <c r="Q13" s="210">
        <f t="array" ref="Q13:V13">(1-$P13)*TRANSPOSE($F$2:$F$7)</f>
        <v>2.7E-2</v>
      </c>
      <c r="R13" s="210">
        <v>0.16200000000000001</v>
      </c>
      <c r="S13" s="210">
        <v>0.33300000000000002</v>
      </c>
      <c r="T13" s="210">
        <v>0.18000000000000002</v>
      </c>
      <c r="U13" s="210">
        <v>8.1000000000000003E-2</v>
      </c>
      <c r="V13" s="210">
        <v>0.11700000000000001</v>
      </c>
      <c r="W13" s="212">
        <f t="array" ref="W13:AA13">$P13*TRANSPOSE($F$8:$F$12)</f>
        <v>2.0000000000000004E-2</v>
      </c>
      <c r="X13" s="212">
        <v>5.2000000000000005E-2</v>
      </c>
      <c r="Y13" s="212">
        <v>4.0000000000000001E-3</v>
      </c>
      <c r="Z13" s="212">
        <v>1.6E-2</v>
      </c>
      <c r="AA13" s="212">
        <v>8.0000000000000002E-3</v>
      </c>
    </row>
    <row r="14" spans="1:46" ht="13">
      <c r="A14" s="168"/>
      <c r="B14" s="185" t="s">
        <v>7</v>
      </c>
      <c r="C14" s="185" t="s">
        <v>7533</v>
      </c>
      <c r="P14" s="209">
        <v>0.11</v>
      </c>
      <c r="Q14" s="210">
        <f t="array" ref="Q14:V14">(1-$P14)*TRANSPOSE($F$2:$F$7)</f>
        <v>2.6699999999999998E-2</v>
      </c>
      <c r="R14" s="210">
        <v>0.16020000000000001</v>
      </c>
      <c r="S14" s="210">
        <v>0.32929999999999998</v>
      </c>
      <c r="T14" s="210">
        <v>0.17800000000000002</v>
      </c>
      <c r="U14" s="210">
        <v>8.0100000000000005E-2</v>
      </c>
      <c r="V14" s="210">
        <v>0.11570000000000001</v>
      </c>
      <c r="W14" s="212">
        <f t="array" ref="W14:AA14">$P14*TRANSPOSE($F$8:$F$12)</f>
        <v>2.2000000000000002E-2</v>
      </c>
      <c r="X14" s="212">
        <v>5.7200000000000001E-2</v>
      </c>
      <c r="Y14" s="212">
        <v>4.4000000000000003E-3</v>
      </c>
      <c r="Z14" s="212">
        <v>1.7600000000000001E-2</v>
      </c>
      <c r="AA14" s="212">
        <v>8.8000000000000005E-3</v>
      </c>
    </row>
    <row r="15" spans="1:46" ht="17.5">
      <c r="A15" s="169" t="s">
        <v>9815</v>
      </c>
      <c r="B15" s="309" t="s">
        <v>9818</v>
      </c>
      <c r="C15" s="310" t="s">
        <v>9805</v>
      </c>
      <c r="F15" s="180"/>
      <c r="P15" s="209">
        <v>0.12</v>
      </c>
      <c r="Q15" s="210">
        <f t="array" ref="Q15:V15">(1-$P15)*TRANSPOSE($F$2:$F$7)</f>
        <v>2.64E-2</v>
      </c>
      <c r="R15" s="210">
        <v>0.15839999999999999</v>
      </c>
      <c r="S15" s="210">
        <v>0.3256</v>
      </c>
      <c r="T15" s="210">
        <v>0.17600000000000002</v>
      </c>
      <c r="U15" s="210">
        <v>7.9199999999999993E-2</v>
      </c>
      <c r="V15" s="210">
        <v>0.1144</v>
      </c>
      <c r="W15" s="212">
        <f t="array" ref="W15:AA15">$P15*TRANSPOSE($F$8:$F$12)</f>
        <v>2.4E-2</v>
      </c>
      <c r="X15" s="212">
        <v>6.2399999999999997E-2</v>
      </c>
      <c r="Y15" s="212">
        <v>4.7999999999999996E-3</v>
      </c>
      <c r="Z15" s="212">
        <v>1.9199999999999998E-2</v>
      </c>
      <c r="AA15" s="212">
        <v>9.5999999999999992E-3</v>
      </c>
    </row>
    <row r="16" spans="1:46" ht="15.5">
      <c r="A16" s="168"/>
      <c r="B16" s="182"/>
      <c r="C16" s="170"/>
      <c r="P16" s="209">
        <v>0.13</v>
      </c>
      <c r="Q16" s="210">
        <f t="array" ref="Q16:V16">(1-$P16)*TRANSPOSE($F$2:$F$7)</f>
        <v>2.6099999999999998E-2</v>
      </c>
      <c r="R16" s="210">
        <v>0.15659999999999999</v>
      </c>
      <c r="S16" s="210">
        <v>0.32190000000000002</v>
      </c>
      <c r="T16" s="210">
        <v>0.17400000000000002</v>
      </c>
      <c r="U16" s="210">
        <v>7.8299999999999995E-2</v>
      </c>
      <c r="V16" s="210">
        <v>0.11310000000000001</v>
      </c>
      <c r="W16" s="212">
        <f t="array" ref="W16:AA16">$P16*TRANSPOSE($F$8:$F$12)</f>
        <v>2.6000000000000002E-2</v>
      </c>
      <c r="X16" s="212">
        <v>6.7600000000000007E-2</v>
      </c>
      <c r="Y16" s="212">
        <v>5.2000000000000006E-3</v>
      </c>
      <c r="Z16" s="212">
        <v>2.0800000000000003E-2</v>
      </c>
      <c r="AA16" s="212">
        <v>1.0400000000000001E-2</v>
      </c>
    </row>
    <row r="17" spans="1:27" ht="17.5">
      <c r="A17" s="169" t="s">
        <v>9816</v>
      </c>
      <c r="B17" s="309" t="s">
        <v>9819</v>
      </c>
      <c r="C17" s="310" t="s">
        <v>9805</v>
      </c>
      <c r="P17" s="209">
        <v>0.14000000000000001</v>
      </c>
      <c r="Q17" s="210">
        <f t="array" ref="Q17:V17">(1-$P17)*TRANSPOSE($F$2:$F$7)</f>
        <v>2.58E-2</v>
      </c>
      <c r="R17" s="210">
        <v>0.15479999999999999</v>
      </c>
      <c r="S17" s="210">
        <v>0.31819999999999998</v>
      </c>
      <c r="T17" s="210">
        <v>0.17200000000000001</v>
      </c>
      <c r="U17" s="210">
        <v>7.7399999999999997E-2</v>
      </c>
      <c r="V17" s="210">
        <v>0.1118</v>
      </c>
      <c r="W17" s="212">
        <f t="array" ref="W17:AA17">$P17*TRANSPOSE($F$8:$F$12)</f>
        <v>2.8000000000000004E-2</v>
      </c>
      <c r="X17" s="212">
        <v>7.2800000000000004E-2</v>
      </c>
      <c r="Y17" s="212">
        <v>5.6000000000000008E-3</v>
      </c>
      <c r="Z17" s="212">
        <v>2.2400000000000003E-2</v>
      </c>
      <c r="AA17" s="212">
        <v>1.1200000000000002E-2</v>
      </c>
    </row>
    <row r="18" spans="1:27" ht="15.5">
      <c r="A18" s="168"/>
      <c r="B18" s="182"/>
      <c r="C18" s="3"/>
      <c r="P18" s="209">
        <v>0.15</v>
      </c>
      <c r="Q18" s="210">
        <f t="array" ref="Q18:V18">(1-$P18)*TRANSPOSE($F$2:$F$7)</f>
        <v>2.5499999999999998E-2</v>
      </c>
      <c r="R18" s="210">
        <v>0.153</v>
      </c>
      <c r="S18" s="210">
        <v>0.3145</v>
      </c>
      <c r="T18" s="210">
        <v>0.17</v>
      </c>
      <c r="U18" s="210">
        <v>7.6499999999999999E-2</v>
      </c>
      <c r="V18" s="210">
        <v>0.1105</v>
      </c>
      <c r="W18" s="212">
        <f t="array" ref="W18:AA18">$P18*TRANSPOSE($F$8:$F$12)</f>
        <v>0.03</v>
      </c>
      <c r="X18" s="212">
        <v>7.8E-2</v>
      </c>
      <c r="Y18" s="212">
        <v>6.0000000000000001E-3</v>
      </c>
      <c r="Z18" s="212">
        <v>2.4E-2</v>
      </c>
      <c r="AA18" s="212">
        <v>1.2E-2</v>
      </c>
    </row>
    <row r="19" spans="1:27" ht="17.5">
      <c r="A19" s="169" t="s">
        <v>9817</v>
      </c>
      <c r="B19" s="309" t="s">
        <v>9820</v>
      </c>
      <c r="C19" s="310" t="s">
        <v>9807</v>
      </c>
      <c r="P19" s="209">
        <v>0.16</v>
      </c>
      <c r="Q19" s="210">
        <f t="array" ref="Q19:V19">(1-$P19)*TRANSPOSE($F$2:$F$7)</f>
        <v>2.5199999999999997E-2</v>
      </c>
      <c r="R19" s="210">
        <v>0.1512</v>
      </c>
      <c r="S19" s="210">
        <v>0.31079999999999997</v>
      </c>
      <c r="T19" s="210">
        <v>0.16800000000000001</v>
      </c>
      <c r="U19" s="210">
        <v>7.5600000000000001E-2</v>
      </c>
      <c r="V19" s="210">
        <v>0.10920000000000001</v>
      </c>
      <c r="W19" s="212">
        <f t="array" ref="W19:AA19">$P19*TRANSPOSE($F$8:$F$12)</f>
        <v>3.2000000000000001E-2</v>
      </c>
      <c r="X19" s="212">
        <v>8.320000000000001E-2</v>
      </c>
      <c r="Y19" s="212">
        <v>6.4000000000000003E-3</v>
      </c>
      <c r="Z19" s="212">
        <v>2.5600000000000001E-2</v>
      </c>
      <c r="AA19" s="212">
        <v>1.2800000000000001E-2</v>
      </c>
    </row>
    <row r="20" spans="1:27" ht="15.5">
      <c r="A20" s="168"/>
      <c r="B20" s="182"/>
      <c r="C20" s="3"/>
      <c r="P20" s="209">
        <v>0.17</v>
      </c>
      <c r="Q20" s="210">
        <f t="array" ref="Q20:V20">(1-$P20)*TRANSPOSE($F$2:$F$7)</f>
        <v>2.4899999999999999E-2</v>
      </c>
      <c r="R20" s="210">
        <v>0.14939999999999998</v>
      </c>
      <c r="S20" s="210">
        <v>0.30709999999999998</v>
      </c>
      <c r="T20" s="210">
        <v>0.16600000000000001</v>
      </c>
      <c r="U20" s="210">
        <v>7.4699999999999989E-2</v>
      </c>
      <c r="V20" s="210">
        <v>0.1079</v>
      </c>
      <c r="W20" s="212">
        <f t="array" ref="W20:AA20">$P20*TRANSPOSE($F$8:$F$12)</f>
        <v>3.4000000000000002E-2</v>
      </c>
      <c r="X20" s="212">
        <v>8.8400000000000006E-2</v>
      </c>
      <c r="Y20" s="212">
        <v>6.8000000000000005E-3</v>
      </c>
      <c r="Z20" s="212">
        <v>2.7200000000000002E-2</v>
      </c>
      <c r="AA20" s="212">
        <v>1.3600000000000001E-2</v>
      </c>
    </row>
    <row r="21" spans="1:27" ht="14.15" customHeight="1">
      <c r="A21" s="169" t="s">
        <v>9795</v>
      </c>
      <c r="B21" s="309" t="s">
        <v>7560</v>
      </c>
      <c r="C21" s="310" t="s">
        <v>9805</v>
      </c>
      <c r="P21" s="209">
        <v>0.18</v>
      </c>
      <c r="Q21" s="210">
        <f t="array" ref="Q21:V21">(1-$P21)*TRANSPOSE($F$2:$F$7)</f>
        <v>2.46E-2</v>
      </c>
      <c r="R21" s="210">
        <v>0.14760000000000001</v>
      </c>
      <c r="S21" s="210">
        <v>0.3034</v>
      </c>
      <c r="T21" s="210">
        <v>0.16400000000000003</v>
      </c>
      <c r="U21" s="210">
        <v>7.3800000000000004E-2</v>
      </c>
      <c r="V21" s="210">
        <v>0.10660000000000001</v>
      </c>
      <c r="W21" s="212">
        <f t="array" ref="W21:AA21">$P21*TRANSPOSE($F$8:$F$12)</f>
        <v>3.5999999999999997E-2</v>
      </c>
      <c r="X21" s="212">
        <v>9.3600000000000003E-2</v>
      </c>
      <c r="Y21" s="212">
        <v>7.1999999999999998E-3</v>
      </c>
      <c r="Z21" s="212">
        <v>2.8799999999999999E-2</v>
      </c>
      <c r="AA21" s="212">
        <v>1.44E-2</v>
      </c>
    </row>
    <row r="22" spans="1:27" ht="14.15" customHeight="1">
      <c r="A22" s="169" t="s">
        <v>9796</v>
      </c>
      <c r="B22" s="309" t="s">
        <v>7561</v>
      </c>
      <c r="C22" s="310" t="s">
        <v>9805</v>
      </c>
      <c r="P22" s="209">
        <v>0.19</v>
      </c>
      <c r="Q22" s="210">
        <f t="array" ref="Q22:V22">(1-$P22)*TRANSPOSE($F$2:$F$7)</f>
        <v>2.4300000000000002E-2</v>
      </c>
      <c r="R22" s="210">
        <v>0.14580000000000001</v>
      </c>
      <c r="S22" s="210">
        <v>0.29970000000000002</v>
      </c>
      <c r="T22" s="210">
        <v>0.16200000000000003</v>
      </c>
      <c r="U22" s="210">
        <v>7.2900000000000006E-2</v>
      </c>
      <c r="V22" s="210">
        <v>0.1053</v>
      </c>
      <c r="W22" s="212">
        <f t="array" ref="W22:AA22">$P22*TRANSPOSE($F$8:$F$12)</f>
        <v>3.8000000000000006E-2</v>
      </c>
      <c r="X22" s="212">
        <v>9.8799999999999999E-2</v>
      </c>
      <c r="Y22" s="212">
        <v>7.6E-3</v>
      </c>
      <c r="Z22" s="212">
        <v>3.04E-2</v>
      </c>
      <c r="AA22" s="212">
        <v>1.52E-2</v>
      </c>
    </row>
    <row r="23" spans="1:27" ht="14.15" customHeight="1">
      <c r="A23" s="169" t="s">
        <v>9797</v>
      </c>
      <c r="B23" s="309" t="s">
        <v>7560</v>
      </c>
      <c r="C23" s="310" t="s">
        <v>9805</v>
      </c>
      <c r="P23" s="209">
        <v>0.2</v>
      </c>
      <c r="Q23" s="210">
        <f t="array" ref="Q23:V23">(1-$P23)*TRANSPOSE($F$2:$F$7)</f>
        <v>2.4E-2</v>
      </c>
      <c r="R23" s="210">
        <v>0.14399999999999999</v>
      </c>
      <c r="S23" s="210">
        <v>0.29599999999999999</v>
      </c>
      <c r="T23" s="210">
        <v>0.16000000000000003</v>
      </c>
      <c r="U23" s="210">
        <v>7.1999999999999995E-2</v>
      </c>
      <c r="V23" s="210">
        <v>0.10400000000000001</v>
      </c>
      <c r="W23" s="212">
        <f t="array" ref="W23:AA23">$P23*TRANSPOSE($F$8:$F$12)</f>
        <v>4.0000000000000008E-2</v>
      </c>
      <c r="X23" s="212">
        <v>0.10400000000000001</v>
      </c>
      <c r="Y23" s="212">
        <v>8.0000000000000002E-3</v>
      </c>
      <c r="Z23" s="212">
        <v>3.2000000000000001E-2</v>
      </c>
      <c r="AA23" s="212">
        <v>1.6E-2</v>
      </c>
    </row>
    <row r="24" spans="1:27" ht="14.15" customHeight="1">
      <c r="A24" s="169" t="s">
        <v>9798</v>
      </c>
      <c r="B24" s="309" t="s">
        <v>7561</v>
      </c>
      <c r="C24" s="310" t="s">
        <v>9805</v>
      </c>
      <c r="P24" s="209">
        <v>0.21</v>
      </c>
      <c r="Q24" s="210">
        <f t="array" ref="Q24:V24">(1-$P24)*TRANSPOSE($F$2:$F$7)</f>
        <v>2.3699999999999999E-2</v>
      </c>
      <c r="R24" s="210">
        <v>0.14219999999999999</v>
      </c>
      <c r="S24" s="210">
        <v>0.2923</v>
      </c>
      <c r="T24" s="210">
        <v>0.15800000000000003</v>
      </c>
      <c r="U24" s="210">
        <v>7.1099999999999997E-2</v>
      </c>
      <c r="V24" s="210">
        <v>0.10270000000000001</v>
      </c>
      <c r="W24" s="212">
        <f t="array" ref="W24:AA24">$P24*TRANSPOSE($F$8:$F$12)</f>
        <v>4.2000000000000003E-2</v>
      </c>
      <c r="X24" s="212">
        <v>0.10920000000000001</v>
      </c>
      <c r="Y24" s="212">
        <v>8.3999999999999995E-3</v>
      </c>
      <c r="Z24" s="212">
        <v>3.3599999999999998E-2</v>
      </c>
      <c r="AA24" s="212">
        <v>1.6799999999999999E-2</v>
      </c>
    </row>
    <row r="25" spans="1:27" ht="13">
      <c r="P25" s="209">
        <v>0.22</v>
      </c>
      <c r="Q25" s="210">
        <f t="array" ref="Q25:V25">(1-$P25)*TRANSPOSE($F$2:$F$7)</f>
        <v>2.3400000000000001E-2</v>
      </c>
      <c r="R25" s="210">
        <v>0.1404</v>
      </c>
      <c r="S25" s="210">
        <v>0.28860000000000002</v>
      </c>
      <c r="T25" s="210">
        <v>0.15600000000000003</v>
      </c>
      <c r="U25" s="210">
        <v>7.0199999999999999E-2</v>
      </c>
      <c r="V25" s="210">
        <v>0.1014</v>
      </c>
      <c r="W25" s="212">
        <f t="array" ref="W25:AA25">$P25*TRANSPOSE($F$8:$F$12)</f>
        <v>4.4000000000000004E-2</v>
      </c>
      <c r="X25" s="212">
        <v>0.1144</v>
      </c>
      <c r="Y25" s="212">
        <v>8.8000000000000005E-3</v>
      </c>
      <c r="Z25" s="212">
        <v>3.5200000000000002E-2</v>
      </c>
      <c r="AA25" s="212">
        <v>1.7600000000000001E-2</v>
      </c>
    </row>
    <row r="26" spans="1:27" ht="17.5">
      <c r="A26" s="169" t="s">
        <v>7559</v>
      </c>
      <c r="B26" s="309" t="s">
        <v>7561</v>
      </c>
      <c r="C26" s="310" t="s">
        <v>9807</v>
      </c>
      <c r="P26" s="209">
        <v>0.23</v>
      </c>
      <c r="Q26" s="210">
        <f t="array" ref="Q26:V26">(1-$P26)*TRANSPOSE($F$2:$F$7)</f>
        <v>2.3099999999999999E-2</v>
      </c>
      <c r="R26" s="210">
        <v>0.1386</v>
      </c>
      <c r="S26" s="210">
        <v>0.28489999999999999</v>
      </c>
      <c r="T26" s="210">
        <v>0.15400000000000003</v>
      </c>
      <c r="U26" s="210">
        <v>6.93E-2</v>
      </c>
      <c r="V26" s="210">
        <v>0.10010000000000001</v>
      </c>
      <c r="W26" s="212">
        <f t="array" ref="W26:AA26">$P26*TRANSPOSE($F$8:$F$12)</f>
        <v>4.6000000000000006E-2</v>
      </c>
      <c r="X26" s="212">
        <v>0.11960000000000001</v>
      </c>
      <c r="Y26" s="212">
        <v>9.1999999999999998E-3</v>
      </c>
      <c r="Z26" s="212">
        <v>3.6799999999999999E-2</v>
      </c>
      <c r="AA26" s="212">
        <v>1.84E-2</v>
      </c>
    </row>
    <row r="27" spans="1:27" ht="13">
      <c r="P27" s="209">
        <v>0.24</v>
      </c>
      <c r="Q27" s="210">
        <f t="array" ref="Q27:V27">(1-$P27)*TRANSPOSE($F$2:$F$7)</f>
        <v>2.2800000000000001E-2</v>
      </c>
      <c r="R27" s="210">
        <v>0.1368</v>
      </c>
      <c r="S27" s="210">
        <v>0.28120000000000001</v>
      </c>
      <c r="T27" s="210">
        <v>0.15200000000000002</v>
      </c>
      <c r="U27" s="210">
        <v>6.8400000000000002E-2</v>
      </c>
      <c r="V27" s="210">
        <v>9.8799999999999999E-2</v>
      </c>
      <c r="W27" s="212">
        <f t="array" ref="W27:AA27">$P27*TRANSPOSE($F$8:$F$12)</f>
        <v>4.8000000000000001E-2</v>
      </c>
      <c r="X27" s="212">
        <v>0.12479999999999999</v>
      </c>
      <c r="Y27" s="212">
        <v>9.5999999999999992E-3</v>
      </c>
      <c r="Z27" s="212">
        <v>3.8399999999999997E-2</v>
      </c>
      <c r="AA27" s="212">
        <v>1.9199999999999998E-2</v>
      </c>
    </row>
    <row r="28" spans="1:27" ht="13">
      <c r="P28" s="209">
        <v>0.25</v>
      </c>
      <c r="Q28" s="210">
        <f t="array" ref="Q28:V28">(1-$P28)*TRANSPOSE($F$2:$F$7)</f>
        <v>2.2499999999999999E-2</v>
      </c>
      <c r="R28" s="210">
        <v>0.13500000000000001</v>
      </c>
      <c r="S28" s="210">
        <v>0.27749999999999997</v>
      </c>
      <c r="T28" s="210">
        <v>0.15000000000000002</v>
      </c>
      <c r="U28" s="210">
        <v>6.7500000000000004E-2</v>
      </c>
      <c r="V28" s="210">
        <v>9.7500000000000003E-2</v>
      </c>
      <c r="W28" s="212">
        <f t="array" ref="W28:AA28">$P28*TRANSPOSE($F$8:$F$12)</f>
        <v>0.05</v>
      </c>
      <c r="X28" s="212">
        <v>0.13</v>
      </c>
      <c r="Y28" s="212">
        <v>0.01</v>
      </c>
      <c r="Z28" s="212">
        <v>0.04</v>
      </c>
      <c r="AA28" s="212">
        <v>0.02</v>
      </c>
    </row>
    <row r="29" spans="1:27" ht="13">
      <c r="P29" s="209">
        <v>0.26</v>
      </c>
      <c r="Q29" s="210">
        <f t="array" ref="Q29:V29">(1-$P29)*TRANSPOSE($F$2:$F$7)</f>
        <v>2.2199999999999998E-2</v>
      </c>
      <c r="R29" s="210">
        <v>0.13319999999999999</v>
      </c>
      <c r="S29" s="210">
        <v>0.27379999999999999</v>
      </c>
      <c r="T29" s="210">
        <v>0.14799999999999999</v>
      </c>
      <c r="U29" s="210">
        <v>6.6599999999999993E-2</v>
      </c>
      <c r="V29" s="210">
        <v>9.6200000000000008E-2</v>
      </c>
      <c r="W29" s="212">
        <f t="array" ref="W29:AA29">$P29*TRANSPOSE($F$8:$F$12)</f>
        <v>5.2000000000000005E-2</v>
      </c>
      <c r="X29" s="212">
        <v>0.13520000000000001</v>
      </c>
      <c r="Y29" s="212">
        <v>1.0400000000000001E-2</v>
      </c>
      <c r="Z29" s="212">
        <v>4.1600000000000005E-2</v>
      </c>
      <c r="AA29" s="212">
        <v>2.0800000000000003E-2</v>
      </c>
    </row>
    <row r="30" spans="1:27" ht="13">
      <c r="P30" s="209">
        <v>0.27</v>
      </c>
      <c r="Q30" s="210">
        <f t="array" ref="Q30:V30">(1-$P30)*TRANSPOSE($F$2:$F$7)</f>
        <v>2.1899999999999999E-2</v>
      </c>
      <c r="R30" s="210">
        <v>0.13139999999999999</v>
      </c>
      <c r="S30" s="210">
        <v>0.27010000000000001</v>
      </c>
      <c r="T30" s="210">
        <v>0.14599999999999999</v>
      </c>
      <c r="U30" s="210">
        <v>6.5699999999999995E-2</v>
      </c>
      <c r="V30" s="210">
        <v>9.4899999999999998E-2</v>
      </c>
      <c r="W30" s="212">
        <f t="array" ref="W30:AA30">$P30*TRANSPOSE($F$8:$F$12)</f>
        <v>5.4000000000000006E-2</v>
      </c>
      <c r="X30" s="212">
        <v>0.14040000000000002</v>
      </c>
      <c r="Y30" s="212">
        <v>1.0800000000000001E-2</v>
      </c>
      <c r="Z30" s="212">
        <v>4.3200000000000002E-2</v>
      </c>
      <c r="AA30" s="212">
        <v>2.1600000000000001E-2</v>
      </c>
    </row>
    <row r="31" spans="1:27" ht="13">
      <c r="P31" s="209">
        <v>0.28000000000000003</v>
      </c>
      <c r="Q31" s="210">
        <f t="array" ref="Q31:V31">(1-$P31)*TRANSPOSE($F$2:$F$7)</f>
        <v>2.1599999999999998E-2</v>
      </c>
      <c r="R31" s="210">
        <v>0.12959999999999999</v>
      </c>
      <c r="S31" s="210">
        <v>0.26639999999999997</v>
      </c>
      <c r="T31" s="210">
        <v>0.14399999999999999</v>
      </c>
      <c r="U31" s="210">
        <v>6.4799999999999996E-2</v>
      </c>
      <c r="V31" s="210">
        <v>9.3600000000000003E-2</v>
      </c>
      <c r="W31" s="212">
        <f t="array" ref="W31:AA31">$P31*TRANSPOSE($F$8:$F$12)</f>
        <v>5.6000000000000008E-2</v>
      </c>
      <c r="X31" s="212">
        <v>0.14560000000000001</v>
      </c>
      <c r="Y31" s="212">
        <v>1.1200000000000002E-2</v>
      </c>
      <c r="Z31" s="212">
        <v>4.4800000000000006E-2</v>
      </c>
      <c r="AA31" s="212">
        <v>2.2400000000000003E-2</v>
      </c>
    </row>
    <row r="32" spans="1:27" ht="13">
      <c r="P32" s="209">
        <v>0.28999999999999998</v>
      </c>
      <c r="Q32" s="210">
        <f t="array" ref="Q32:V32">(1-$P32)*TRANSPOSE($F$2:$F$7)</f>
        <v>2.1299999999999999E-2</v>
      </c>
      <c r="R32" s="210">
        <v>0.1278</v>
      </c>
      <c r="S32" s="210">
        <v>0.26269999999999999</v>
      </c>
      <c r="T32" s="210">
        <v>0.14199999999999999</v>
      </c>
      <c r="U32" s="210">
        <v>6.3899999999999998E-2</v>
      </c>
      <c r="V32" s="210">
        <v>9.2299999999999993E-2</v>
      </c>
      <c r="W32" s="212">
        <f t="array" ref="W32:AA32">$P32*TRANSPOSE($F$8:$F$12)</f>
        <v>5.7999999999999996E-2</v>
      </c>
      <c r="X32" s="212">
        <v>0.15079999999999999</v>
      </c>
      <c r="Y32" s="212">
        <v>1.1599999999999999E-2</v>
      </c>
      <c r="Z32" s="212">
        <v>4.6399999999999997E-2</v>
      </c>
      <c r="AA32" s="212">
        <v>2.3199999999999998E-2</v>
      </c>
    </row>
    <row r="33" spans="16:27" ht="13">
      <c r="P33" s="209">
        <v>0.3</v>
      </c>
      <c r="Q33" s="210">
        <f t="array" ref="Q33:V33">(1-$P33)*TRANSPOSE($F$2:$F$7)</f>
        <v>2.0999999999999998E-2</v>
      </c>
      <c r="R33" s="210">
        <v>0.126</v>
      </c>
      <c r="S33" s="210">
        <v>0.25900000000000001</v>
      </c>
      <c r="T33" s="210">
        <v>0.13999999999999999</v>
      </c>
      <c r="U33" s="210">
        <v>6.3E-2</v>
      </c>
      <c r="V33" s="210">
        <v>9.0999999999999998E-2</v>
      </c>
      <c r="W33" s="212">
        <f t="array" ref="W33:AA33">$P33*TRANSPOSE($F$8:$F$12)</f>
        <v>0.06</v>
      </c>
      <c r="X33" s="212">
        <v>0.156</v>
      </c>
      <c r="Y33" s="212">
        <v>1.2E-2</v>
      </c>
      <c r="Z33" s="212">
        <v>4.8000000000000001E-2</v>
      </c>
      <c r="AA33" s="212">
        <v>2.4E-2</v>
      </c>
    </row>
    <row r="34" spans="16:27" ht="13">
      <c r="P34" s="209">
        <v>0.31</v>
      </c>
      <c r="Q34" s="210">
        <f t="array" ref="Q34:V34">(1-$P34)*TRANSPOSE($F$2:$F$7)</f>
        <v>2.0699999999999996E-2</v>
      </c>
      <c r="R34" s="210">
        <v>0.12419999999999999</v>
      </c>
      <c r="S34" s="210">
        <v>0.25529999999999997</v>
      </c>
      <c r="T34" s="210">
        <v>0.13799999999999998</v>
      </c>
      <c r="U34" s="210">
        <v>6.2099999999999995E-2</v>
      </c>
      <c r="V34" s="210">
        <v>8.9700000000000002E-2</v>
      </c>
      <c r="W34" s="212">
        <f t="array" ref="W34:AA34">$P34*TRANSPOSE($F$8:$F$12)</f>
        <v>6.2E-2</v>
      </c>
      <c r="X34" s="212">
        <v>0.16120000000000001</v>
      </c>
      <c r="Y34" s="212">
        <v>1.24E-2</v>
      </c>
      <c r="Z34" s="212">
        <v>4.9599999999999998E-2</v>
      </c>
      <c r="AA34" s="212">
        <v>2.4799999999999999E-2</v>
      </c>
    </row>
    <row r="35" spans="16:27" ht="13">
      <c r="P35" s="209">
        <v>0.32</v>
      </c>
      <c r="Q35" s="210">
        <f t="array" ref="Q35:V35">(1-$P35)*TRANSPOSE($F$2:$F$7)</f>
        <v>2.0399999999999998E-2</v>
      </c>
      <c r="R35" s="210">
        <v>0.12239999999999998</v>
      </c>
      <c r="S35" s="210">
        <v>0.25159999999999999</v>
      </c>
      <c r="T35" s="210">
        <v>0.13599999999999998</v>
      </c>
      <c r="U35" s="210">
        <v>6.1199999999999991E-2</v>
      </c>
      <c r="V35" s="210">
        <v>8.8399999999999992E-2</v>
      </c>
      <c r="W35" s="212">
        <f t="array" ref="W35:AA35">$P35*TRANSPOSE($F$8:$F$12)</f>
        <v>6.4000000000000001E-2</v>
      </c>
      <c r="X35" s="212">
        <v>0.16640000000000002</v>
      </c>
      <c r="Y35" s="212">
        <v>1.2800000000000001E-2</v>
      </c>
      <c r="Z35" s="212">
        <v>5.1200000000000002E-2</v>
      </c>
      <c r="AA35" s="212">
        <v>2.5600000000000001E-2</v>
      </c>
    </row>
    <row r="36" spans="16:27" ht="13">
      <c r="P36" s="209">
        <v>0.33</v>
      </c>
      <c r="Q36" s="210">
        <f t="array" ref="Q36:V36">(1-$P36)*TRANSPOSE($F$2:$F$7)</f>
        <v>2.0099999999999996E-2</v>
      </c>
      <c r="R36" s="210">
        <v>0.12059999999999998</v>
      </c>
      <c r="S36" s="210">
        <v>0.24789999999999998</v>
      </c>
      <c r="T36" s="210">
        <v>0.13399999999999998</v>
      </c>
      <c r="U36" s="210">
        <v>6.0299999999999992E-2</v>
      </c>
      <c r="V36" s="210">
        <v>8.7099999999999997E-2</v>
      </c>
      <c r="W36" s="212">
        <f t="array" ref="W36:AA36">$P36*TRANSPOSE($F$8:$F$12)</f>
        <v>6.6000000000000003E-2</v>
      </c>
      <c r="X36" s="212">
        <v>0.1716</v>
      </c>
      <c r="Y36" s="212">
        <v>1.3200000000000002E-2</v>
      </c>
      <c r="Z36" s="212">
        <v>5.2800000000000007E-2</v>
      </c>
      <c r="AA36" s="212">
        <v>2.6400000000000003E-2</v>
      </c>
    </row>
    <row r="37" spans="16:27" ht="13">
      <c r="P37" s="209">
        <v>0.34</v>
      </c>
      <c r="Q37" s="210">
        <f t="array" ref="Q37:V37">(1-$P37)*TRANSPOSE($F$2:$F$7)</f>
        <v>1.9799999999999998E-2</v>
      </c>
      <c r="R37" s="210">
        <v>0.11879999999999998</v>
      </c>
      <c r="S37" s="210">
        <v>0.24419999999999997</v>
      </c>
      <c r="T37" s="210">
        <v>0.13199999999999998</v>
      </c>
      <c r="U37" s="210">
        <v>5.9399999999999988E-2</v>
      </c>
      <c r="V37" s="210">
        <v>8.5799999999999987E-2</v>
      </c>
      <c r="W37" s="212">
        <f t="array" ref="W37:AA37">$P37*TRANSPOSE($F$8:$F$12)</f>
        <v>6.8000000000000005E-2</v>
      </c>
      <c r="X37" s="212">
        <v>0.17680000000000001</v>
      </c>
      <c r="Y37" s="212">
        <v>1.3600000000000001E-2</v>
      </c>
      <c r="Z37" s="212">
        <v>5.4400000000000004E-2</v>
      </c>
      <c r="AA37" s="212">
        <v>2.7200000000000002E-2</v>
      </c>
    </row>
    <row r="38" spans="16:27" ht="13">
      <c r="P38" s="209">
        <v>0.35</v>
      </c>
      <c r="Q38" s="210">
        <f t="array" ref="Q38:V38">(1-$P38)*TRANSPOSE($F$2:$F$7)</f>
        <v>1.95E-2</v>
      </c>
      <c r="R38" s="210">
        <v>0.11699999999999999</v>
      </c>
      <c r="S38" s="210">
        <v>0.24049999999999999</v>
      </c>
      <c r="T38" s="210">
        <v>0.13</v>
      </c>
      <c r="U38" s="210">
        <v>5.8499999999999996E-2</v>
      </c>
      <c r="V38" s="210">
        <v>8.4500000000000006E-2</v>
      </c>
      <c r="W38" s="212">
        <f t="array" ref="W38:AA38">$P38*TRANSPOSE($F$8:$F$12)</f>
        <v>6.9999999999999993E-2</v>
      </c>
      <c r="X38" s="212">
        <v>0.182</v>
      </c>
      <c r="Y38" s="212">
        <v>1.3999999999999999E-2</v>
      </c>
      <c r="Z38" s="212">
        <v>5.5999999999999994E-2</v>
      </c>
      <c r="AA38" s="212">
        <v>2.7999999999999997E-2</v>
      </c>
    </row>
    <row r="39" spans="16:27" ht="13">
      <c r="P39" s="209">
        <v>0.36</v>
      </c>
      <c r="Q39" s="210">
        <f t="array" ref="Q39:V39">(1-$P39)*TRANSPOSE($F$2:$F$7)</f>
        <v>1.9199999999999998E-2</v>
      </c>
      <c r="R39" s="210">
        <v>0.1152</v>
      </c>
      <c r="S39" s="210">
        <v>0.23680000000000001</v>
      </c>
      <c r="T39" s="210">
        <v>0.128</v>
      </c>
      <c r="U39" s="210">
        <v>5.7599999999999998E-2</v>
      </c>
      <c r="V39" s="210">
        <v>8.320000000000001E-2</v>
      </c>
      <c r="W39" s="212">
        <f t="array" ref="W39:AA39">$P39*TRANSPOSE($F$8:$F$12)</f>
        <v>7.1999999999999995E-2</v>
      </c>
      <c r="X39" s="212">
        <v>0.18720000000000001</v>
      </c>
      <c r="Y39" s="212">
        <v>1.44E-2</v>
      </c>
      <c r="Z39" s="212">
        <v>5.7599999999999998E-2</v>
      </c>
      <c r="AA39" s="212">
        <v>2.8799999999999999E-2</v>
      </c>
    </row>
    <row r="40" spans="16:27" ht="13">
      <c r="P40" s="209">
        <v>0.37</v>
      </c>
      <c r="Q40" s="210">
        <f t="array" ref="Q40:V40">(1-$P40)*TRANSPOSE($F$2:$F$7)</f>
        <v>1.89E-2</v>
      </c>
      <c r="R40" s="210">
        <v>0.1134</v>
      </c>
      <c r="S40" s="210">
        <v>0.2331</v>
      </c>
      <c r="T40" s="210">
        <v>0.126</v>
      </c>
      <c r="U40" s="210">
        <v>5.67E-2</v>
      </c>
      <c r="V40" s="210">
        <v>8.1900000000000001E-2</v>
      </c>
      <c r="W40" s="212">
        <f t="array" ref="W40:AA40">$P40*TRANSPOSE($F$8:$F$12)</f>
        <v>7.3999999999999996E-2</v>
      </c>
      <c r="X40" s="212">
        <v>0.19240000000000002</v>
      </c>
      <c r="Y40" s="212">
        <v>1.4800000000000001E-2</v>
      </c>
      <c r="Z40" s="212">
        <v>5.9200000000000003E-2</v>
      </c>
      <c r="AA40" s="212">
        <v>2.9600000000000001E-2</v>
      </c>
    </row>
    <row r="41" spans="16:27" ht="13">
      <c r="P41" s="209">
        <v>0.38</v>
      </c>
      <c r="Q41" s="210">
        <f t="array" ref="Q41:V41">(1-$P41)*TRANSPOSE($F$2:$F$7)</f>
        <v>1.8599999999999998E-2</v>
      </c>
      <c r="R41" s="210">
        <v>0.11159999999999999</v>
      </c>
      <c r="S41" s="210">
        <v>0.22939999999999999</v>
      </c>
      <c r="T41" s="210">
        <v>0.124</v>
      </c>
      <c r="U41" s="210">
        <v>5.5799999999999995E-2</v>
      </c>
      <c r="V41" s="210">
        <v>8.0600000000000005E-2</v>
      </c>
      <c r="W41" s="212">
        <f t="array" ref="W41:AA41">$P41*TRANSPOSE($F$8:$F$12)</f>
        <v>7.6000000000000012E-2</v>
      </c>
      <c r="X41" s="212">
        <v>0.1976</v>
      </c>
      <c r="Y41" s="212">
        <v>1.52E-2</v>
      </c>
      <c r="Z41" s="212">
        <v>6.08E-2</v>
      </c>
      <c r="AA41" s="212">
        <v>3.04E-2</v>
      </c>
    </row>
    <row r="42" spans="16:27" ht="13">
      <c r="P42" s="209">
        <v>0.39</v>
      </c>
      <c r="Q42" s="210">
        <f t="array" ref="Q42:V42">(1-$P42)*TRANSPOSE($F$2:$F$7)</f>
        <v>1.83E-2</v>
      </c>
      <c r="R42" s="210">
        <v>0.10979999999999999</v>
      </c>
      <c r="S42" s="210">
        <v>0.22569999999999998</v>
      </c>
      <c r="T42" s="210">
        <v>0.122</v>
      </c>
      <c r="U42" s="210">
        <v>5.4899999999999997E-2</v>
      </c>
      <c r="V42" s="210">
        <v>7.9299999999999995E-2</v>
      </c>
      <c r="W42" s="212">
        <f t="array" ref="W42:AA42">$P42*TRANSPOSE($F$8:$F$12)</f>
        <v>7.8000000000000014E-2</v>
      </c>
      <c r="X42" s="212">
        <v>0.20280000000000001</v>
      </c>
      <c r="Y42" s="212">
        <v>1.5600000000000001E-2</v>
      </c>
      <c r="Z42" s="212">
        <v>6.2400000000000004E-2</v>
      </c>
      <c r="AA42" s="212">
        <v>3.1200000000000002E-2</v>
      </c>
    </row>
    <row r="43" spans="16:27" ht="15.5">
      <c r="P43" s="222">
        <v>0.4</v>
      </c>
      <c r="Q43" s="223">
        <f t="array" ref="Q43:V43">(1-$P43)*TRANSPOSE($F$2:$F$7)</f>
        <v>1.7999999999999999E-2</v>
      </c>
      <c r="R43" s="223">
        <v>0.108</v>
      </c>
      <c r="S43" s="223">
        <v>0.222</v>
      </c>
      <c r="T43" s="223">
        <v>0.12</v>
      </c>
      <c r="U43" s="223">
        <v>5.3999999999999999E-2</v>
      </c>
      <c r="V43" s="223">
        <v>7.8E-2</v>
      </c>
      <c r="W43" s="224">
        <f t="array" ref="W43:AA43">$P43*TRANSPOSE($F$8:$F$12)</f>
        <v>8.0000000000000016E-2</v>
      </c>
      <c r="X43" s="224">
        <v>0.20800000000000002</v>
      </c>
      <c r="Y43" s="224">
        <v>1.6E-2</v>
      </c>
      <c r="Z43" s="224">
        <v>6.4000000000000001E-2</v>
      </c>
      <c r="AA43" s="224">
        <v>3.2000000000000001E-2</v>
      </c>
    </row>
    <row r="44" spans="16:27" ht="13">
      <c r="P44" s="209">
        <v>0.41</v>
      </c>
      <c r="Q44" s="210">
        <f t="array" ref="Q44:V44">(1-$P44)*TRANSPOSE($F$2:$F$7)</f>
        <v>1.77E-2</v>
      </c>
      <c r="R44" s="210">
        <v>0.10620000000000002</v>
      </c>
      <c r="S44" s="210">
        <v>0.21830000000000002</v>
      </c>
      <c r="T44" s="210">
        <v>0.11800000000000002</v>
      </c>
      <c r="U44" s="210">
        <v>5.3100000000000008E-2</v>
      </c>
      <c r="V44" s="210">
        <v>7.6700000000000018E-2</v>
      </c>
      <c r="W44" s="212">
        <f t="array" ref="W44:AA44">$P44*TRANSPOSE($F$8:$F$12)</f>
        <v>8.2000000000000003E-2</v>
      </c>
      <c r="X44" s="212">
        <v>0.2132</v>
      </c>
      <c r="Y44" s="212">
        <v>1.6399999999999998E-2</v>
      </c>
      <c r="Z44" s="212">
        <v>6.5599999999999992E-2</v>
      </c>
      <c r="AA44" s="212">
        <v>3.2799999999999996E-2</v>
      </c>
    </row>
    <row r="45" spans="16:27" ht="13">
      <c r="P45" s="209">
        <v>0.42</v>
      </c>
      <c r="Q45" s="210">
        <f t="array" ref="Q45:V45">(1-$P45)*TRANSPOSE($F$2:$F$7)</f>
        <v>1.7400000000000002E-2</v>
      </c>
      <c r="R45" s="210">
        <v>0.10440000000000001</v>
      </c>
      <c r="S45" s="210">
        <v>0.21460000000000001</v>
      </c>
      <c r="T45" s="210">
        <v>0.11600000000000002</v>
      </c>
      <c r="U45" s="210">
        <v>5.2200000000000003E-2</v>
      </c>
      <c r="V45" s="210">
        <v>7.5400000000000009E-2</v>
      </c>
      <c r="W45" s="212">
        <f t="array" ref="W45:AA45">$P45*TRANSPOSE($F$8:$F$12)</f>
        <v>8.4000000000000005E-2</v>
      </c>
      <c r="X45" s="212">
        <v>0.21840000000000001</v>
      </c>
      <c r="Y45" s="212">
        <v>1.6799999999999999E-2</v>
      </c>
      <c r="Z45" s="212">
        <v>6.7199999999999996E-2</v>
      </c>
      <c r="AA45" s="212">
        <v>3.3599999999999998E-2</v>
      </c>
    </row>
    <row r="46" spans="16:27" ht="13">
      <c r="P46" s="209">
        <v>0.43</v>
      </c>
      <c r="Q46" s="210">
        <f t="array" ref="Q46:V46">(1-$P46)*TRANSPOSE($F$2:$F$7)</f>
        <v>1.7100000000000001E-2</v>
      </c>
      <c r="R46" s="210">
        <v>0.10260000000000001</v>
      </c>
      <c r="S46" s="210">
        <v>0.21090000000000003</v>
      </c>
      <c r="T46" s="210">
        <v>0.11400000000000002</v>
      </c>
      <c r="U46" s="210">
        <v>5.1300000000000005E-2</v>
      </c>
      <c r="V46" s="210">
        <v>7.4100000000000013E-2</v>
      </c>
      <c r="W46" s="212">
        <f t="array" ref="W46:AA46">$P46*TRANSPOSE($F$8:$F$12)</f>
        <v>8.6000000000000007E-2</v>
      </c>
      <c r="X46" s="212">
        <v>0.22359999999999999</v>
      </c>
      <c r="Y46" s="212">
        <v>1.72E-2</v>
      </c>
      <c r="Z46" s="212">
        <v>6.88E-2</v>
      </c>
      <c r="AA46" s="212">
        <v>3.44E-2</v>
      </c>
    </row>
    <row r="47" spans="16:27" ht="13">
      <c r="P47" s="209">
        <v>0.44</v>
      </c>
      <c r="Q47" s="210">
        <f t="array" ref="Q47:V47">(1-$P47)*TRANSPOSE($F$2:$F$7)</f>
        <v>1.6800000000000002E-2</v>
      </c>
      <c r="R47" s="210">
        <v>0.1008</v>
      </c>
      <c r="S47" s="210">
        <v>0.20720000000000002</v>
      </c>
      <c r="T47" s="210">
        <v>0.11200000000000002</v>
      </c>
      <c r="U47" s="210">
        <v>5.04E-2</v>
      </c>
      <c r="V47" s="210">
        <v>7.2800000000000004E-2</v>
      </c>
      <c r="W47" s="212">
        <f t="array" ref="W47:AA47">$P47*TRANSPOSE($F$8:$F$12)</f>
        <v>8.8000000000000009E-2</v>
      </c>
      <c r="X47" s="212">
        <v>0.2288</v>
      </c>
      <c r="Y47" s="212">
        <v>1.7600000000000001E-2</v>
      </c>
      <c r="Z47" s="212">
        <v>7.0400000000000004E-2</v>
      </c>
      <c r="AA47" s="212">
        <v>3.5200000000000002E-2</v>
      </c>
    </row>
    <row r="48" spans="16:27" ht="13">
      <c r="P48" s="209">
        <v>0.45</v>
      </c>
      <c r="Q48" s="210">
        <f t="array" ref="Q48:V48">(1-$P48)*TRANSPOSE($F$2:$F$7)</f>
        <v>1.6500000000000001E-2</v>
      </c>
      <c r="R48" s="210">
        <v>9.9000000000000005E-2</v>
      </c>
      <c r="S48" s="210">
        <v>0.20350000000000001</v>
      </c>
      <c r="T48" s="210">
        <v>0.11000000000000001</v>
      </c>
      <c r="U48" s="210">
        <v>4.9500000000000002E-2</v>
      </c>
      <c r="V48" s="210">
        <v>7.1500000000000008E-2</v>
      </c>
      <c r="W48" s="212">
        <f t="array" ref="W48:AA48">$P48*TRANSPOSE($F$8:$F$12)</f>
        <v>9.0000000000000011E-2</v>
      </c>
      <c r="X48" s="212">
        <v>0.23400000000000001</v>
      </c>
      <c r="Y48" s="212">
        <v>1.8000000000000002E-2</v>
      </c>
      <c r="Z48" s="212">
        <v>7.2000000000000008E-2</v>
      </c>
      <c r="AA48" s="212">
        <v>3.6000000000000004E-2</v>
      </c>
    </row>
    <row r="49" spans="16:27" ht="13">
      <c r="P49" s="209">
        <v>0.46</v>
      </c>
      <c r="Q49" s="210">
        <f t="array" ref="Q49:V49">(1-$P49)*TRANSPOSE($F$2:$F$7)</f>
        <v>1.6199999999999999E-2</v>
      </c>
      <c r="R49" s="210">
        <v>9.7200000000000009E-2</v>
      </c>
      <c r="S49" s="210">
        <v>0.19980000000000001</v>
      </c>
      <c r="T49" s="210">
        <v>0.10800000000000001</v>
      </c>
      <c r="U49" s="210">
        <v>4.8600000000000004E-2</v>
      </c>
      <c r="V49" s="210">
        <v>7.0200000000000012E-2</v>
      </c>
      <c r="W49" s="212">
        <f t="array" ref="W49:AA49">$P49*TRANSPOSE($F$8:$F$12)</f>
        <v>9.2000000000000012E-2</v>
      </c>
      <c r="X49" s="212">
        <v>0.23920000000000002</v>
      </c>
      <c r="Y49" s="212">
        <v>1.84E-2</v>
      </c>
      <c r="Z49" s="212">
        <v>7.3599999999999999E-2</v>
      </c>
      <c r="AA49" s="212">
        <v>3.6799999999999999E-2</v>
      </c>
    </row>
    <row r="50" spans="16:27" ht="13">
      <c r="P50" s="209">
        <v>0.47</v>
      </c>
      <c r="Q50" s="210">
        <f t="array" ref="Q50:V50">(1-$P50)*TRANSPOSE($F$2:$F$7)</f>
        <v>1.5900000000000001E-2</v>
      </c>
      <c r="R50" s="210">
        <v>9.5399999999999999E-2</v>
      </c>
      <c r="S50" s="210">
        <v>0.1961</v>
      </c>
      <c r="T50" s="210">
        <v>0.10600000000000001</v>
      </c>
      <c r="U50" s="210">
        <v>4.7699999999999999E-2</v>
      </c>
      <c r="V50" s="210">
        <v>6.8900000000000003E-2</v>
      </c>
      <c r="W50" s="212">
        <f t="array" ref="W50:AA50">$P50*TRANSPOSE($F$8:$F$12)</f>
        <v>9.4E-2</v>
      </c>
      <c r="X50" s="212">
        <v>0.24440000000000001</v>
      </c>
      <c r="Y50" s="212">
        <v>1.8800000000000001E-2</v>
      </c>
      <c r="Z50" s="212">
        <v>7.5200000000000003E-2</v>
      </c>
      <c r="AA50" s="212">
        <v>3.7600000000000001E-2</v>
      </c>
    </row>
    <row r="51" spans="16:27" ht="13">
      <c r="P51" s="209">
        <v>0.48</v>
      </c>
      <c r="Q51" s="210">
        <f t="array" ref="Q51:V51">(1-$P51)*TRANSPOSE($F$2:$F$7)</f>
        <v>1.5599999999999999E-2</v>
      </c>
      <c r="R51" s="210">
        <v>9.3600000000000003E-2</v>
      </c>
      <c r="S51" s="210">
        <v>0.19240000000000002</v>
      </c>
      <c r="T51" s="210">
        <v>0.10400000000000001</v>
      </c>
      <c r="U51" s="210">
        <v>4.6800000000000001E-2</v>
      </c>
      <c r="V51" s="210">
        <v>6.7600000000000007E-2</v>
      </c>
      <c r="W51" s="212">
        <f t="array" ref="W51:AA51">$P51*TRANSPOSE($F$8:$F$12)</f>
        <v>9.6000000000000002E-2</v>
      </c>
      <c r="X51" s="212">
        <v>0.24959999999999999</v>
      </c>
      <c r="Y51" s="212">
        <v>1.9199999999999998E-2</v>
      </c>
      <c r="Z51" s="212">
        <v>7.6799999999999993E-2</v>
      </c>
      <c r="AA51" s="212">
        <v>3.8399999999999997E-2</v>
      </c>
    </row>
    <row r="52" spans="16:27" ht="13">
      <c r="P52" s="209">
        <v>0.49</v>
      </c>
      <c r="Q52" s="210">
        <f t="array" ref="Q52:V52">(1-$P52)*TRANSPOSE($F$2:$F$7)</f>
        <v>1.5299999999999999E-2</v>
      </c>
      <c r="R52" s="210">
        <v>9.1799999999999993E-2</v>
      </c>
      <c r="S52" s="210">
        <v>0.18870000000000001</v>
      </c>
      <c r="T52" s="210">
        <v>0.10200000000000001</v>
      </c>
      <c r="U52" s="210">
        <v>4.5899999999999996E-2</v>
      </c>
      <c r="V52" s="210">
        <v>6.6299999999999998E-2</v>
      </c>
      <c r="W52" s="212">
        <f t="array" ref="W52:AA52">$P52*TRANSPOSE($F$8:$F$12)</f>
        <v>9.8000000000000004E-2</v>
      </c>
      <c r="X52" s="212">
        <v>0.25480000000000003</v>
      </c>
      <c r="Y52" s="212">
        <v>1.9599999999999999E-2</v>
      </c>
      <c r="Z52" s="212">
        <v>7.8399999999999997E-2</v>
      </c>
      <c r="AA52" s="212">
        <v>3.9199999999999999E-2</v>
      </c>
    </row>
    <row r="53" spans="16:27" ht="13">
      <c r="P53" s="209">
        <v>0.5</v>
      </c>
      <c r="Q53" s="210">
        <f t="array" ref="Q53:V53">(1-$P53)*TRANSPOSE($F$2:$F$7)</f>
        <v>1.4999999999999999E-2</v>
      </c>
      <c r="R53" s="210">
        <v>0.09</v>
      </c>
      <c r="S53" s="210">
        <v>0.185</v>
      </c>
      <c r="T53" s="210">
        <v>0.1</v>
      </c>
      <c r="U53" s="210">
        <v>4.4999999999999998E-2</v>
      </c>
      <c r="V53" s="210">
        <v>6.5000000000000002E-2</v>
      </c>
      <c r="W53" s="212">
        <f t="array" ref="W53:AA53">$P53*TRANSPOSE($F$8:$F$12)</f>
        <v>0.1</v>
      </c>
      <c r="X53" s="212">
        <v>0.26</v>
      </c>
      <c r="Y53" s="212">
        <v>0.02</v>
      </c>
      <c r="Z53" s="212">
        <v>0.08</v>
      </c>
      <c r="AA53" s="212">
        <v>0.04</v>
      </c>
    </row>
    <row r="54" spans="16:27" ht="13">
      <c r="P54" s="209">
        <v>0.51</v>
      </c>
      <c r="Q54" s="210">
        <f t="array" ref="Q54:V54">(1-$P54)*TRANSPOSE($F$2:$F$7)</f>
        <v>1.47E-2</v>
      </c>
      <c r="R54" s="210">
        <v>8.8200000000000001E-2</v>
      </c>
      <c r="S54" s="210">
        <v>0.18129999999999999</v>
      </c>
      <c r="T54" s="210">
        <v>9.8000000000000004E-2</v>
      </c>
      <c r="U54" s="210">
        <v>4.41E-2</v>
      </c>
      <c r="V54" s="210">
        <v>6.3700000000000007E-2</v>
      </c>
      <c r="W54" s="212">
        <f t="array" ref="W54:AA54">$P54*TRANSPOSE($F$8:$F$12)</f>
        <v>0.10200000000000001</v>
      </c>
      <c r="X54" s="212">
        <v>0.26519999999999999</v>
      </c>
      <c r="Y54" s="212">
        <v>2.0400000000000001E-2</v>
      </c>
      <c r="Z54" s="212">
        <v>8.1600000000000006E-2</v>
      </c>
      <c r="AA54" s="212">
        <v>4.0800000000000003E-2</v>
      </c>
    </row>
    <row r="55" spans="16:27" ht="13">
      <c r="P55" s="209">
        <v>0.52</v>
      </c>
      <c r="Q55" s="210">
        <f t="array" ref="Q55:V55">(1-$P55)*TRANSPOSE($F$2:$F$7)</f>
        <v>1.44E-2</v>
      </c>
      <c r="R55" s="210">
        <v>8.6399999999999991E-2</v>
      </c>
      <c r="S55" s="210">
        <v>0.17759999999999998</v>
      </c>
      <c r="T55" s="210">
        <v>9.6000000000000002E-2</v>
      </c>
      <c r="U55" s="210">
        <v>4.3199999999999995E-2</v>
      </c>
      <c r="V55" s="210">
        <v>6.2399999999999997E-2</v>
      </c>
      <c r="W55" s="212">
        <f t="array" ref="W55:AA55">$P55*TRANSPOSE($F$8:$F$12)</f>
        <v>0.10400000000000001</v>
      </c>
      <c r="X55" s="212">
        <v>0.27040000000000003</v>
      </c>
      <c r="Y55" s="212">
        <v>2.0800000000000003E-2</v>
      </c>
      <c r="Z55" s="212">
        <v>8.320000000000001E-2</v>
      </c>
      <c r="AA55" s="212">
        <v>4.1600000000000005E-2</v>
      </c>
    </row>
    <row r="56" spans="16:27" ht="13">
      <c r="P56" s="209">
        <v>0.53</v>
      </c>
      <c r="Q56" s="210">
        <f t="array" ref="Q56:V56">(1-$P56)*TRANSPOSE($F$2:$F$7)</f>
        <v>1.4099999999999998E-2</v>
      </c>
      <c r="R56" s="210">
        <v>8.4599999999999995E-2</v>
      </c>
      <c r="S56" s="210">
        <v>0.1739</v>
      </c>
      <c r="T56" s="210">
        <v>9.4E-2</v>
      </c>
      <c r="U56" s="210">
        <v>4.2299999999999997E-2</v>
      </c>
      <c r="V56" s="210">
        <v>6.1100000000000002E-2</v>
      </c>
      <c r="W56" s="212">
        <f t="array" ref="W56:AA56">$P56*TRANSPOSE($F$8:$F$12)</f>
        <v>0.10600000000000001</v>
      </c>
      <c r="X56" s="212">
        <v>0.27560000000000001</v>
      </c>
      <c r="Y56" s="212">
        <v>2.12E-2</v>
      </c>
      <c r="Z56" s="212">
        <v>8.48E-2</v>
      </c>
      <c r="AA56" s="212">
        <v>4.24E-2</v>
      </c>
    </row>
    <row r="57" spans="16:27" ht="13">
      <c r="P57" s="209">
        <v>0.54</v>
      </c>
      <c r="Q57" s="210">
        <f t="array" ref="Q57:V57">(1-$P57)*TRANSPOSE($F$2:$F$7)</f>
        <v>1.3799999999999998E-2</v>
      </c>
      <c r="R57" s="210">
        <v>8.2799999999999985E-2</v>
      </c>
      <c r="S57" s="210">
        <v>0.17019999999999999</v>
      </c>
      <c r="T57" s="210">
        <v>9.1999999999999998E-2</v>
      </c>
      <c r="U57" s="210">
        <v>4.1399999999999992E-2</v>
      </c>
      <c r="V57" s="210">
        <v>5.9799999999999999E-2</v>
      </c>
      <c r="W57" s="212">
        <f t="array" ref="W57:AA57">$P57*TRANSPOSE($F$8:$F$12)</f>
        <v>0.10800000000000001</v>
      </c>
      <c r="X57" s="212">
        <v>0.28080000000000005</v>
      </c>
      <c r="Y57" s="212">
        <v>2.1600000000000001E-2</v>
      </c>
      <c r="Z57" s="212">
        <v>8.6400000000000005E-2</v>
      </c>
      <c r="AA57" s="212">
        <v>4.3200000000000002E-2</v>
      </c>
    </row>
    <row r="58" spans="16:27" ht="13">
      <c r="P58" s="209">
        <v>0.55000000000000004</v>
      </c>
      <c r="Q58" s="210">
        <f t="array" ref="Q58:V58">(1-$P58)*TRANSPOSE($F$2:$F$7)</f>
        <v>1.3499999999999998E-2</v>
      </c>
      <c r="R58" s="210">
        <v>8.0999999999999989E-2</v>
      </c>
      <c r="S58" s="210">
        <v>0.16649999999999998</v>
      </c>
      <c r="T58" s="210">
        <v>0.09</v>
      </c>
      <c r="U58" s="210">
        <v>4.0499999999999994E-2</v>
      </c>
      <c r="V58" s="210">
        <v>5.8499999999999996E-2</v>
      </c>
      <c r="W58" s="212">
        <f t="array" ref="W58:AA58">$P58*TRANSPOSE($F$8:$F$12)</f>
        <v>0.11000000000000001</v>
      </c>
      <c r="X58" s="212">
        <v>0.28600000000000003</v>
      </c>
      <c r="Y58" s="212">
        <v>2.2000000000000002E-2</v>
      </c>
      <c r="Z58" s="212">
        <v>8.8000000000000009E-2</v>
      </c>
      <c r="AA58" s="212">
        <v>4.4000000000000004E-2</v>
      </c>
    </row>
    <row r="59" spans="16:27" ht="13">
      <c r="P59" s="209">
        <v>0.56000000000000005</v>
      </c>
      <c r="Q59" s="210">
        <f t="array" ref="Q59:V59">(1-$P59)*TRANSPOSE($F$2:$F$7)</f>
        <v>1.3199999999999998E-2</v>
      </c>
      <c r="R59" s="210">
        <v>7.9199999999999993E-2</v>
      </c>
      <c r="S59" s="210">
        <v>0.16279999999999997</v>
      </c>
      <c r="T59" s="210">
        <v>8.7999999999999995E-2</v>
      </c>
      <c r="U59" s="210">
        <v>3.9599999999999996E-2</v>
      </c>
      <c r="V59" s="210">
        <v>5.7199999999999994E-2</v>
      </c>
      <c r="W59" s="212">
        <f t="array" ref="W59:AA59">$P59*TRANSPOSE($F$8:$F$12)</f>
        <v>0.11200000000000002</v>
      </c>
      <c r="X59" s="212">
        <v>0.29120000000000001</v>
      </c>
      <c r="Y59" s="212">
        <v>2.2400000000000003E-2</v>
      </c>
      <c r="Z59" s="212">
        <v>8.9600000000000013E-2</v>
      </c>
      <c r="AA59" s="212">
        <v>4.4800000000000006E-2</v>
      </c>
    </row>
    <row r="60" spans="16:27" ht="13">
      <c r="P60" s="209">
        <v>0.56999999999999995</v>
      </c>
      <c r="Q60" s="210">
        <f t="array" ref="Q60:V60">(1-$P60)*TRANSPOSE($F$2:$F$7)</f>
        <v>1.2900000000000002E-2</v>
      </c>
      <c r="R60" s="210">
        <v>7.740000000000001E-2</v>
      </c>
      <c r="S60" s="210">
        <v>0.15910000000000002</v>
      </c>
      <c r="T60" s="210">
        <v>8.6000000000000021E-2</v>
      </c>
      <c r="U60" s="210">
        <v>3.8700000000000005E-2</v>
      </c>
      <c r="V60" s="210">
        <v>5.5900000000000005E-2</v>
      </c>
      <c r="W60" s="212">
        <f t="array" ref="W60:AA60">$P60*TRANSPOSE($F$8:$F$12)</f>
        <v>0.11399999999999999</v>
      </c>
      <c r="X60" s="212">
        <v>0.2964</v>
      </c>
      <c r="Y60" s="212">
        <v>2.2799999999999997E-2</v>
      </c>
      <c r="Z60" s="212">
        <v>9.1199999999999989E-2</v>
      </c>
      <c r="AA60" s="212">
        <v>4.5599999999999995E-2</v>
      </c>
    </row>
    <row r="61" spans="16:27" ht="13">
      <c r="P61" s="209">
        <v>0.57999999999999996</v>
      </c>
      <c r="Q61" s="210">
        <f t="array" ref="Q61:V61">(1-$P61)*TRANSPOSE($F$2:$F$7)</f>
        <v>1.26E-2</v>
      </c>
      <c r="R61" s="210">
        <v>7.5600000000000001E-2</v>
      </c>
      <c r="S61" s="210">
        <v>0.15540000000000001</v>
      </c>
      <c r="T61" s="210">
        <v>8.4000000000000019E-2</v>
      </c>
      <c r="U61" s="210">
        <v>3.78E-2</v>
      </c>
      <c r="V61" s="210">
        <v>5.460000000000001E-2</v>
      </c>
      <c r="W61" s="212">
        <f t="array" ref="W61:AA61">$P61*TRANSPOSE($F$8:$F$12)</f>
        <v>0.11599999999999999</v>
      </c>
      <c r="X61" s="212">
        <v>0.30159999999999998</v>
      </c>
      <c r="Y61" s="212">
        <v>2.3199999999999998E-2</v>
      </c>
      <c r="Z61" s="212">
        <v>9.2799999999999994E-2</v>
      </c>
      <c r="AA61" s="212">
        <v>4.6399999999999997E-2</v>
      </c>
    </row>
    <row r="62" spans="16:27" ht="13">
      <c r="P62" s="209">
        <v>0.59</v>
      </c>
      <c r="Q62" s="210">
        <f t="array" ref="Q62:V62">(1-$P62)*TRANSPOSE($F$2:$F$7)</f>
        <v>1.23E-2</v>
      </c>
      <c r="R62" s="210">
        <v>7.3800000000000004E-2</v>
      </c>
      <c r="S62" s="210">
        <v>0.1517</v>
      </c>
      <c r="T62" s="210">
        <v>8.2000000000000017E-2</v>
      </c>
      <c r="U62" s="210">
        <v>3.6900000000000002E-2</v>
      </c>
      <c r="V62" s="210">
        <v>5.3300000000000007E-2</v>
      </c>
      <c r="W62" s="212">
        <f t="array" ref="W62:AA62">$P62*TRANSPOSE($F$8:$F$12)</f>
        <v>0.11799999999999999</v>
      </c>
      <c r="X62" s="212">
        <v>0.30680000000000002</v>
      </c>
      <c r="Y62" s="212">
        <v>2.3599999999999999E-2</v>
      </c>
      <c r="Z62" s="212">
        <v>9.4399999999999998E-2</v>
      </c>
      <c r="AA62" s="212">
        <v>4.7199999999999999E-2</v>
      </c>
    </row>
    <row r="63" spans="16:27" ht="13">
      <c r="P63" s="209">
        <v>0.6</v>
      </c>
      <c r="Q63" s="210">
        <f t="array" ref="Q63:V63">(1-$P63)*TRANSPOSE($F$2:$F$7)</f>
        <v>1.2E-2</v>
      </c>
      <c r="R63" s="210">
        <v>7.1999999999999995E-2</v>
      </c>
      <c r="S63" s="210">
        <v>0.14799999999999999</v>
      </c>
      <c r="T63" s="210">
        <v>8.0000000000000016E-2</v>
      </c>
      <c r="U63" s="210">
        <v>3.5999999999999997E-2</v>
      </c>
      <c r="V63" s="210">
        <v>5.2000000000000005E-2</v>
      </c>
      <c r="W63" s="212">
        <f t="array" ref="W63:AA63">$P63*TRANSPOSE($F$8:$F$12)</f>
        <v>0.12</v>
      </c>
      <c r="X63" s="212">
        <v>0.312</v>
      </c>
      <c r="Y63" s="212">
        <v>2.4E-2</v>
      </c>
      <c r="Z63" s="212">
        <v>9.6000000000000002E-2</v>
      </c>
      <c r="AA63" s="212">
        <v>4.8000000000000001E-2</v>
      </c>
    </row>
    <row r="64" spans="16:27" ht="13">
      <c r="P64" s="209">
        <v>0.61</v>
      </c>
      <c r="Q64" s="210">
        <f t="array" ref="Q64:V64">(1-$P64)*TRANSPOSE($F$2:$F$7)</f>
        <v>1.17E-2</v>
      </c>
      <c r="R64" s="210">
        <v>7.0199999999999999E-2</v>
      </c>
      <c r="S64" s="210">
        <v>0.14430000000000001</v>
      </c>
      <c r="T64" s="210">
        <v>7.8000000000000014E-2</v>
      </c>
      <c r="U64" s="210">
        <v>3.5099999999999999E-2</v>
      </c>
      <c r="V64" s="210">
        <v>5.0700000000000002E-2</v>
      </c>
      <c r="W64" s="212">
        <f t="array" ref="W64:AA64">$P64*TRANSPOSE($F$8:$F$12)</f>
        <v>0.122</v>
      </c>
      <c r="X64" s="212">
        <v>0.31719999999999998</v>
      </c>
      <c r="Y64" s="212">
        <v>2.4400000000000002E-2</v>
      </c>
      <c r="Z64" s="212">
        <v>9.7600000000000006E-2</v>
      </c>
      <c r="AA64" s="212">
        <v>4.8800000000000003E-2</v>
      </c>
    </row>
    <row r="65" spans="16:27" ht="13">
      <c r="P65" s="209">
        <v>0.62</v>
      </c>
      <c r="Q65" s="210">
        <f t="array" ref="Q65:V65">(1-$P65)*TRANSPOSE($F$2:$F$7)</f>
        <v>1.14E-2</v>
      </c>
      <c r="R65" s="210">
        <v>6.8400000000000002E-2</v>
      </c>
      <c r="S65" s="210">
        <v>0.1406</v>
      </c>
      <c r="T65" s="210">
        <v>7.6000000000000012E-2</v>
      </c>
      <c r="U65" s="210">
        <v>3.4200000000000001E-2</v>
      </c>
      <c r="V65" s="210">
        <v>4.9399999999999999E-2</v>
      </c>
      <c r="W65" s="212">
        <f t="array" ref="W65:AA65">$P65*TRANSPOSE($F$8:$F$12)</f>
        <v>0.124</v>
      </c>
      <c r="X65" s="212">
        <v>0.32240000000000002</v>
      </c>
      <c r="Y65" s="212">
        <v>2.4799999999999999E-2</v>
      </c>
      <c r="Z65" s="212">
        <v>9.9199999999999997E-2</v>
      </c>
      <c r="AA65" s="212">
        <v>4.9599999999999998E-2</v>
      </c>
    </row>
    <row r="66" spans="16:27" ht="13">
      <c r="P66" s="209">
        <v>0.63</v>
      </c>
      <c r="Q66" s="210">
        <f t="array" ref="Q66:V66">(1-$P66)*TRANSPOSE($F$2:$F$7)</f>
        <v>1.1099999999999999E-2</v>
      </c>
      <c r="R66" s="210">
        <v>6.6599999999999993E-2</v>
      </c>
      <c r="S66" s="210">
        <v>0.13689999999999999</v>
      </c>
      <c r="T66" s="210">
        <v>7.3999999999999996E-2</v>
      </c>
      <c r="U66" s="210">
        <v>3.3299999999999996E-2</v>
      </c>
      <c r="V66" s="210">
        <v>4.8100000000000004E-2</v>
      </c>
      <c r="W66" s="212">
        <f t="array" ref="W66:AA66">$P66*TRANSPOSE($F$8:$F$12)</f>
        <v>0.126</v>
      </c>
      <c r="X66" s="212">
        <v>0.3276</v>
      </c>
      <c r="Y66" s="212">
        <v>2.52E-2</v>
      </c>
      <c r="Z66" s="212">
        <v>0.1008</v>
      </c>
      <c r="AA66" s="212">
        <v>5.04E-2</v>
      </c>
    </row>
    <row r="67" spans="16:27" ht="13">
      <c r="P67" s="209">
        <v>0.64</v>
      </c>
      <c r="Q67" s="210">
        <f t="array" ref="Q67:V67">(1-$P67)*TRANSPOSE($F$2:$F$7)</f>
        <v>1.0799999999999999E-2</v>
      </c>
      <c r="R67" s="210">
        <v>6.4799999999999996E-2</v>
      </c>
      <c r="S67" s="210">
        <v>0.13319999999999999</v>
      </c>
      <c r="T67" s="210">
        <v>7.1999999999999995E-2</v>
      </c>
      <c r="U67" s="210">
        <v>3.2399999999999998E-2</v>
      </c>
      <c r="V67" s="210">
        <v>4.6800000000000001E-2</v>
      </c>
      <c r="W67" s="212">
        <f t="array" ref="W67:AA67">$P67*TRANSPOSE($F$8:$F$12)</f>
        <v>0.128</v>
      </c>
      <c r="X67" s="212">
        <v>0.33280000000000004</v>
      </c>
      <c r="Y67" s="212">
        <v>2.5600000000000001E-2</v>
      </c>
      <c r="Z67" s="212">
        <v>0.1024</v>
      </c>
      <c r="AA67" s="212">
        <v>5.1200000000000002E-2</v>
      </c>
    </row>
    <row r="68" spans="16:27" ht="13">
      <c r="P68" s="209">
        <v>0.65</v>
      </c>
      <c r="Q68" s="210">
        <f t="array" ref="Q68:V68">(1-$P68)*TRANSPOSE($F$2:$F$7)</f>
        <v>1.0499999999999999E-2</v>
      </c>
      <c r="R68" s="210">
        <v>6.3E-2</v>
      </c>
      <c r="S68" s="210">
        <v>0.1295</v>
      </c>
      <c r="T68" s="210">
        <v>6.9999999999999993E-2</v>
      </c>
      <c r="U68" s="210">
        <v>3.15E-2</v>
      </c>
      <c r="V68" s="210">
        <v>4.5499999999999999E-2</v>
      </c>
      <c r="W68" s="212">
        <f t="array" ref="W68:AA68">$P68*TRANSPOSE($F$8:$F$12)</f>
        <v>0.13</v>
      </c>
      <c r="X68" s="212">
        <v>0.33800000000000002</v>
      </c>
      <c r="Y68" s="212">
        <v>2.6000000000000002E-2</v>
      </c>
      <c r="Z68" s="212">
        <v>0.10400000000000001</v>
      </c>
      <c r="AA68" s="212">
        <v>5.2000000000000005E-2</v>
      </c>
    </row>
    <row r="69" spans="16:27" ht="13">
      <c r="P69" s="209">
        <v>0.66</v>
      </c>
      <c r="Q69" s="210">
        <f t="array" ref="Q69:V69">(1-$P69)*TRANSPOSE($F$2:$F$7)</f>
        <v>1.0199999999999999E-2</v>
      </c>
      <c r="R69" s="210">
        <v>6.1199999999999991E-2</v>
      </c>
      <c r="S69" s="210">
        <v>0.1258</v>
      </c>
      <c r="T69" s="210">
        <v>6.7999999999999991E-2</v>
      </c>
      <c r="U69" s="210">
        <v>3.0599999999999995E-2</v>
      </c>
      <c r="V69" s="210">
        <v>4.4199999999999996E-2</v>
      </c>
      <c r="W69" s="212">
        <f t="array" ref="W69:AA69">$P69*TRANSPOSE($F$8:$F$12)</f>
        <v>0.13200000000000001</v>
      </c>
      <c r="X69" s="212">
        <v>0.34320000000000001</v>
      </c>
      <c r="Y69" s="212">
        <v>2.6400000000000003E-2</v>
      </c>
      <c r="Z69" s="212">
        <v>0.10560000000000001</v>
      </c>
      <c r="AA69" s="212">
        <v>5.2800000000000007E-2</v>
      </c>
    </row>
    <row r="70" spans="16:27" ht="13">
      <c r="P70" s="209">
        <v>0.67</v>
      </c>
      <c r="Q70" s="210">
        <f t="array" ref="Q70:V70">(1-$P70)*TRANSPOSE($F$2:$F$7)</f>
        <v>9.8999999999999991E-3</v>
      </c>
      <c r="R70" s="210">
        <v>5.9399999999999988E-2</v>
      </c>
      <c r="S70" s="210">
        <v>0.12209999999999999</v>
      </c>
      <c r="T70" s="210">
        <v>6.5999999999999989E-2</v>
      </c>
      <c r="U70" s="210">
        <v>2.9699999999999994E-2</v>
      </c>
      <c r="V70" s="210">
        <v>4.2899999999999994E-2</v>
      </c>
      <c r="W70" s="212">
        <f t="array" ref="W70:AA70">$P70*TRANSPOSE($F$8:$F$12)</f>
        <v>0.13400000000000001</v>
      </c>
      <c r="X70" s="212">
        <v>0.34840000000000004</v>
      </c>
      <c r="Y70" s="212">
        <v>2.6800000000000001E-2</v>
      </c>
      <c r="Z70" s="212">
        <v>0.1072</v>
      </c>
      <c r="AA70" s="212">
        <v>5.3600000000000002E-2</v>
      </c>
    </row>
    <row r="71" spans="16:27" ht="13">
      <c r="P71" s="209">
        <v>0.68</v>
      </c>
      <c r="Q71" s="210">
        <f t="array" ref="Q71:V71">(1-$P71)*TRANSPOSE($F$2:$F$7)</f>
        <v>9.5999999999999974E-3</v>
      </c>
      <c r="R71" s="210">
        <v>5.7599999999999991E-2</v>
      </c>
      <c r="S71" s="210">
        <v>0.11839999999999998</v>
      </c>
      <c r="T71" s="210">
        <v>6.3999999999999987E-2</v>
      </c>
      <c r="U71" s="210">
        <v>2.8799999999999996E-2</v>
      </c>
      <c r="V71" s="210">
        <v>4.1599999999999998E-2</v>
      </c>
      <c r="W71" s="212">
        <f t="array" ref="W71:AA71">$P71*TRANSPOSE($F$8:$F$12)</f>
        <v>0.13600000000000001</v>
      </c>
      <c r="X71" s="212">
        <v>0.35360000000000003</v>
      </c>
      <c r="Y71" s="212">
        <v>2.7200000000000002E-2</v>
      </c>
      <c r="Z71" s="212">
        <v>0.10880000000000001</v>
      </c>
      <c r="AA71" s="212">
        <v>5.4400000000000004E-2</v>
      </c>
    </row>
    <row r="72" spans="16:27" ht="13">
      <c r="P72" s="209">
        <v>0.69</v>
      </c>
      <c r="Q72" s="210">
        <f t="array" ref="Q72:V72">(1-$P72)*TRANSPOSE($F$2:$F$7)</f>
        <v>9.300000000000001E-3</v>
      </c>
      <c r="R72" s="210">
        <v>5.5800000000000009E-2</v>
      </c>
      <c r="S72" s="210">
        <v>0.11470000000000002</v>
      </c>
      <c r="T72" s="210">
        <v>6.2000000000000013E-2</v>
      </c>
      <c r="U72" s="210">
        <v>2.7900000000000005E-2</v>
      </c>
      <c r="V72" s="210">
        <v>4.0300000000000009E-2</v>
      </c>
      <c r="W72" s="212">
        <f t="array" ref="W72:AA72">$P72*TRANSPOSE($F$8:$F$12)</f>
        <v>0.13799999999999998</v>
      </c>
      <c r="X72" s="212">
        <v>0.35880000000000001</v>
      </c>
      <c r="Y72" s="212">
        <v>2.76E-2</v>
      </c>
      <c r="Z72" s="212">
        <v>0.1104</v>
      </c>
      <c r="AA72" s="212">
        <v>5.5199999999999999E-2</v>
      </c>
    </row>
    <row r="73" spans="16:27" ht="13">
      <c r="P73" s="209">
        <v>0.7</v>
      </c>
      <c r="Q73" s="210">
        <f t="array" ref="Q73:V73">(1-$P73)*TRANSPOSE($F$2:$F$7)</f>
        <v>9.0000000000000011E-3</v>
      </c>
      <c r="R73" s="210">
        <v>5.4000000000000006E-2</v>
      </c>
      <c r="S73" s="210">
        <v>0.11100000000000002</v>
      </c>
      <c r="T73" s="210">
        <v>6.0000000000000012E-2</v>
      </c>
      <c r="U73" s="210">
        <v>2.7000000000000003E-2</v>
      </c>
      <c r="V73" s="210">
        <v>3.9000000000000007E-2</v>
      </c>
      <c r="W73" s="212">
        <f t="array" ref="W73:AA73">$P73*TRANSPOSE($F$8:$F$12)</f>
        <v>0.13999999999999999</v>
      </c>
      <c r="X73" s="212">
        <v>0.36399999999999999</v>
      </c>
      <c r="Y73" s="212">
        <v>2.7999999999999997E-2</v>
      </c>
      <c r="Z73" s="212">
        <v>0.11199999999999999</v>
      </c>
      <c r="AA73" s="212">
        <v>5.5999999999999994E-2</v>
      </c>
    </row>
    <row r="74" spans="16:27" ht="13">
      <c r="P74" s="209">
        <v>0.71</v>
      </c>
      <c r="Q74" s="210">
        <f t="array" ref="Q74:V74">(1-$P74)*TRANSPOSE($F$2:$F$7)</f>
        <v>8.7000000000000011E-3</v>
      </c>
      <c r="R74" s="210">
        <v>5.2200000000000003E-2</v>
      </c>
      <c r="S74" s="210">
        <v>0.10730000000000001</v>
      </c>
      <c r="T74" s="210">
        <v>5.800000000000001E-2</v>
      </c>
      <c r="U74" s="210">
        <v>2.6100000000000002E-2</v>
      </c>
      <c r="V74" s="210">
        <v>3.7700000000000004E-2</v>
      </c>
      <c r="W74" s="212">
        <f t="array" ref="W74:AA74">$P74*TRANSPOSE($F$8:$F$12)</f>
        <v>0.14199999999999999</v>
      </c>
      <c r="X74" s="212">
        <v>0.36919999999999997</v>
      </c>
      <c r="Y74" s="212">
        <v>2.8399999999999998E-2</v>
      </c>
      <c r="Z74" s="212">
        <v>0.11359999999999999</v>
      </c>
      <c r="AA74" s="212">
        <v>5.6799999999999996E-2</v>
      </c>
    </row>
    <row r="75" spans="16:27" ht="13">
      <c r="P75" s="209">
        <v>0.72</v>
      </c>
      <c r="Q75" s="210">
        <f t="array" ref="Q75:V75">(1-$P75)*TRANSPOSE($F$2:$F$7)</f>
        <v>8.4000000000000012E-3</v>
      </c>
      <c r="R75" s="210">
        <v>5.04E-2</v>
      </c>
      <c r="S75" s="210">
        <v>0.10360000000000001</v>
      </c>
      <c r="T75" s="210">
        <v>5.6000000000000008E-2</v>
      </c>
      <c r="U75" s="210">
        <v>2.52E-2</v>
      </c>
      <c r="V75" s="210">
        <v>3.6400000000000002E-2</v>
      </c>
      <c r="W75" s="212">
        <f t="array" ref="W75:AA75">$P75*TRANSPOSE($F$8:$F$12)</f>
        <v>0.14399999999999999</v>
      </c>
      <c r="X75" s="212">
        <v>0.37440000000000001</v>
      </c>
      <c r="Y75" s="212">
        <v>2.8799999999999999E-2</v>
      </c>
      <c r="Z75" s="212">
        <v>0.1152</v>
      </c>
      <c r="AA75" s="212">
        <v>5.7599999999999998E-2</v>
      </c>
    </row>
    <row r="76" spans="16:27" ht="13">
      <c r="P76" s="209">
        <v>0.73</v>
      </c>
      <c r="Q76" s="210">
        <f t="array" ref="Q76:V76">(1-$P76)*TRANSPOSE($F$2:$F$7)</f>
        <v>8.0999999999999996E-3</v>
      </c>
      <c r="R76" s="210">
        <v>4.8600000000000004E-2</v>
      </c>
      <c r="S76" s="210">
        <v>9.9900000000000003E-2</v>
      </c>
      <c r="T76" s="210">
        <v>5.4000000000000006E-2</v>
      </c>
      <c r="U76" s="210">
        <v>2.4300000000000002E-2</v>
      </c>
      <c r="V76" s="210">
        <v>3.5100000000000006E-2</v>
      </c>
      <c r="W76" s="212">
        <f t="array" ref="W76:AA76">$P76*TRANSPOSE($F$8:$F$12)</f>
        <v>0.14599999999999999</v>
      </c>
      <c r="X76" s="212">
        <v>0.37959999999999999</v>
      </c>
      <c r="Y76" s="212">
        <v>2.92E-2</v>
      </c>
      <c r="Z76" s="212">
        <v>0.1168</v>
      </c>
      <c r="AA76" s="212">
        <v>5.8400000000000001E-2</v>
      </c>
    </row>
    <row r="77" spans="16:27" ht="13">
      <c r="P77" s="209">
        <v>0.74</v>
      </c>
      <c r="Q77" s="210">
        <f t="array" ref="Q77:V77">(1-$P77)*TRANSPOSE($F$2:$F$7)</f>
        <v>7.7999999999999996E-3</v>
      </c>
      <c r="R77" s="210">
        <v>4.6800000000000001E-2</v>
      </c>
      <c r="S77" s="210">
        <v>9.6200000000000008E-2</v>
      </c>
      <c r="T77" s="210">
        <v>5.2000000000000005E-2</v>
      </c>
      <c r="U77" s="210">
        <v>2.3400000000000001E-2</v>
      </c>
      <c r="V77" s="210">
        <v>3.3800000000000004E-2</v>
      </c>
      <c r="W77" s="212">
        <f t="array" ref="W77:AA77">$P77*TRANSPOSE($F$8:$F$12)</f>
        <v>0.14799999999999999</v>
      </c>
      <c r="X77" s="212">
        <v>0.38480000000000003</v>
      </c>
      <c r="Y77" s="212">
        <v>2.9600000000000001E-2</v>
      </c>
      <c r="Z77" s="212">
        <v>0.11840000000000001</v>
      </c>
      <c r="AA77" s="212">
        <v>5.9200000000000003E-2</v>
      </c>
    </row>
    <row r="78" spans="16:27" ht="13">
      <c r="P78" s="209">
        <v>0.75</v>
      </c>
      <c r="Q78" s="210">
        <f t="array" ref="Q78:V78">(1-$P78)*TRANSPOSE($F$2:$F$7)</f>
        <v>7.4999999999999997E-3</v>
      </c>
      <c r="R78" s="210">
        <v>4.4999999999999998E-2</v>
      </c>
      <c r="S78" s="210">
        <v>9.2499999999999999E-2</v>
      </c>
      <c r="T78" s="210">
        <v>0.05</v>
      </c>
      <c r="U78" s="210">
        <v>2.2499999999999999E-2</v>
      </c>
      <c r="V78" s="210">
        <v>3.2500000000000001E-2</v>
      </c>
      <c r="W78" s="212">
        <f t="array" ref="W78:AA78">$P78*TRANSPOSE($F$8:$F$12)</f>
        <v>0.15000000000000002</v>
      </c>
      <c r="X78" s="212">
        <v>0.39</v>
      </c>
      <c r="Y78" s="212">
        <v>0.03</v>
      </c>
      <c r="Z78" s="212">
        <v>0.12</v>
      </c>
      <c r="AA78" s="212">
        <v>0.06</v>
      </c>
    </row>
    <row r="79" spans="16:27" ht="13">
      <c r="P79" s="209">
        <v>0.76</v>
      </c>
      <c r="Q79" s="210">
        <f t="array" ref="Q79:V79">(1-$P79)*TRANSPOSE($F$2:$F$7)</f>
        <v>7.1999999999999998E-3</v>
      </c>
      <c r="R79" s="210">
        <v>4.3199999999999995E-2</v>
      </c>
      <c r="S79" s="210">
        <v>8.879999999999999E-2</v>
      </c>
      <c r="T79" s="210">
        <v>4.8000000000000001E-2</v>
      </c>
      <c r="U79" s="210">
        <v>2.1599999999999998E-2</v>
      </c>
      <c r="V79" s="210">
        <v>3.1199999999999999E-2</v>
      </c>
      <c r="W79" s="212">
        <f t="array" ref="W79:AA79">$P79*TRANSPOSE($F$8:$F$12)</f>
        <v>0.15200000000000002</v>
      </c>
      <c r="X79" s="212">
        <v>0.3952</v>
      </c>
      <c r="Y79" s="212">
        <v>3.04E-2</v>
      </c>
      <c r="Z79" s="212">
        <v>0.1216</v>
      </c>
      <c r="AA79" s="212">
        <v>6.08E-2</v>
      </c>
    </row>
    <row r="80" spans="16:27" ht="13">
      <c r="P80" s="209">
        <v>0.77</v>
      </c>
      <c r="Q80" s="210">
        <f t="array" ref="Q80:V80">(1-$P80)*TRANSPOSE($F$2:$F$7)</f>
        <v>6.899999999999999E-3</v>
      </c>
      <c r="R80" s="210">
        <v>4.1399999999999992E-2</v>
      </c>
      <c r="S80" s="210">
        <v>8.5099999999999995E-2</v>
      </c>
      <c r="T80" s="210">
        <v>4.5999999999999999E-2</v>
      </c>
      <c r="U80" s="210">
        <v>2.0699999999999996E-2</v>
      </c>
      <c r="V80" s="210">
        <v>2.9899999999999999E-2</v>
      </c>
      <c r="W80" s="212">
        <f t="array" ref="W80:AA80">$P80*TRANSPOSE($F$8:$F$12)</f>
        <v>0.15400000000000003</v>
      </c>
      <c r="X80" s="212">
        <v>0.40040000000000003</v>
      </c>
      <c r="Y80" s="212">
        <v>3.0800000000000001E-2</v>
      </c>
      <c r="Z80" s="212">
        <v>0.1232</v>
      </c>
      <c r="AA80" s="212">
        <v>6.1600000000000002E-2</v>
      </c>
    </row>
    <row r="81" spans="16:27" ht="13">
      <c r="P81" s="209">
        <v>0.78</v>
      </c>
      <c r="Q81" s="210">
        <f t="array" ref="Q81:V81">(1-$P81)*TRANSPOSE($F$2:$F$7)</f>
        <v>6.5999999999999991E-3</v>
      </c>
      <c r="R81" s="210">
        <v>3.9599999999999996E-2</v>
      </c>
      <c r="S81" s="210">
        <v>8.1399999999999986E-2</v>
      </c>
      <c r="T81" s="210">
        <v>4.3999999999999997E-2</v>
      </c>
      <c r="U81" s="210">
        <v>1.9799999999999998E-2</v>
      </c>
      <c r="V81" s="210">
        <v>2.8599999999999997E-2</v>
      </c>
      <c r="W81" s="212">
        <f t="array" ref="W81:AA81">$P81*TRANSPOSE($F$8:$F$12)</f>
        <v>0.15600000000000003</v>
      </c>
      <c r="X81" s="212">
        <v>0.40560000000000002</v>
      </c>
      <c r="Y81" s="212">
        <v>3.1200000000000002E-2</v>
      </c>
      <c r="Z81" s="212">
        <v>0.12480000000000001</v>
      </c>
      <c r="AA81" s="212">
        <v>6.2400000000000004E-2</v>
      </c>
    </row>
    <row r="82" spans="16:27" ht="13">
      <c r="P82" s="209">
        <v>0.79</v>
      </c>
      <c r="Q82" s="210">
        <f t="array" ref="Q82:V82">(1-$P82)*TRANSPOSE($F$2:$F$7)</f>
        <v>6.2999999999999983E-3</v>
      </c>
      <c r="R82" s="210">
        <v>3.7799999999999993E-2</v>
      </c>
      <c r="S82" s="210">
        <v>7.7699999999999991E-2</v>
      </c>
      <c r="T82" s="210">
        <v>4.1999999999999996E-2</v>
      </c>
      <c r="U82" s="210">
        <v>1.8899999999999997E-2</v>
      </c>
      <c r="V82" s="210">
        <v>2.7299999999999998E-2</v>
      </c>
      <c r="W82" s="212">
        <f t="array" ref="W82:AA82">$P82*TRANSPOSE($F$8:$F$12)</f>
        <v>0.15800000000000003</v>
      </c>
      <c r="X82" s="212">
        <v>0.41080000000000005</v>
      </c>
      <c r="Y82" s="212">
        <v>3.1600000000000003E-2</v>
      </c>
      <c r="Z82" s="212">
        <v>0.12640000000000001</v>
      </c>
      <c r="AA82" s="212">
        <v>6.3200000000000006E-2</v>
      </c>
    </row>
    <row r="83" spans="16:27" ht="13">
      <c r="P83" s="209">
        <v>0.8</v>
      </c>
      <c r="Q83" s="210">
        <f t="array" ref="Q83:V83">(1-$P83)*TRANSPOSE($F$2:$F$7)</f>
        <v>5.9999999999999984E-3</v>
      </c>
      <c r="R83" s="210">
        <v>3.599999999999999E-2</v>
      </c>
      <c r="S83" s="210">
        <v>7.3999999999999982E-2</v>
      </c>
      <c r="T83" s="210">
        <v>3.9999999999999994E-2</v>
      </c>
      <c r="U83" s="210">
        <v>1.7999999999999995E-2</v>
      </c>
      <c r="V83" s="210">
        <v>2.5999999999999995E-2</v>
      </c>
      <c r="W83" s="212">
        <f t="array" ref="W83:AA83">$P83*TRANSPOSE($F$8:$F$12)</f>
        <v>0.16000000000000003</v>
      </c>
      <c r="X83" s="212">
        <v>0.41600000000000004</v>
      </c>
      <c r="Y83" s="212">
        <v>3.2000000000000001E-2</v>
      </c>
      <c r="Z83" s="212">
        <v>0.128</v>
      </c>
      <c r="AA83" s="212">
        <v>6.4000000000000001E-2</v>
      </c>
    </row>
    <row r="84" spans="16:27" ht="13">
      <c r="P84" s="209">
        <v>0.81</v>
      </c>
      <c r="Q84" s="210">
        <f t="array" ref="Q84:V84">(1-$P84)*TRANSPOSE($F$2:$F$7)</f>
        <v>5.6999999999999985E-3</v>
      </c>
      <c r="R84" s="210">
        <v>3.4199999999999987E-2</v>
      </c>
      <c r="S84" s="210">
        <v>7.0299999999999974E-2</v>
      </c>
      <c r="T84" s="210">
        <v>3.7999999999999992E-2</v>
      </c>
      <c r="U84" s="210">
        <v>1.7099999999999994E-2</v>
      </c>
      <c r="V84" s="210">
        <v>2.4699999999999993E-2</v>
      </c>
      <c r="W84" s="212">
        <f t="array" ref="W84:AA84">$P84*TRANSPOSE($F$8:$F$12)</f>
        <v>0.16200000000000003</v>
      </c>
      <c r="X84" s="212">
        <v>0.42120000000000002</v>
      </c>
      <c r="Y84" s="212">
        <v>3.2400000000000005E-2</v>
      </c>
      <c r="Z84" s="212">
        <v>0.12960000000000002</v>
      </c>
      <c r="AA84" s="212">
        <v>6.480000000000001E-2</v>
      </c>
    </row>
    <row r="85" spans="16:27" ht="13">
      <c r="P85" s="209">
        <v>0.82</v>
      </c>
      <c r="Q85" s="210">
        <f t="array" ref="Q85:V85">(1-$P85)*TRANSPOSE($F$2:$F$7)</f>
        <v>5.4000000000000012E-3</v>
      </c>
      <c r="R85" s="210">
        <v>3.2400000000000005E-2</v>
      </c>
      <c r="S85" s="210">
        <v>6.660000000000002E-2</v>
      </c>
      <c r="T85" s="210">
        <v>3.6000000000000011E-2</v>
      </c>
      <c r="U85" s="210">
        <v>1.6200000000000003E-2</v>
      </c>
      <c r="V85" s="210">
        <v>2.3400000000000008E-2</v>
      </c>
      <c r="W85" s="212">
        <f t="array" ref="W85:AA85">$P85*TRANSPOSE($F$8:$F$12)</f>
        <v>0.16400000000000001</v>
      </c>
      <c r="X85" s="212">
        <v>0.4264</v>
      </c>
      <c r="Y85" s="212">
        <v>3.2799999999999996E-2</v>
      </c>
      <c r="Z85" s="212">
        <v>0.13119999999999998</v>
      </c>
      <c r="AA85" s="212">
        <v>6.5599999999999992E-2</v>
      </c>
    </row>
    <row r="86" spans="16:27" ht="13">
      <c r="P86" s="209">
        <v>0.83</v>
      </c>
      <c r="Q86" s="210">
        <f t="array" ref="Q86:V86">(1-$P86)*TRANSPOSE($F$2:$F$7)</f>
        <v>5.1000000000000012E-3</v>
      </c>
      <c r="R86" s="210">
        <v>3.0600000000000006E-2</v>
      </c>
      <c r="S86" s="210">
        <v>6.2900000000000011E-2</v>
      </c>
      <c r="T86" s="210">
        <v>3.4000000000000009E-2</v>
      </c>
      <c r="U86" s="210">
        <v>1.5300000000000003E-2</v>
      </c>
      <c r="V86" s="210">
        <v>2.2100000000000005E-2</v>
      </c>
      <c r="W86" s="212">
        <f t="array" ref="W86:AA86">$P86*TRANSPOSE($F$8:$F$12)</f>
        <v>0.16600000000000001</v>
      </c>
      <c r="X86" s="212">
        <v>0.43159999999999998</v>
      </c>
      <c r="Y86" s="212">
        <v>3.32E-2</v>
      </c>
      <c r="Z86" s="212">
        <v>0.1328</v>
      </c>
      <c r="AA86" s="212">
        <v>6.6400000000000001E-2</v>
      </c>
    </row>
    <row r="87" spans="16:27" ht="13">
      <c r="P87" s="209">
        <v>0.84</v>
      </c>
      <c r="Q87" s="210">
        <f t="array" ref="Q87:V87">(1-$P87)*TRANSPOSE($F$2:$F$7)</f>
        <v>4.8000000000000004E-3</v>
      </c>
      <c r="R87" s="210">
        <v>2.8800000000000006E-2</v>
      </c>
      <c r="S87" s="210">
        <v>5.920000000000001E-2</v>
      </c>
      <c r="T87" s="210">
        <v>3.2000000000000008E-2</v>
      </c>
      <c r="U87" s="210">
        <v>1.4400000000000003E-2</v>
      </c>
      <c r="V87" s="210">
        <v>2.0800000000000006E-2</v>
      </c>
      <c r="W87" s="212">
        <f t="array" ref="W87:AA87">$P87*TRANSPOSE($F$8:$F$12)</f>
        <v>0.16800000000000001</v>
      </c>
      <c r="X87" s="212">
        <v>0.43680000000000002</v>
      </c>
      <c r="Y87" s="212">
        <v>3.3599999999999998E-2</v>
      </c>
      <c r="Z87" s="212">
        <v>0.13439999999999999</v>
      </c>
      <c r="AA87" s="212">
        <v>6.7199999999999996E-2</v>
      </c>
    </row>
    <row r="88" spans="16:27" ht="13">
      <c r="P88" s="209">
        <v>0.85</v>
      </c>
      <c r="Q88" s="210">
        <f t="array" ref="Q88:V88">(1-$P88)*TRANSPOSE($F$2:$F$7)</f>
        <v>4.5000000000000005E-3</v>
      </c>
      <c r="R88" s="210">
        <v>2.7000000000000003E-2</v>
      </c>
      <c r="S88" s="210">
        <v>5.5500000000000008E-2</v>
      </c>
      <c r="T88" s="210">
        <v>3.0000000000000006E-2</v>
      </c>
      <c r="U88" s="210">
        <v>1.3500000000000002E-2</v>
      </c>
      <c r="V88" s="210">
        <v>1.9500000000000003E-2</v>
      </c>
      <c r="W88" s="212">
        <f t="array" ref="W88:AA88">$P88*TRANSPOSE($F$8:$F$12)</f>
        <v>0.17</v>
      </c>
      <c r="X88" s="212">
        <v>0.442</v>
      </c>
      <c r="Y88" s="212">
        <v>3.4000000000000002E-2</v>
      </c>
      <c r="Z88" s="212">
        <v>0.13600000000000001</v>
      </c>
      <c r="AA88" s="212">
        <v>6.8000000000000005E-2</v>
      </c>
    </row>
    <row r="89" spans="16:27" ht="13">
      <c r="P89" s="209">
        <v>0.86</v>
      </c>
      <c r="Q89" s="210">
        <f t="array" ref="Q89:V89">(1-$P89)*TRANSPOSE($F$2:$F$7)</f>
        <v>4.2000000000000006E-3</v>
      </c>
      <c r="R89" s="210">
        <v>2.52E-2</v>
      </c>
      <c r="S89" s="210">
        <v>5.1800000000000006E-2</v>
      </c>
      <c r="T89" s="210">
        <v>2.8000000000000004E-2</v>
      </c>
      <c r="U89" s="210">
        <v>1.26E-2</v>
      </c>
      <c r="V89" s="210">
        <v>1.8200000000000001E-2</v>
      </c>
      <c r="W89" s="212">
        <f t="array" ref="W89:AA89">$P89*TRANSPOSE($F$8:$F$12)</f>
        <v>0.17200000000000001</v>
      </c>
      <c r="X89" s="212">
        <v>0.44719999999999999</v>
      </c>
      <c r="Y89" s="212">
        <v>3.44E-2</v>
      </c>
      <c r="Z89" s="212">
        <v>0.1376</v>
      </c>
      <c r="AA89" s="212">
        <v>6.88E-2</v>
      </c>
    </row>
    <row r="90" spans="16:27" ht="13">
      <c r="P90" s="209">
        <v>0.87</v>
      </c>
      <c r="Q90" s="210">
        <f t="array" ref="Q90:V90">(1-$P90)*TRANSPOSE($F$2:$F$7)</f>
        <v>3.8999999999999998E-3</v>
      </c>
      <c r="R90" s="210">
        <v>2.3400000000000001E-2</v>
      </c>
      <c r="S90" s="210">
        <v>4.8100000000000004E-2</v>
      </c>
      <c r="T90" s="210">
        <v>2.6000000000000002E-2</v>
      </c>
      <c r="U90" s="210">
        <v>1.17E-2</v>
      </c>
      <c r="V90" s="210">
        <v>1.6900000000000002E-2</v>
      </c>
      <c r="W90" s="212">
        <f t="array" ref="W90:AA90">$P90*TRANSPOSE($F$8:$F$12)</f>
        <v>0.17400000000000002</v>
      </c>
      <c r="X90" s="212">
        <v>0.45240000000000002</v>
      </c>
      <c r="Y90" s="212">
        <v>3.4799999999999998E-2</v>
      </c>
      <c r="Z90" s="212">
        <v>0.13919999999999999</v>
      </c>
      <c r="AA90" s="212">
        <v>6.9599999999999995E-2</v>
      </c>
    </row>
    <row r="91" spans="16:27" ht="13">
      <c r="P91" s="209">
        <v>0.88</v>
      </c>
      <c r="Q91" s="210">
        <f t="array" ref="Q91:V91">(1-$P91)*TRANSPOSE($F$2:$F$7)</f>
        <v>3.5999999999999999E-3</v>
      </c>
      <c r="R91" s="210">
        <v>2.1599999999999998E-2</v>
      </c>
      <c r="S91" s="210">
        <v>4.4399999999999995E-2</v>
      </c>
      <c r="T91" s="210">
        <v>2.4E-2</v>
      </c>
      <c r="U91" s="210">
        <v>1.0799999999999999E-2</v>
      </c>
      <c r="V91" s="210">
        <v>1.5599999999999999E-2</v>
      </c>
      <c r="W91" s="212">
        <f t="array" ref="W91:AA91">$P91*TRANSPOSE($F$8:$F$12)</f>
        <v>0.17600000000000002</v>
      </c>
      <c r="X91" s="212">
        <v>0.45760000000000001</v>
      </c>
      <c r="Y91" s="212">
        <v>3.5200000000000002E-2</v>
      </c>
      <c r="Z91" s="212">
        <v>0.14080000000000001</v>
      </c>
      <c r="AA91" s="212">
        <v>7.0400000000000004E-2</v>
      </c>
    </row>
    <row r="92" spans="16:27" ht="13">
      <c r="P92" s="209">
        <v>0.89</v>
      </c>
      <c r="Q92" s="210">
        <f t="array" ref="Q92:V92">(1-$P92)*TRANSPOSE($F$2:$F$7)</f>
        <v>3.2999999999999995E-3</v>
      </c>
      <c r="R92" s="210">
        <v>1.9799999999999998E-2</v>
      </c>
      <c r="S92" s="210">
        <v>4.0699999999999993E-2</v>
      </c>
      <c r="T92" s="210">
        <v>2.1999999999999999E-2</v>
      </c>
      <c r="U92" s="210">
        <v>9.8999999999999991E-3</v>
      </c>
      <c r="V92" s="210">
        <v>1.4299999999999998E-2</v>
      </c>
      <c r="W92" s="212">
        <f t="array" ref="W92:AA92">$P92*TRANSPOSE($F$8:$F$12)</f>
        <v>0.17800000000000002</v>
      </c>
      <c r="X92" s="212">
        <v>0.46280000000000004</v>
      </c>
      <c r="Y92" s="212">
        <v>3.56E-2</v>
      </c>
      <c r="Z92" s="212">
        <v>0.1424</v>
      </c>
      <c r="AA92" s="212">
        <v>7.1199999999999999E-2</v>
      </c>
    </row>
    <row r="93" spans="16:27" ht="13">
      <c r="P93" s="209">
        <v>0.9</v>
      </c>
      <c r="Q93" s="210">
        <f t="array" ref="Q93:V93">(1-$P93)*TRANSPOSE($F$2:$F$7)</f>
        <v>2.9999999999999992E-3</v>
      </c>
      <c r="R93" s="210">
        <v>1.7999999999999995E-2</v>
      </c>
      <c r="S93" s="210">
        <v>3.6999999999999991E-2</v>
      </c>
      <c r="T93" s="210">
        <v>1.9999999999999997E-2</v>
      </c>
      <c r="U93" s="210">
        <v>8.9999999999999976E-3</v>
      </c>
      <c r="V93" s="210">
        <v>1.2999999999999998E-2</v>
      </c>
      <c r="W93" s="212">
        <f t="array" ref="W93:AA93">$P93*TRANSPOSE($F$8:$F$12)</f>
        <v>0.18000000000000002</v>
      </c>
      <c r="X93" s="212">
        <v>0.46800000000000003</v>
      </c>
      <c r="Y93" s="212">
        <v>3.6000000000000004E-2</v>
      </c>
      <c r="Z93" s="212">
        <v>0.14400000000000002</v>
      </c>
      <c r="AA93" s="212">
        <v>7.2000000000000008E-2</v>
      </c>
    </row>
    <row r="94" spans="16:27" ht="13">
      <c r="P94" s="209">
        <v>0.91</v>
      </c>
      <c r="Q94" s="210">
        <f t="array" ref="Q94:V94">(1-$P94)*TRANSPOSE($F$2:$F$7)</f>
        <v>2.6999999999999988E-3</v>
      </c>
      <c r="R94" s="210">
        <v>1.6199999999999992E-2</v>
      </c>
      <c r="S94" s="210">
        <v>3.3299999999999989E-2</v>
      </c>
      <c r="T94" s="210">
        <v>1.7999999999999995E-2</v>
      </c>
      <c r="U94" s="210">
        <v>8.0999999999999961E-3</v>
      </c>
      <c r="V94" s="210">
        <v>1.1699999999999997E-2</v>
      </c>
      <c r="W94" s="212">
        <f t="array" ref="W94:AA94">$P94*TRANSPOSE($F$8:$F$12)</f>
        <v>0.18200000000000002</v>
      </c>
      <c r="X94" s="212">
        <v>0.47320000000000001</v>
      </c>
      <c r="Y94" s="212">
        <v>3.6400000000000002E-2</v>
      </c>
      <c r="Z94" s="212">
        <v>0.14560000000000001</v>
      </c>
      <c r="AA94" s="212">
        <v>7.2800000000000004E-2</v>
      </c>
    </row>
    <row r="95" spans="16:27" ht="13">
      <c r="P95" s="209">
        <v>0.92</v>
      </c>
      <c r="Q95" s="210">
        <f t="array" ref="Q95:V95">(1-$P95)*TRANSPOSE($F$2:$F$7)</f>
        <v>2.3999999999999989E-3</v>
      </c>
      <c r="R95" s="210">
        <v>1.4399999999999993E-2</v>
      </c>
      <c r="S95" s="210">
        <v>2.9599999999999984E-2</v>
      </c>
      <c r="T95" s="210">
        <v>1.5999999999999993E-2</v>
      </c>
      <c r="U95" s="210">
        <v>7.1999999999999963E-3</v>
      </c>
      <c r="V95" s="210">
        <v>1.0399999999999994E-2</v>
      </c>
      <c r="W95" s="212">
        <f t="array" ref="W95:AA95">$P95*TRANSPOSE($F$8:$F$12)</f>
        <v>0.18400000000000002</v>
      </c>
      <c r="X95" s="212">
        <v>0.47840000000000005</v>
      </c>
      <c r="Y95" s="212">
        <v>3.6799999999999999E-2</v>
      </c>
      <c r="Z95" s="212">
        <v>0.1472</v>
      </c>
      <c r="AA95" s="212">
        <v>7.3599999999999999E-2</v>
      </c>
    </row>
    <row r="96" spans="16:27" ht="13">
      <c r="P96" s="209">
        <v>0.93</v>
      </c>
      <c r="Q96" s="210">
        <f t="array" ref="Q96:V96">(1-$P96)*TRANSPOSE($F$2:$F$7)</f>
        <v>2.0999999999999986E-3</v>
      </c>
      <c r="R96" s="210">
        <v>1.2599999999999991E-2</v>
      </c>
      <c r="S96" s="210">
        <v>2.5899999999999982E-2</v>
      </c>
      <c r="T96" s="210">
        <v>1.3999999999999992E-2</v>
      </c>
      <c r="U96" s="210">
        <v>6.2999999999999957E-3</v>
      </c>
      <c r="V96" s="210">
        <v>9.0999999999999935E-3</v>
      </c>
      <c r="W96" s="212">
        <f t="array" ref="W96:AA96">$P96*TRANSPOSE($F$8:$F$12)</f>
        <v>0.18600000000000003</v>
      </c>
      <c r="X96" s="212">
        <v>0.48360000000000003</v>
      </c>
      <c r="Y96" s="212">
        <v>3.7200000000000004E-2</v>
      </c>
      <c r="Z96" s="212">
        <v>0.14880000000000002</v>
      </c>
      <c r="AA96" s="212">
        <v>7.4400000000000008E-2</v>
      </c>
    </row>
    <row r="97" spans="16:27" ht="13">
      <c r="P97" s="209">
        <v>0.94</v>
      </c>
      <c r="Q97" s="210">
        <f t="array" ref="Q97:V97">(1-$P97)*TRANSPOSE($F$2:$F$7)</f>
        <v>1.8000000000000015E-3</v>
      </c>
      <c r="R97" s="210">
        <v>1.0800000000000009E-2</v>
      </c>
      <c r="S97" s="210">
        <v>2.2200000000000018E-2</v>
      </c>
      <c r="T97" s="210">
        <v>1.2000000000000011E-2</v>
      </c>
      <c r="U97" s="210">
        <v>5.4000000000000046E-3</v>
      </c>
      <c r="V97" s="210">
        <v>7.8000000000000074E-3</v>
      </c>
      <c r="W97" s="212">
        <f t="array" ref="W97:AA97">$P97*TRANSPOSE($F$8:$F$12)</f>
        <v>0.188</v>
      </c>
      <c r="X97" s="212">
        <v>0.48880000000000001</v>
      </c>
      <c r="Y97" s="212">
        <v>3.7600000000000001E-2</v>
      </c>
      <c r="Z97" s="212">
        <v>0.15040000000000001</v>
      </c>
      <c r="AA97" s="212">
        <v>7.5200000000000003E-2</v>
      </c>
    </row>
    <row r="98" spans="16:27" ht="13">
      <c r="P98" s="209">
        <v>0.95</v>
      </c>
      <c r="Q98" s="210">
        <f t="array" ref="Q98:V98">(1-$P98)*TRANSPOSE($F$2:$F$7)</f>
        <v>1.5000000000000013E-3</v>
      </c>
      <c r="R98" s="210">
        <v>9.000000000000008E-3</v>
      </c>
      <c r="S98" s="210">
        <v>1.8500000000000016E-2</v>
      </c>
      <c r="T98" s="210">
        <v>1.0000000000000009E-2</v>
      </c>
      <c r="U98" s="210">
        <v>4.500000000000004E-3</v>
      </c>
      <c r="V98" s="210">
        <v>6.5000000000000058E-3</v>
      </c>
      <c r="W98" s="212">
        <f t="array" ref="W98:AA98">$P98*TRANSPOSE($F$8:$F$12)</f>
        <v>0.19</v>
      </c>
      <c r="X98" s="212">
        <v>0.49399999999999999</v>
      </c>
      <c r="Y98" s="212">
        <v>3.7999999999999999E-2</v>
      </c>
      <c r="Z98" s="212">
        <v>0.152</v>
      </c>
      <c r="AA98" s="212">
        <v>7.5999999999999998E-2</v>
      </c>
    </row>
    <row r="99" spans="16:27" ht="13">
      <c r="P99" s="209">
        <v>0.96</v>
      </c>
      <c r="Q99" s="210">
        <f t="array" ref="Q99:V99">(1-$P99)*TRANSPOSE($F$2:$F$7)</f>
        <v>1.200000000000001E-3</v>
      </c>
      <c r="R99" s="210">
        <v>7.2000000000000059E-3</v>
      </c>
      <c r="S99" s="210">
        <v>1.4800000000000013E-2</v>
      </c>
      <c r="T99" s="210">
        <v>8.0000000000000071E-3</v>
      </c>
      <c r="U99" s="210">
        <v>3.6000000000000029E-3</v>
      </c>
      <c r="V99" s="210">
        <v>5.200000000000005E-3</v>
      </c>
      <c r="W99" s="212">
        <f t="array" ref="W99:AA99">$P99*TRANSPOSE($F$8:$F$12)</f>
        <v>0.192</v>
      </c>
      <c r="X99" s="212">
        <v>0.49919999999999998</v>
      </c>
      <c r="Y99" s="212">
        <v>3.8399999999999997E-2</v>
      </c>
      <c r="Z99" s="212">
        <v>0.15359999999999999</v>
      </c>
      <c r="AA99" s="212">
        <v>7.6799999999999993E-2</v>
      </c>
    </row>
    <row r="100" spans="16:27" ht="13">
      <c r="P100" s="209">
        <v>0.97</v>
      </c>
      <c r="Q100" s="210">
        <f t="array" ref="Q100:V100">(1-$P100)*TRANSPOSE($F$2:$F$7)</f>
        <v>9.0000000000000073E-4</v>
      </c>
      <c r="R100" s="210">
        <v>5.4000000000000046E-3</v>
      </c>
      <c r="S100" s="210">
        <v>1.1100000000000009E-2</v>
      </c>
      <c r="T100" s="210">
        <v>6.0000000000000053E-3</v>
      </c>
      <c r="U100" s="210">
        <v>2.7000000000000023E-3</v>
      </c>
      <c r="V100" s="210">
        <v>3.9000000000000037E-3</v>
      </c>
      <c r="W100" s="212">
        <f t="array" ref="W100:AA100">$P100*TRANSPOSE($F$8:$F$12)</f>
        <v>0.19400000000000001</v>
      </c>
      <c r="X100" s="212">
        <v>0.50439999999999996</v>
      </c>
      <c r="Y100" s="212">
        <v>3.8800000000000001E-2</v>
      </c>
      <c r="Z100" s="212">
        <v>0.1552</v>
      </c>
      <c r="AA100" s="212">
        <v>7.7600000000000002E-2</v>
      </c>
    </row>
    <row r="101" spans="16:27" ht="13">
      <c r="P101" s="209">
        <v>0.98</v>
      </c>
      <c r="Q101" s="210">
        <f t="array" ref="Q101:V101">(1-$P101)*TRANSPOSE($F$2:$F$7)</f>
        <v>6.0000000000000049E-4</v>
      </c>
      <c r="R101" s="210">
        <v>3.6000000000000029E-3</v>
      </c>
      <c r="S101" s="210">
        <v>7.4000000000000064E-3</v>
      </c>
      <c r="T101" s="210">
        <v>4.0000000000000036E-3</v>
      </c>
      <c r="U101" s="210">
        <v>1.8000000000000015E-3</v>
      </c>
      <c r="V101" s="210">
        <v>2.6000000000000025E-3</v>
      </c>
      <c r="W101" s="212">
        <f t="array" ref="W101:AA101">$P101*TRANSPOSE($F$8:$F$12)</f>
        <v>0.19600000000000001</v>
      </c>
      <c r="X101" s="212">
        <v>0.50960000000000005</v>
      </c>
      <c r="Y101" s="212">
        <v>3.9199999999999999E-2</v>
      </c>
      <c r="Z101" s="212">
        <v>0.15679999999999999</v>
      </c>
      <c r="AA101" s="212">
        <v>7.8399999999999997E-2</v>
      </c>
    </row>
    <row r="102" spans="16:27" ht="13">
      <c r="P102" s="209">
        <v>0.99</v>
      </c>
      <c r="Q102" s="210">
        <f t="array" ref="Q102:V102">(1-$P102)*TRANSPOSE($F$2:$F$7)</f>
        <v>3.0000000000000024E-4</v>
      </c>
      <c r="R102" s="210">
        <v>1.8000000000000015E-3</v>
      </c>
      <c r="S102" s="210">
        <v>3.7000000000000032E-3</v>
      </c>
      <c r="T102" s="210">
        <v>2.0000000000000018E-3</v>
      </c>
      <c r="U102" s="210">
        <v>9.0000000000000073E-4</v>
      </c>
      <c r="V102" s="210">
        <v>1.3000000000000012E-3</v>
      </c>
      <c r="W102" s="212">
        <f t="array" ref="W102:AA102">$P102*TRANSPOSE($F$8:$F$12)</f>
        <v>0.19800000000000001</v>
      </c>
      <c r="X102" s="212">
        <v>0.51480000000000004</v>
      </c>
      <c r="Y102" s="212">
        <v>3.9600000000000003E-2</v>
      </c>
      <c r="Z102" s="212">
        <v>0.15840000000000001</v>
      </c>
      <c r="AA102" s="212">
        <v>7.9200000000000007E-2</v>
      </c>
    </row>
    <row r="103" spans="16:27" ht="13">
      <c r="P103" s="209">
        <v>1</v>
      </c>
      <c r="Q103" s="210">
        <f t="array" ref="Q103:V103">(1-$P103)*TRANSPOSE($F$2:$F$7)</f>
        <v>0</v>
      </c>
      <c r="R103" s="210">
        <v>0</v>
      </c>
      <c r="S103" s="210">
        <v>0</v>
      </c>
      <c r="T103" s="210">
        <v>0</v>
      </c>
      <c r="U103" s="210">
        <v>0</v>
      </c>
      <c r="V103" s="210">
        <v>0</v>
      </c>
      <c r="W103" s="212">
        <f t="array" ref="W103:AA103">$P103*TRANSPOSE($F$8:$F$12)</f>
        <v>0.2</v>
      </c>
      <c r="X103" s="212">
        <v>0.52</v>
      </c>
      <c r="Y103" s="212">
        <v>0.04</v>
      </c>
      <c r="Z103" s="212">
        <v>0.16</v>
      </c>
      <c r="AA103" s="212">
        <v>0.08</v>
      </c>
    </row>
  </sheetData>
  <mergeCells count="3">
    <mergeCell ref="P1:AA1"/>
    <mergeCell ref="E2:E7"/>
    <mergeCell ref="E8:E12"/>
  </mergeCells>
  <pageMargins left="0.7" right="0.7" top="0.75" bottom="0.75" header="0.3" footer="0.3"/>
  <pageSetup orientation="portrait" verticalDpi="9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7">
    <tabColor theme="8" tint="0.59999389629810485"/>
  </sheetPr>
  <dimension ref="A1:E16"/>
  <sheetViews>
    <sheetView zoomScale="160" zoomScaleNormal="160" workbookViewId="0">
      <selection activeCell="B6" sqref="B6"/>
    </sheetView>
  </sheetViews>
  <sheetFormatPr defaultColWidth="8.90625" defaultRowHeight="14.5"/>
  <cols>
    <col min="1" max="1" width="37.1796875" style="196" customWidth="1"/>
    <col min="2" max="2" width="25.81640625" style="196" customWidth="1"/>
    <col min="3" max="16384" width="8.90625" style="196"/>
  </cols>
  <sheetData>
    <row r="1" spans="1:5" ht="29">
      <c r="A1" s="195" t="s">
        <v>7532</v>
      </c>
      <c r="B1" s="195" t="s">
        <v>9821</v>
      </c>
    </row>
    <row r="2" spans="1:5" ht="12.9" customHeight="1">
      <c r="A2" s="199" t="s">
        <v>7563</v>
      </c>
      <c r="B2" s="197">
        <v>2.642170071558669E-4</v>
      </c>
      <c r="D2" s="198"/>
    </row>
    <row r="3" spans="1:5" ht="12.9" customHeight="1">
      <c r="A3" s="199" t="s">
        <v>7564</v>
      </c>
      <c r="B3" s="197">
        <v>1.9636320124467692E-2</v>
      </c>
      <c r="D3" s="198"/>
    </row>
    <row r="4" spans="1:5" ht="12.9" customHeight="1">
      <c r="A4" s="199" t="s">
        <v>7565</v>
      </c>
      <c r="B4" s="197">
        <v>0.32344320827265149</v>
      </c>
    </row>
    <row r="5" spans="1:5" ht="12.9" customHeight="1">
      <c r="A5" s="199" t="s">
        <v>7566</v>
      </c>
      <c r="B5" s="197">
        <v>5.4352288058420697E-2</v>
      </c>
    </row>
    <row r="6" spans="1:5" ht="12.9" customHeight="1">
      <c r="A6" s="199" t="s">
        <v>7567</v>
      </c>
      <c r="B6" s="255">
        <v>7.6320392640520471E-2</v>
      </c>
    </row>
    <row r="7" spans="1:5" ht="12.9" customHeight="1">
      <c r="A7" s="199" t="s">
        <v>7568</v>
      </c>
      <c r="B7" s="197">
        <v>7.315794628056615E-3</v>
      </c>
    </row>
    <row r="8" spans="1:5" ht="12.9" customHeight="1">
      <c r="A8" s="199" t="s">
        <v>7569</v>
      </c>
      <c r="B8" s="197">
        <v>5.422642264970242E-2</v>
      </c>
    </row>
    <row r="9" spans="1:5" ht="12.9" customHeight="1">
      <c r="A9" s="199" t="s">
        <v>7570</v>
      </c>
      <c r="B9" s="197">
        <v>6.5554188801427382E-2</v>
      </c>
      <c r="D9" s="198"/>
    </row>
    <row r="10" spans="1:5" ht="12.9" customHeight="1">
      <c r="A10" s="199" t="s">
        <v>7571</v>
      </c>
      <c r="B10" s="255">
        <v>5.7108941488582081E-2</v>
      </c>
    </row>
    <row r="11" spans="1:5" ht="12.9" customHeight="1">
      <c r="A11" s="199" t="s">
        <v>7572</v>
      </c>
      <c r="B11" s="197">
        <v>1.4467570006269324E-2</v>
      </c>
    </row>
    <row r="12" spans="1:5" ht="12.9" customHeight="1">
      <c r="A12" s="199" t="s">
        <v>7573</v>
      </c>
      <c r="B12" s="197">
        <v>3.4012546021253892E-2</v>
      </c>
    </row>
    <row r="13" spans="1:5" ht="12.9" customHeight="1">
      <c r="A13" s="199" t="s">
        <v>7559</v>
      </c>
      <c r="B13" s="197">
        <v>1.87861352736245E-2</v>
      </c>
      <c r="D13" s="198"/>
      <c r="E13" s="198"/>
    </row>
    <row r="14" spans="1:5" ht="12.9" customHeight="1">
      <c r="A14" s="199" t="s">
        <v>7574</v>
      </c>
      <c r="B14" s="197">
        <v>0.21498953650842081</v>
      </c>
      <c r="E14" s="198"/>
    </row>
    <row r="15" spans="1:5" ht="12.9" customHeight="1">
      <c r="A15" s="199" t="s">
        <v>7575</v>
      </c>
      <c r="B15" s="197">
        <v>5.9522438519446774E-2</v>
      </c>
      <c r="E15" s="198"/>
    </row>
    <row r="16" spans="1:5">
      <c r="B16" s="213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8">
    <tabColor rgb="FF00B050"/>
  </sheetPr>
  <dimension ref="A1:R41"/>
  <sheetViews>
    <sheetView topLeftCell="B27" zoomScale="140" zoomScaleNormal="140" workbookViewId="0"/>
  </sheetViews>
  <sheetFormatPr defaultColWidth="9.1796875" defaultRowHeight="12.5"/>
  <cols>
    <col min="1" max="1" width="25" style="6" customWidth="1"/>
    <col min="2" max="3" width="10.54296875" style="6" bestFit="1" customWidth="1"/>
    <col min="4" max="6" width="9.1796875" style="6"/>
    <col min="7" max="7" width="10.453125" style="6" customWidth="1"/>
    <col min="8" max="18" width="6.08984375" style="6" customWidth="1"/>
    <col min="19" max="16384" width="9.1796875" style="6"/>
  </cols>
  <sheetData>
    <row r="1" spans="1:18" ht="13">
      <c r="A1" s="13" t="s">
        <v>7555</v>
      </c>
      <c r="B1" s="13" t="s">
        <v>9837</v>
      </c>
      <c r="C1" s="14" t="s">
        <v>9838</v>
      </c>
      <c r="D1" s="147" t="s">
        <v>7534</v>
      </c>
      <c r="G1" s="252" t="s">
        <v>9839</v>
      </c>
      <c r="H1" s="140" t="s">
        <v>9790</v>
      </c>
      <c r="I1" s="140" t="s">
        <v>9791</v>
      </c>
      <c r="J1" s="140" t="s">
        <v>9792</v>
      </c>
      <c r="K1" s="140" t="s">
        <v>7558</v>
      </c>
      <c r="L1" s="140" t="s">
        <v>9793</v>
      </c>
      <c r="M1" s="140" t="s">
        <v>9794</v>
      </c>
      <c r="N1" s="140" t="s">
        <v>9795</v>
      </c>
      <c r="O1" s="140" t="s">
        <v>9796</v>
      </c>
      <c r="P1" s="140" t="s">
        <v>9797</v>
      </c>
      <c r="Q1" s="140" t="s">
        <v>9798</v>
      </c>
      <c r="R1" s="140" t="s">
        <v>7559</v>
      </c>
    </row>
    <row r="2" spans="1:18">
      <c r="A2" s="6" t="s">
        <v>9790</v>
      </c>
      <c r="B2" s="12">
        <v>1.9999999999999997E-2</v>
      </c>
      <c r="C2" s="12">
        <v>8.6802841878564838E-3</v>
      </c>
      <c r="D2" s="7">
        <v>0</v>
      </c>
      <c r="E2" s="8"/>
      <c r="G2" s="149" t="str">
        <f>A2</f>
        <v>Money Mkt in €</v>
      </c>
      <c r="H2" s="152">
        <v>7.5347333581951296E-5</v>
      </c>
      <c r="I2" s="138">
        <v>8.4124644276232838E-5</v>
      </c>
      <c r="J2" s="138">
        <v>8.3378227761587219E-5</v>
      </c>
      <c r="K2" s="138">
        <v>7.1342984811048989E-5</v>
      </c>
      <c r="L2" s="138">
        <v>-1.7397430539505484E-4</v>
      </c>
      <c r="M2" s="138">
        <v>-6.1542754415924508E-5</v>
      </c>
      <c r="N2" s="138">
        <v>-3.320709539120861E-4</v>
      </c>
      <c r="O2" s="138">
        <v>-3.9257830681723089E-4</v>
      </c>
      <c r="P2" s="138">
        <v>-3.4189093623460018E-4</v>
      </c>
      <c r="Q2" s="138">
        <v>-3.3686116151572867E-4</v>
      </c>
      <c r="R2" s="138">
        <v>-2.6083403824869684E-4</v>
      </c>
    </row>
    <row r="3" spans="1:18">
      <c r="A3" s="6" t="s">
        <v>9791</v>
      </c>
      <c r="B3" s="12">
        <v>2.8999999999999998E-2</v>
      </c>
      <c r="C3" s="12">
        <v>1.6887831256428492E-2</v>
      </c>
      <c r="D3" s="7">
        <v>0.60485526926489741</v>
      </c>
      <c r="E3" s="8"/>
      <c r="G3" s="149" t="str">
        <f t="shared" ref="G3:G12" si="0">A3</f>
        <v>€ Bond Mkt Short Term</v>
      </c>
      <c r="H3" s="138">
        <v>8.4124644276232838E-5</v>
      </c>
      <c r="I3" s="152">
        <v>2.8519884454560312E-4</v>
      </c>
      <c r="J3" s="138">
        <v>5.2850668755217978E-4</v>
      </c>
      <c r="K3" s="138">
        <v>3.01066000602934E-4</v>
      </c>
      <c r="L3" s="138">
        <v>-1.9639821666575289E-6</v>
      </c>
      <c r="M3" s="138">
        <v>7.8226155743988811E-5</v>
      </c>
      <c r="N3" s="138">
        <v>-4.4277804605657772E-4</v>
      </c>
      <c r="O3" s="138">
        <v>-5.7545911297979539E-4</v>
      </c>
      <c r="P3" s="138">
        <v>-2.6389479667858002E-4</v>
      </c>
      <c r="Q3" s="138">
        <v>-5.1360835774285382E-4</v>
      </c>
      <c r="R3" s="138">
        <v>-5.485201342118151E-4</v>
      </c>
    </row>
    <row r="4" spans="1:18">
      <c r="A4" s="6" t="s">
        <v>9792</v>
      </c>
      <c r="B4" s="12">
        <v>3.2549999999999996E-2</v>
      </c>
      <c r="C4" s="12">
        <v>4.1687909670150132E-2</v>
      </c>
      <c r="D4" s="7">
        <v>3.6078149051004656E-2</v>
      </c>
      <c r="E4" s="8"/>
      <c r="G4" s="149" t="str">
        <f t="shared" si="0"/>
        <v>€ Bond Mkt</v>
      </c>
      <c r="H4" s="138">
        <v>8.3378227761587219E-5</v>
      </c>
      <c r="I4" s="138">
        <v>5.2850668755217978E-4</v>
      </c>
      <c r="J4" s="152">
        <v>1.7378818126665969E-3</v>
      </c>
      <c r="K4" s="138">
        <v>1.2112773431940916E-3</v>
      </c>
      <c r="L4" s="138">
        <v>4.3922155169080985E-4</v>
      </c>
      <c r="M4" s="138">
        <v>8.264597837064425E-4</v>
      </c>
      <c r="N4" s="138">
        <v>-3.6330969338229182E-4</v>
      </c>
      <c r="O4" s="138">
        <v>-3.3697726878285927E-4</v>
      </c>
      <c r="P4" s="138">
        <v>-2.3877627810028296E-4</v>
      </c>
      <c r="Q4" s="138">
        <v>-4.3200990416061765E-4</v>
      </c>
      <c r="R4" s="138">
        <v>-6.683191590757348E-4</v>
      </c>
    </row>
    <row r="5" spans="1:18">
      <c r="A5" s="6" t="s">
        <v>7558</v>
      </c>
      <c r="B5" s="12">
        <v>3.0122243259483601E-2</v>
      </c>
      <c r="C5" s="12">
        <v>6.9174632105611367E-2</v>
      </c>
      <c r="D5" s="7">
        <v>0</v>
      </c>
      <c r="E5" s="8"/>
      <c r="G5" s="149" t="str">
        <f t="shared" si="0"/>
        <v>Global Bond Dev Mkts</v>
      </c>
      <c r="H5" s="138">
        <v>7.1342984811048989E-5</v>
      </c>
      <c r="I5" s="138">
        <v>3.01066000602934E-4</v>
      </c>
      <c r="J5" s="138">
        <v>1.2112773431940916E-3</v>
      </c>
      <c r="K5" s="152">
        <v>4.785129726946679E-3</v>
      </c>
      <c r="L5" s="138">
        <v>2.3664839029573343E-3</v>
      </c>
      <c r="M5" s="138">
        <v>2.5755328331092484E-3</v>
      </c>
      <c r="N5" s="138">
        <v>-2.3069931421341996E-3</v>
      </c>
      <c r="O5" s="138">
        <v>8.906134966288168E-4</v>
      </c>
      <c r="P5" s="138">
        <v>2.8093601501943477E-4</v>
      </c>
      <c r="Q5" s="138">
        <v>-1.945600832064914E-3</v>
      </c>
      <c r="R5" s="138">
        <v>-5.5598841386380465E-4</v>
      </c>
    </row>
    <row r="6" spans="1:18">
      <c r="A6" s="6" t="s">
        <v>9793</v>
      </c>
      <c r="B6" s="12">
        <v>7.2999999999999995E-2</v>
      </c>
      <c r="C6" s="12">
        <v>0.11065840623996889</v>
      </c>
      <c r="D6" s="7">
        <v>0.3374498487830514</v>
      </c>
      <c r="E6" s="8"/>
      <c r="G6" s="149" t="str">
        <f t="shared" si="0"/>
        <v>Global Corp Bond High Yield</v>
      </c>
      <c r="H6" s="138">
        <v>-1.7397430539505484E-4</v>
      </c>
      <c r="I6" s="138">
        <v>-1.9639821666575289E-6</v>
      </c>
      <c r="J6" s="138">
        <v>4.3922155169080985E-4</v>
      </c>
      <c r="K6" s="138">
        <v>2.3664839029573343E-3</v>
      </c>
      <c r="L6" s="152">
        <v>1.2245282871569986E-2</v>
      </c>
      <c r="M6" s="138">
        <v>9.8359200393650717E-3</v>
      </c>
      <c r="N6" s="138">
        <v>1.0775571097061967E-2</v>
      </c>
      <c r="O6" s="138">
        <v>1.2850415910903659E-2</v>
      </c>
      <c r="P6" s="138">
        <v>1.094485755960278E-2</v>
      </c>
      <c r="Q6" s="138">
        <v>1.4937819936021265E-2</v>
      </c>
      <c r="R6" s="138">
        <v>1.1378504663431628E-2</v>
      </c>
    </row>
    <row r="7" spans="1:18">
      <c r="A7" s="6" t="s">
        <v>9794</v>
      </c>
      <c r="B7" s="12">
        <v>0.06</v>
      </c>
      <c r="C7" s="12">
        <v>0.12718801650172173</v>
      </c>
      <c r="D7" s="7">
        <v>0</v>
      </c>
      <c r="E7" s="8"/>
      <c r="G7" s="149" t="str">
        <f t="shared" si="0"/>
        <v>Em Mkts Bond Mkt</v>
      </c>
      <c r="H7" s="138">
        <v>-6.1542754415924508E-5</v>
      </c>
      <c r="I7" s="138">
        <v>7.8226155743988811E-5</v>
      </c>
      <c r="J7" s="138">
        <v>8.264597837064425E-4</v>
      </c>
      <c r="K7" s="138">
        <v>2.5755328331092484E-3</v>
      </c>
      <c r="L7" s="138">
        <v>9.8359200393650717E-3</v>
      </c>
      <c r="M7" s="152">
        <v>1.6176791541642241E-2</v>
      </c>
      <c r="N7" s="138">
        <v>1.0983251729850228E-2</v>
      </c>
      <c r="O7" s="138">
        <v>1.3100393081417432E-2</v>
      </c>
      <c r="P7" s="138">
        <v>1.2511455247571617E-2</v>
      </c>
      <c r="Q7" s="138">
        <v>1.917919563628943E-2</v>
      </c>
      <c r="R7" s="138">
        <v>1.1104224062434411E-2</v>
      </c>
    </row>
    <row r="8" spans="1:18">
      <c r="A8" s="6" t="s">
        <v>9795</v>
      </c>
      <c r="B8" s="12">
        <v>6.5000000000000002E-2</v>
      </c>
      <c r="C8" s="12">
        <v>0.17527256607355868</v>
      </c>
      <c r="D8" s="7">
        <v>0</v>
      </c>
      <c r="E8" s="8"/>
      <c r="G8" s="149" t="str">
        <f t="shared" si="0"/>
        <v>Equ. Europe</v>
      </c>
      <c r="H8" s="138">
        <v>-3.320709539120861E-4</v>
      </c>
      <c r="I8" s="138">
        <v>-4.4277804605657772E-4</v>
      </c>
      <c r="J8" s="138">
        <v>-3.6330969338229182E-4</v>
      </c>
      <c r="K8" s="138">
        <v>-2.3069931421341996E-3</v>
      </c>
      <c r="L8" s="138">
        <v>1.0775571097061967E-2</v>
      </c>
      <c r="M8" s="138">
        <v>1.0983251729850228E-2</v>
      </c>
      <c r="N8" s="152">
        <v>3.0720472418009993E-2</v>
      </c>
      <c r="O8" s="138">
        <v>2.4597741561789316E-2</v>
      </c>
      <c r="P8" s="138">
        <v>2.2749367235346356E-2</v>
      </c>
      <c r="Q8" s="138">
        <v>3.0464165948787418E-2</v>
      </c>
      <c r="R8" s="138">
        <v>2.2943713385354617E-2</v>
      </c>
    </row>
    <row r="9" spans="1:18">
      <c r="A9" s="6" t="s">
        <v>9796</v>
      </c>
      <c r="B9" s="12">
        <v>7.4999999999999997E-2</v>
      </c>
      <c r="C9" s="12">
        <v>0.17799999999999999</v>
      </c>
      <c r="D9" s="7">
        <v>1.3964443890063788E-2</v>
      </c>
      <c r="E9" s="8"/>
      <c r="G9" s="149" t="str">
        <f t="shared" si="0"/>
        <v>Equ. North America</v>
      </c>
      <c r="H9" s="138">
        <v>-3.9257830681723089E-4</v>
      </c>
      <c r="I9" s="138">
        <v>-5.7545911297979539E-4</v>
      </c>
      <c r="J9" s="138">
        <v>-3.3697726878285927E-4</v>
      </c>
      <c r="K9" s="138">
        <v>8.906134966288168E-4</v>
      </c>
      <c r="L9" s="138">
        <v>1.2850415910903659E-2</v>
      </c>
      <c r="M9" s="138">
        <v>1.3100393081417432E-2</v>
      </c>
      <c r="N9" s="138">
        <v>2.4597741561789316E-2</v>
      </c>
      <c r="O9" s="152">
        <v>3.1683999999999997E-2</v>
      </c>
      <c r="P9" s="138">
        <v>2.2144246119366447E-2</v>
      </c>
      <c r="Q9" s="138">
        <v>2.8532455096904802E-2</v>
      </c>
      <c r="R9" s="138">
        <v>2.3753384206700121E-2</v>
      </c>
    </row>
    <row r="10" spans="1:18">
      <c r="A10" s="6" t="s">
        <v>9797</v>
      </c>
      <c r="B10" s="12">
        <v>6.8068267301912344E-2</v>
      </c>
      <c r="C10" s="12">
        <v>0.18555431278396339</v>
      </c>
      <c r="D10" s="7">
        <v>0</v>
      </c>
      <c r="E10" s="8"/>
      <c r="G10" s="149" t="str">
        <f t="shared" si="0"/>
        <v>Equ. Pacific</v>
      </c>
      <c r="H10" s="138">
        <v>-3.4189093623460018E-4</v>
      </c>
      <c r="I10" s="138">
        <v>-2.6389479667858002E-4</v>
      </c>
      <c r="J10" s="138">
        <v>-2.3877627810028296E-4</v>
      </c>
      <c r="K10" s="138">
        <v>2.8093601501943477E-4</v>
      </c>
      <c r="L10" s="138">
        <v>1.094485755960278E-2</v>
      </c>
      <c r="M10" s="138">
        <v>1.2511455247571617E-2</v>
      </c>
      <c r="N10" s="138">
        <v>2.2749367235346356E-2</v>
      </c>
      <c r="O10" s="138">
        <v>2.2144246119366447E-2</v>
      </c>
      <c r="P10" s="152">
        <v>3.4430402992728919E-2</v>
      </c>
      <c r="Q10" s="138">
        <v>3.4107686374334353E-2</v>
      </c>
      <c r="R10" s="138">
        <v>2.1696130281675507E-2</v>
      </c>
    </row>
    <row r="11" spans="1:18">
      <c r="A11" s="6" t="s">
        <v>9798</v>
      </c>
      <c r="B11" s="12">
        <v>8.3775785944966055E-2</v>
      </c>
      <c r="C11" s="12">
        <v>0.23692682926992498</v>
      </c>
      <c r="D11" s="7">
        <v>5.1645756516707454E-3</v>
      </c>
      <c r="G11" s="149" t="str">
        <f t="shared" si="0"/>
        <v>Equ. Em Mkts</v>
      </c>
      <c r="H11" s="138">
        <v>-3.3686116151572867E-4</v>
      </c>
      <c r="I11" s="138">
        <v>-5.1360835774285382E-4</v>
      </c>
      <c r="J11" s="138">
        <v>-4.3200990416061765E-4</v>
      </c>
      <c r="K11" s="138">
        <v>-1.945600832064914E-3</v>
      </c>
      <c r="L11" s="138">
        <v>1.4937819936021265E-2</v>
      </c>
      <c r="M11" s="138">
        <v>1.917919563628943E-2</v>
      </c>
      <c r="N11" s="138">
        <v>3.0464165948787418E-2</v>
      </c>
      <c r="O11" s="138">
        <v>2.8532455096904802E-2</v>
      </c>
      <c r="P11" s="138">
        <v>3.4107686374334353E-2</v>
      </c>
      <c r="Q11" s="152">
        <v>5.6134322427900181E-2</v>
      </c>
      <c r="R11" s="138">
        <v>2.8302038321144467E-2</v>
      </c>
    </row>
    <row r="12" spans="1:18">
      <c r="A12" s="6" t="s">
        <v>7559</v>
      </c>
      <c r="B12" s="12">
        <v>6.8743755604525794E-2</v>
      </c>
      <c r="C12" s="12">
        <v>0.15358286759823325</v>
      </c>
      <c r="D12" s="7">
        <v>2.4877133593118579E-3</v>
      </c>
      <c r="G12" s="149" t="str">
        <f t="shared" si="0"/>
        <v>Opportunities</v>
      </c>
      <c r="H12" s="138">
        <v>-2.6083403824869684E-4</v>
      </c>
      <c r="I12" s="138">
        <v>-5.485201342118151E-4</v>
      </c>
      <c r="J12" s="138">
        <v>-6.683191590757348E-4</v>
      </c>
      <c r="K12" s="138">
        <v>-5.5598841386380465E-4</v>
      </c>
      <c r="L12" s="138">
        <v>1.1378504663431628E-2</v>
      </c>
      <c r="M12" s="138">
        <v>1.1104224062434411E-2</v>
      </c>
      <c r="N12" s="138">
        <v>2.2943713385354617E-2</v>
      </c>
      <c r="O12" s="138">
        <v>2.3753384206700121E-2</v>
      </c>
      <c r="P12" s="138">
        <v>2.1696130281675507E-2</v>
      </c>
      <c r="Q12" s="138">
        <v>2.8302038321144467E-2</v>
      </c>
      <c r="R12" s="152">
        <v>2.3587697219696446E-2</v>
      </c>
    </row>
    <row r="13" spans="1:18" ht="13">
      <c r="A13" s="104" t="s">
        <v>11</v>
      </c>
      <c r="B13" s="10">
        <f>SUMPRODUCT(D2:D12,B2:B12)</f>
        <v>4.4999999956687367E-2</v>
      </c>
      <c r="C13" s="10">
        <f t="array" ref="C13">SQRT(MMULT(MMULT(TRANSPOSE(D2:D12),H2:R12),D2:D12))</f>
        <v>4.1537398867604131E-2</v>
      </c>
      <c r="D13" s="11">
        <f>SUM(D2:D12)</f>
        <v>0.99999999999999989</v>
      </c>
    </row>
    <row r="14" spans="1:18" ht="13" thickBot="1">
      <c r="G14" s="253" t="s">
        <v>9840</v>
      </c>
      <c r="H14" s="136">
        <v>1</v>
      </c>
      <c r="I14" s="137">
        <v>0.57387250284982938</v>
      </c>
      <c r="J14" s="137">
        <v>0.23041385850644933</v>
      </c>
      <c r="K14" s="137">
        <v>0.11881478134154423</v>
      </c>
      <c r="L14" s="137">
        <v>-0.18112014460786677</v>
      </c>
      <c r="M14" s="137">
        <v>-5.5743828282855443E-2</v>
      </c>
      <c r="N14" s="137">
        <v>-0.21826444766958006</v>
      </c>
      <c r="O14" s="137">
        <v>-0.26406300728126558</v>
      </c>
      <c r="P14" s="137">
        <v>-0.21226705304987697</v>
      </c>
      <c r="Q14" s="137">
        <v>-0.16379579768514768</v>
      </c>
      <c r="R14" s="137">
        <v>-0.19565346744328835</v>
      </c>
    </row>
    <row r="15" spans="1:18" ht="13">
      <c r="A15" s="176">
        <v>4.4999999999999998E-2</v>
      </c>
      <c r="H15" s="137">
        <v>0.57387250284982938</v>
      </c>
      <c r="I15" s="136">
        <v>1</v>
      </c>
      <c r="J15" s="137">
        <v>0.75070012318765411</v>
      </c>
      <c r="K15" s="137">
        <v>0.25771575812121483</v>
      </c>
      <c r="L15" s="137">
        <v>-1.0509432088975496E-3</v>
      </c>
      <c r="M15" s="137">
        <v>3.6419326731157768E-2</v>
      </c>
      <c r="N15" s="137">
        <v>-0.14958851594616507</v>
      </c>
      <c r="O15" s="137">
        <v>-0.19895543265421839</v>
      </c>
      <c r="P15" s="137">
        <v>-8.4214309740649557E-2</v>
      </c>
      <c r="Q15" s="137">
        <v>-0.12836421195410644</v>
      </c>
      <c r="R15" s="137">
        <v>-0.21148322307138459</v>
      </c>
    </row>
    <row r="16" spans="1:18" ht="13.5" thickBot="1">
      <c r="A16" s="177" t="s">
        <v>9822</v>
      </c>
      <c r="H16" s="137">
        <v>0.23041385850644933</v>
      </c>
      <c r="I16" s="137">
        <v>0.75070012318765411</v>
      </c>
      <c r="J16" s="136">
        <v>1</v>
      </c>
      <c r="K16" s="137">
        <v>0.42003609923802299</v>
      </c>
      <c r="L16" s="137">
        <v>9.5211435221597127E-2</v>
      </c>
      <c r="M16" s="137">
        <v>0.15587103227315391</v>
      </c>
      <c r="N16" s="137">
        <v>-4.9722495968265459E-2</v>
      </c>
      <c r="O16" s="137">
        <v>-4.719605496018775E-2</v>
      </c>
      <c r="P16" s="137">
        <v>-3.0868107660181367E-2</v>
      </c>
      <c r="Q16" s="137">
        <v>-4.3739049584158973E-2</v>
      </c>
      <c r="R16" s="137">
        <v>-0.10438329940299369</v>
      </c>
    </row>
    <row r="17" spans="1:18">
      <c r="H17" s="137">
        <v>0.11881478134154423</v>
      </c>
      <c r="I17" s="137">
        <v>0.25771575812121483</v>
      </c>
      <c r="J17" s="137">
        <v>0.42003609923802299</v>
      </c>
      <c r="K17" s="136">
        <v>1</v>
      </c>
      <c r="L17" s="137">
        <v>0.30915216030360737</v>
      </c>
      <c r="M17" s="137">
        <v>0.29273458704649385</v>
      </c>
      <c r="N17" s="137">
        <v>-0.19027665166131486</v>
      </c>
      <c r="O17" s="137">
        <v>7.5172263171490769E-2</v>
      </c>
      <c r="P17" s="137">
        <v>2.1887164738440833E-2</v>
      </c>
      <c r="Q17" s="137">
        <v>-0.11871145904989742</v>
      </c>
      <c r="R17" s="137">
        <v>-5.2333057809406544E-2</v>
      </c>
    </row>
    <row r="18" spans="1:18">
      <c r="H18" s="137">
        <v>-0.18112014460786677</v>
      </c>
      <c r="I18" s="137">
        <v>-1.0509432088975496E-3</v>
      </c>
      <c r="J18" s="137">
        <v>9.5211435221597127E-2</v>
      </c>
      <c r="K18" s="137">
        <v>0.30915216030360737</v>
      </c>
      <c r="L18" s="136">
        <v>1</v>
      </c>
      <c r="M18" s="137">
        <v>0.69885066694111042</v>
      </c>
      <c r="N18" s="137">
        <v>0.55557403519486814</v>
      </c>
      <c r="O18" s="137">
        <v>0.67802855495330183</v>
      </c>
      <c r="P18" s="137">
        <v>0.53303367864621454</v>
      </c>
      <c r="Q18" s="137">
        <v>0.56975555301056613</v>
      </c>
      <c r="R18" s="137">
        <v>0.66951144990351408</v>
      </c>
    </row>
    <row r="19" spans="1:18">
      <c r="H19" s="137">
        <v>-5.5743828282855443E-2</v>
      </c>
      <c r="I19" s="137">
        <v>3.6419326731157768E-2</v>
      </c>
      <c r="J19" s="137">
        <v>0.15587103227315391</v>
      </c>
      <c r="K19" s="137">
        <v>0.29273458704649385</v>
      </c>
      <c r="L19" s="137">
        <v>0.69885066694111042</v>
      </c>
      <c r="M19" s="136">
        <v>1</v>
      </c>
      <c r="N19" s="137">
        <v>0.49268665375994725</v>
      </c>
      <c r="O19" s="137">
        <v>0.60138604165197251</v>
      </c>
      <c r="P19" s="137">
        <v>0.53014000676330697</v>
      </c>
      <c r="Q19" s="137">
        <v>0.63645829669617204</v>
      </c>
      <c r="R19" s="137">
        <v>0.56845913477435539</v>
      </c>
    </row>
    <row r="20" spans="1:18">
      <c r="H20" s="137">
        <v>-0.21826444766958006</v>
      </c>
      <c r="I20" s="137">
        <v>-0.14958851594616507</v>
      </c>
      <c r="J20" s="137">
        <v>-4.9722495968265459E-2</v>
      </c>
      <c r="K20" s="137">
        <v>-0.19027665166131486</v>
      </c>
      <c r="L20" s="137">
        <v>0.55557403519486814</v>
      </c>
      <c r="M20" s="137">
        <v>0.49268665375994725</v>
      </c>
      <c r="N20" s="136">
        <v>1</v>
      </c>
      <c r="O20" s="137">
        <v>0.81940102068175402</v>
      </c>
      <c r="P20" s="137">
        <v>0.69949453125368544</v>
      </c>
      <c r="Q20" s="137">
        <v>0.73360301078457868</v>
      </c>
      <c r="R20" s="137">
        <v>0.85232846283623298</v>
      </c>
    </row>
    <row r="21" spans="1:18">
      <c r="H21" s="137">
        <v>-0.26406300728126558</v>
      </c>
      <c r="I21" s="137">
        <v>-0.19895543265421839</v>
      </c>
      <c r="J21" s="137">
        <v>-4.719605496018775E-2</v>
      </c>
      <c r="K21" s="137">
        <v>7.5172263171490769E-2</v>
      </c>
      <c r="L21" s="137">
        <v>0.67802855495330183</v>
      </c>
      <c r="M21" s="137">
        <v>0.60138604165197251</v>
      </c>
      <c r="N21" s="137">
        <v>0.81940102068175402</v>
      </c>
      <c r="O21" s="136">
        <v>1</v>
      </c>
      <c r="P21" s="137">
        <v>0.69679505202730552</v>
      </c>
      <c r="Q21" s="137">
        <v>0.70313725854449738</v>
      </c>
      <c r="R21" s="137">
        <v>0.90302117157012673</v>
      </c>
    </row>
    <row r="22" spans="1:18">
      <c r="H22" s="137">
        <v>-0.21226705304987697</v>
      </c>
      <c r="I22" s="137">
        <v>-8.4214309740649557E-2</v>
      </c>
      <c r="J22" s="137">
        <v>-3.0868107660181367E-2</v>
      </c>
      <c r="K22" s="137">
        <v>2.1887164738440833E-2</v>
      </c>
      <c r="L22" s="137">
        <v>0.53303367864621454</v>
      </c>
      <c r="M22" s="137">
        <v>0.53014000676330697</v>
      </c>
      <c r="N22" s="137">
        <v>0.69949453125368544</v>
      </c>
      <c r="O22" s="137">
        <v>0.69679505202730552</v>
      </c>
      <c r="P22" s="136">
        <v>1</v>
      </c>
      <c r="Q22" s="137">
        <v>0.77583070834706302</v>
      </c>
      <c r="R22" s="137">
        <v>0.76132213158940065</v>
      </c>
    </row>
    <row r="23" spans="1:18">
      <c r="H23" s="137">
        <v>-0.16379579768514768</v>
      </c>
      <c r="I23" s="137">
        <v>-0.12836421195410644</v>
      </c>
      <c r="J23" s="137">
        <v>-4.3739049584158973E-2</v>
      </c>
      <c r="K23" s="137">
        <v>-0.11871145904989742</v>
      </c>
      <c r="L23" s="137">
        <v>0.56975555301056613</v>
      </c>
      <c r="M23" s="137">
        <v>0.63645829669617204</v>
      </c>
      <c r="N23" s="137">
        <v>0.73360301078457868</v>
      </c>
      <c r="O23" s="137">
        <v>0.70313725854449738</v>
      </c>
      <c r="P23" s="137">
        <v>0.77583070834706302</v>
      </c>
      <c r="Q23" s="136">
        <v>1</v>
      </c>
      <c r="R23" s="137">
        <v>0.77778703585691733</v>
      </c>
    </row>
    <row r="24" spans="1:18">
      <c r="H24" s="137">
        <v>-0.19565346744328835</v>
      </c>
      <c r="I24" s="137">
        <v>-0.21148322307138459</v>
      </c>
      <c r="J24" s="137">
        <v>-0.10438329940299369</v>
      </c>
      <c r="K24" s="137">
        <v>-5.2333057809406544E-2</v>
      </c>
      <c r="L24" s="137">
        <v>0.66951144990351408</v>
      </c>
      <c r="M24" s="137">
        <v>0.56845913477435539</v>
      </c>
      <c r="N24" s="137">
        <v>0.85232846283623298</v>
      </c>
      <c r="O24" s="137">
        <v>0.90302117157012673</v>
      </c>
      <c r="P24" s="137">
        <v>0.76132213158940065</v>
      </c>
      <c r="Q24" s="137">
        <v>0.77778703585691733</v>
      </c>
      <c r="R24" s="136">
        <v>1</v>
      </c>
    </row>
    <row r="27" spans="1:18" ht="62.5">
      <c r="A27" s="311" t="s">
        <v>16</v>
      </c>
      <c r="B27" s="311" t="s">
        <v>10485</v>
      </c>
      <c r="C27" s="312"/>
      <c r="D27" s="311" t="s">
        <v>7547</v>
      </c>
      <c r="E27" s="311" t="s">
        <v>7554</v>
      </c>
      <c r="F27" s="311" t="s">
        <v>7550</v>
      </c>
      <c r="G27" s="311" t="s">
        <v>7551</v>
      </c>
      <c r="H27" s="311" t="s">
        <v>1</v>
      </c>
      <c r="I27" s="311" t="s">
        <v>7548</v>
      </c>
      <c r="J27" s="311" t="s">
        <v>2</v>
      </c>
      <c r="K27" s="311" t="s">
        <v>3</v>
      </c>
      <c r="L27" s="311" t="s">
        <v>4</v>
      </c>
      <c r="M27" s="311" t="s">
        <v>0</v>
      </c>
      <c r="N27" s="311" t="s">
        <v>7559</v>
      </c>
    </row>
    <row r="28" spans="1:18">
      <c r="A28" s="187">
        <v>8.2393785675483628E-3</v>
      </c>
      <c r="B28" s="187">
        <v>2.102701068065695E-2</v>
      </c>
      <c r="D28" s="212">
        <v>0.98039599481825568</v>
      </c>
      <c r="E28" s="212">
        <v>0</v>
      </c>
      <c r="F28" s="212">
        <v>0</v>
      </c>
      <c r="G28" s="212">
        <v>0</v>
      </c>
      <c r="H28" s="212">
        <v>6.6436700637230763E-3</v>
      </c>
      <c r="I28" s="212">
        <v>0</v>
      </c>
      <c r="J28" s="212">
        <v>1.5066791724996247E-3</v>
      </c>
      <c r="K28" s="212">
        <v>8.0152254313136263E-3</v>
      </c>
      <c r="L28" s="212">
        <v>3.4384305142084841E-3</v>
      </c>
      <c r="M28" s="212">
        <v>0</v>
      </c>
      <c r="N28" s="212">
        <v>0</v>
      </c>
    </row>
    <row r="29" spans="1:18">
      <c r="A29" s="187">
        <v>9.9530911735868227E-3</v>
      </c>
      <c r="B29" s="187">
        <v>2.5000000000000001E-2</v>
      </c>
      <c r="D29" s="212">
        <v>0.66710362645197707</v>
      </c>
      <c r="E29" s="212">
        <v>0.28733844709172618</v>
      </c>
      <c r="F29" s="212">
        <v>0</v>
      </c>
      <c r="G29" s="212">
        <v>0</v>
      </c>
      <c r="H29" s="212">
        <v>2.7098164520547731E-2</v>
      </c>
      <c r="I29" s="212">
        <v>0</v>
      </c>
      <c r="J29" s="212">
        <v>0</v>
      </c>
      <c r="K29" s="212">
        <v>1.253811838561531E-2</v>
      </c>
      <c r="L29" s="212">
        <v>7.2279991565035707E-4</v>
      </c>
      <c r="M29" s="212">
        <v>0</v>
      </c>
      <c r="N29" s="212">
        <v>5.1988436344833988E-3</v>
      </c>
    </row>
    <row r="30" spans="1:18">
      <c r="A30" s="187">
        <v>1.45346936686162E-2</v>
      </c>
      <c r="B30" s="187">
        <v>0.03</v>
      </c>
      <c r="D30" s="212">
        <v>0.25063991562187315</v>
      </c>
      <c r="E30" s="212">
        <v>0.67377024180364198</v>
      </c>
      <c r="F30" s="212">
        <v>0</v>
      </c>
      <c r="G30" s="212">
        <v>0</v>
      </c>
      <c r="H30" s="212">
        <v>4.4750449961538701E-2</v>
      </c>
      <c r="I30" s="212">
        <v>0</v>
      </c>
      <c r="J30" s="212">
        <v>0</v>
      </c>
      <c r="K30" s="212">
        <v>9.7608671753413954E-3</v>
      </c>
      <c r="L30" s="212">
        <v>0</v>
      </c>
      <c r="M30" s="212">
        <v>0</v>
      </c>
      <c r="N30" s="212">
        <v>2.107852543760504E-2</v>
      </c>
    </row>
    <row r="31" spans="1:18">
      <c r="A31" s="187">
        <v>2.0584336153555784E-2</v>
      </c>
      <c r="B31" s="187">
        <v>3.5000000000000003E-2</v>
      </c>
      <c r="D31" s="212">
        <v>0</v>
      </c>
      <c r="E31" s="212">
        <v>0.86153094089160187</v>
      </c>
      <c r="F31" s="212">
        <v>0</v>
      </c>
      <c r="G31" s="212">
        <v>0</v>
      </c>
      <c r="H31" s="212">
        <v>0.10308865172511714</v>
      </c>
      <c r="I31" s="212">
        <v>0</v>
      </c>
      <c r="J31" s="212">
        <v>0</v>
      </c>
      <c r="K31" s="212">
        <v>9.2626244443094509E-3</v>
      </c>
      <c r="L31" s="212">
        <v>0</v>
      </c>
      <c r="M31" s="212">
        <v>0</v>
      </c>
      <c r="N31" s="212">
        <v>2.6117782938971476E-2</v>
      </c>
    </row>
    <row r="32" spans="1:18">
      <c r="A32" s="187">
        <v>3.0240179862057938E-2</v>
      </c>
      <c r="B32" s="187">
        <v>0.04</v>
      </c>
      <c r="D32" s="212">
        <v>0</v>
      </c>
      <c r="E32" s="212">
        <v>0.74947571628617571</v>
      </c>
      <c r="F32" s="212">
        <v>0</v>
      </c>
      <c r="G32" s="212">
        <v>0</v>
      </c>
      <c r="H32" s="212">
        <v>0.2226815303919068</v>
      </c>
      <c r="I32" s="212">
        <v>0</v>
      </c>
      <c r="J32" s="212">
        <v>0</v>
      </c>
      <c r="K32" s="212">
        <v>1.2280960725485962E-2</v>
      </c>
      <c r="L32" s="212">
        <v>0</v>
      </c>
      <c r="M32" s="212">
        <v>1.2376633007119243E-3</v>
      </c>
      <c r="N32" s="212">
        <v>1.4324129295719598E-2</v>
      </c>
    </row>
    <row r="33" spans="1:14">
      <c r="A33" s="187">
        <v>4.153740010114608E-2</v>
      </c>
      <c r="B33" s="187">
        <v>4.4999999999999998E-2</v>
      </c>
      <c r="D33" s="212">
        <v>0</v>
      </c>
      <c r="E33" s="212">
        <v>0.604874411727781</v>
      </c>
      <c r="F33" s="212">
        <v>3.6062638083296641E-2</v>
      </c>
      <c r="G33" s="212">
        <v>0</v>
      </c>
      <c r="H33" s="212">
        <v>0.33743315470534252</v>
      </c>
      <c r="I33" s="212">
        <v>0</v>
      </c>
      <c r="J33" s="212">
        <v>0</v>
      </c>
      <c r="K33" s="212">
        <v>1.394893990470239E-2</v>
      </c>
      <c r="L33" s="212">
        <v>0</v>
      </c>
      <c r="M33" s="212">
        <v>5.1890483064817843E-3</v>
      </c>
      <c r="N33" s="212">
        <v>2.4918072723956698E-3</v>
      </c>
    </row>
    <row r="34" spans="1:14">
      <c r="A34" s="187">
        <v>5.3338884551458673E-2</v>
      </c>
      <c r="B34" s="187">
        <v>0.05</v>
      </c>
      <c r="D34" s="212">
        <v>0</v>
      </c>
      <c r="E34" s="212">
        <v>0.40935021857153031</v>
      </c>
      <c r="F34" s="212">
        <v>0.12590753888174522</v>
      </c>
      <c r="G34" s="212">
        <v>0</v>
      </c>
      <c r="H34" s="212">
        <v>0.44578768708797623</v>
      </c>
      <c r="I34" s="212">
        <v>0</v>
      </c>
      <c r="J34" s="212">
        <v>0</v>
      </c>
      <c r="K34" s="212">
        <v>1.1381355470833382E-2</v>
      </c>
      <c r="L34" s="212">
        <v>0</v>
      </c>
      <c r="M34" s="212">
        <v>7.5731999879151152E-3</v>
      </c>
      <c r="N34" s="212">
        <v>0</v>
      </c>
    </row>
    <row r="35" spans="1:14">
      <c r="A35" s="187">
        <v>6.5354063108763141E-2</v>
      </c>
      <c r="B35" s="187">
        <v>5.5E-2</v>
      </c>
      <c r="D35" s="212">
        <v>0</v>
      </c>
      <c r="E35" s="212">
        <v>0.2125296989936383</v>
      </c>
      <c r="F35" s="212">
        <v>0.21670749656133961</v>
      </c>
      <c r="G35" s="212">
        <v>0</v>
      </c>
      <c r="H35" s="212">
        <v>0.55374655437977149</v>
      </c>
      <c r="I35" s="212">
        <v>0</v>
      </c>
      <c r="J35" s="212">
        <v>0</v>
      </c>
      <c r="K35" s="212">
        <v>7.5478517983521235E-3</v>
      </c>
      <c r="L35" s="212">
        <v>0</v>
      </c>
      <c r="M35" s="212">
        <v>9.4683982668985148E-3</v>
      </c>
      <c r="N35" s="212">
        <v>0</v>
      </c>
    </row>
    <row r="36" spans="1:14">
      <c r="A36" s="187">
        <v>7.7483748031441285E-2</v>
      </c>
      <c r="B36" s="187">
        <v>0.06</v>
      </c>
      <c r="D36" s="212">
        <v>0</v>
      </c>
      <c r="E36" s="212">
        <v>1.5709173303331162E-2</v>
      </c>
      <c r="F36" s="212">
        <v>0.30750745214647551</v>
      </c>
      <c r="G36" s="212">
        <v>0</v>
      </c>
      <c r="H36" s="212">
        <v>0.66170541328058197</v>
      </c>
      <c r="I36" s="212">
        <v>0</v>
      </c>
      <c r="J36" s="212">
        <v>0</v>
      </c>
      <c r="K36" s="212">
        <v>3.7143879448040462E-3</v>
      </c>
      <c r="L36" s="212">
        <v>0</v>
      </c>
      <c r="M36" s="212">
        <v>1.1363573324807212E-2</v>
      </c>
      <c r="N36" s="212">
        <v>0</v>
      </c>
    </row>
    <row r="37" spans="1:14">
      <c r="A37" s="187">
        <v>8.9900925381772079E-2</v>
      </c>
      <c r="B37" s="187">
        <v>6.5000000000000002E-2</v>
      </c>
      <c r="D37" s="212">
        <v>0</v>
      </c>
      <c r="E37" s="212">
        <v>0</v>
      </c>
      <c r="F37" s="212">
        <v>0.20108909531638638</v>
      </c>
      <c r="G37" s="212">
        <v>0</v>
      </c>
      <c r="H37" s="212">
        <v>0.78647059944781827</v>
      </c>
      <c r="I37" s="212">
        <v>0</v>
      </c>
      <c r="J37" s="212">
        <v>0</v>
      </c>
      <c r="K37" s="212">
        <v>0</v>
      </c>
      <c r="L37" s="212">
        <v>0</v>
      </c>
      <c r="M37" s="212">
        <v>1.2440305235795304E-2</v>
      </c>
      <c r="N37" s="212">
        <v>0</v>
      </c>
    </row>
    <row r="38" spans="1:14">
      <c r="A38" s="187">
        <v>0.10276463616212175</v>
      </c>
      <c r="B38" s="187">
        <v>7.0000000000000007E-2</v>
      </c>
      <c r="D38" s="212">
        <v>0</v>
      </c>
      <c r="E38" s="212">
        <v>0</v>
      </c>
      <c r="F38" s="212">
        <v>7.7415919282964027E-2</v>
      </c>
      <c r="G38" s="212">
        <v>0</v>
      </c>
      <c r="H38" s="212">
        <v>0.91038318765291482</v>
      </c>
      <c r="I38" s="212">
        <v>0</v>
      </c>
      <c r="J38" s="212">
        <v>0</v>
      </c>
      <c r="K38" s="212">
        <v>0</v>
      </c>
      <c r="L38" s="212">
        <v>0</v>
      </c>
      <c r="M38" s="212">
        <v>1.2200893064121261E-2</v>
      </c>
      <c r="N38" s="212">
        <v>0</v>
      </c>
    </row>
    <row r="39" spans="1:14">
      <c r="A39" s="187">
        <v>0.12071097155948625</v>
      </c>
      <c r="B39" s="187">
        <v>7.4999999999999997E-2</v>
      </c>
      <c r="D39" s="212">
        <v>0</v>
      </c>
      <c r="E39" s="212">
        <v>0</v>
      </c>
      <c r="F39" s="212">
        <v>0</v>
      </c>
      <c r="G39" s="212">
        <v>0</v>
      </c>
      <c r="H39" s="212">
        <v>0.81439867533776744</v>
      </c>
      <c r="I39" s="212">
        <v>0</v>
      </c>
      <c r="J39" s="212">
        <v>0</v>
      </c>
      <c r="K39" s="212">
        <v>0</v>
      </c>
      <c r="L39" s="212">
        <v>0</v>
      </c>
      <c r="M39" s="212">
        <v>0.18560132466223259</v>
      </c>
      <c r="N39" s="212">
        <v>0</v>
      </c>
    </row>
    <row r="40" spans="1:14">
      <c r="A40" s="187">
        <v>0.17886193221078844</v>
      </c>
      <c r="B40" s="187">
        <v>0.08</v>
      </c>
      <c r="D40" s="212">
        <v>0</v>
      </c>
      <c r="E40" s="212">
        <v>0</v>
      </c>
      <c r="F40" s="212">
        <v>0</v>
      </c>
      <c r="G40" s="212">
        <v>0</v>
      </c>
      <c r="H40" s="212">
        <v>0.35039541096202143</v>
      </c>
      <c r="I40" s="212">
        <v>0</v>
      </c>
      <c r="J40" s="212">
        <v>0</v>
      </c>
      <c r="K40" s="212">
        <v>0</v>
      </c>
      <c r="L40" s="212">
        <v>0</v>
      </c>
      <c r="M40" s="212">
        <v>0.64960458903797857</v>
      </c>
      <c r="N40" s="212">
        <v>0</v>
      </c>
    </row>
    <row r="41" spans="1:14">
      <c r="A41" s="187">
        <v>0.23692682926992492</v>
      </c>
      <c r="B41" s="187">
        <v>8.3775785944966055E-2</v>
      </c>
      <c r="D41" s="212">
        <v>0</v>
      </c>
      <c r="E41" s="212">
        <v>0</v>
      </c>
      <c r="F41" s="212">
        <v>0</v>
      </c>
      <c r="G41" s="212">
        <v>0</v>
      </c>
      <c r="H41" s="212">
        <v>0</v>
      </c>
      <c r="I41" s="212">
        <v>0</v>
      </c>
      <c r="J41" s="212">
        <v>0</v>
      </c>
      <c r="K41" s="212">
        <v>0</v>
      </c>
      <c r="L41" s="212">
        <v>0</v>
      </c>
      <c r="M41" s="212">
        <v>0.99999999999999978</v>
      </c>
      <c r="N41" s="212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1">
    <tabColor rgb="FF00B050"/>
  </sheetPr>
  <dimension ref="A1:AA32"/>
  <sheetViews>
    <sheetView topLeftCell="H16" zoomScale="150" zoomScaleNormal="150" workbookViewId="0">
      <selection activeCell="A6" sqref="A6"/>
    </sheetView>
  </sheetViews>
  <sheetFormatPr defaultColWidth="9.1796875" defaultRowHeight="12.5"/>
  <cols>
    <col min="1" max="1" width="21.81640625" style="6" bestFit="1" customWidth="1"/>
    <col min="2" max="2" width="10.54296875" style="6" bestFit="1" customWidth="1"/>
    <col min="3" max="3" width="9.08984375" style="6" customWidth="1"/>
    <col min="4" max="4" width="9.1796875" style="6"/>
    <col min="5" max="5" width="3.7265625" style="6" customWidth="1"/>
    <col min="6" max="6" width="3.36328125" style="6" customWidth="1"/>
    <col min="7" max="7" width="12.54296875" style="6" customWidth="1"/>
    <col min="8" max="20" width="9.1796875" style="6"/>
    <col min="21" max="21" width="19.26953125" style="6" bestFit="1" customWidth="1"/>
    <col min="22" max="22" width="13.81640625" style="6" bestFit="1" customWidth="1"/>
    <col min="23" max="23" width="13.6328125" style="6" bestFit="1" customWidth="1"/>
    <col min="24" max="26" width="9.1796875" style="6"/>
    <col min="27" max="27" width="11.7265625" style="6" bestFit="1" customWidth="1"/>
    <col min="28" max="16384" width="9.1796875" style="6"/>
  </cols>
  <sheetData>
    <row r="1" spans="1:27" ht="13">
      <c r="A1" s="172" t="s">
        <v>5</v>
      </c>
      <c r="B1" s="13" t="s">
        <v>8</v>
      </c>
      <c r="C1" s="14" t="s">
        <v>9</v>
      </c>
      <c r="D1" s="172" t="s">
        <v>10</v>
      </c>
      <c r="G1" s="171" t="s">
        <v>7587</v>
      </c>
      <c r="H1" s="189" t="str">
        <f t="array" ref="H1:R1">TRANSPOSE(G2:G12)</f>
        <v>Money Mkt in €</v>
      </c>
      <c r="I1" s="189" t="str">
        <v>€ Bond Mkt Short Term</v>
      </c>
      <c r="J1" s="189" t="str">
        <v>€ Bond Mkt</v>
      </c>
      <c r="K1" s="189" t="str">
        <v>Global Bond Dev Mkts</v>
      </c>
      <c r="L1" s="189" t="str">
        <v>Global Corp Bond High Yield</v>
      </c>
      <c r="M1" s="189" t="str">
        <v>Em Mkts Bond Mkt</v>
      </c>
      <c r="N1" s="189" t="str">
        <v>Equ. Europe</v>
      </c>
      <c r="O1" s="189" t="str">
        <v>Equ. North America</v>
      </c>
      <c r="P1" s="189" t="str">
        <v>Equ. Pacific</v>
      </c>
      <c r="Q1" s="189" t="str">
        <v>Equ. Em Mkts</v>
      </c>
      <c r="R1" s="189" t="str">
        <v>Opportunities</v>
      </c>
      <c r="U1" s="194" t="s">
        <v>5</v>
      </c>
      <c r="V1" s="194" t="s">
        <v>7586</v>
      </c>
      <c r="W1" s="194" t="s">
        <v>7585</v>
      </c>
    </row>
    <row r="2" spans="1:27" ht="13">
      <c r="A2" s="216" t="str">
        <f>'Mark opt'!A2</f>
        <v>Money Mkt in €</v>
      </c>
      <c r="B2" s="12">
        <f>'Mark opt'!B2</f>
        <v>1.9999999999999997E-2</v>
      </c>
      <c r="C2" s="187">
        <f>'Mark opt'!C2</f>
        <v>8.6802841878564838E-3</v>
      </c>
      <c r="D2" s="142">
        <v>0</v>
      </c>
      <c r="E2" s="8"/>
      <c r="F2" s="192"/>
      <c r="G2" s="82" t="str">
        <f t="shared" ref="G2:G12" si="0">A2</f>
        <v>Money Mkt in €</v>
      </c>
      <c r="H2" s="157">
        <f>'Mark opt'!H2</f>
        <v>7.5347333581951296E-5</v>
      </c>
      <c r="I2" s="154">
        <f>'Mark opt'!I2</f>
        <v>8.4124644276232838E-5</v>
      </c>
      <c r="J2" s="154">
        <f>'Mark opt'!J2</f>
        <v>8.3378227761587219E-5</v>
      </c>
      <c r="K2" s="154">
        <f>'Mark opt'!K2</f>
        <v>7.1342984811048989E-5</v>
      </c>
      <c r="L2" s="154">
        <f>'Mark opt'!L2</f>
        <v>-1.7397430539505484E-4</v>
      </c>
      <c r="M2" s="154">
        <f>'Mark opt'!M2</f>
        <v>-6.1542754415924508E-5</v>
      </c>
      <c r="N2" s="154">
        <f>'Mark opt'!N2</f>
        <v>-3.320709539120861E-4</v>
      </c>
      <c r="O2" s="154">
        <f>'Mark opt'!O2</f>
        <v>-3.9257830681723089E-4</v>
      </c>
      <c r="P2" s="154">
        <f>'Mark opt'!P2</f>
        <v>-3.4189093623460018E-4</v>
      </c>
      <c r="Q2" s="154">
        <f>'Mark opt'!Q2</f>
        <v>-3.3686116151572867E-4</v>
      </c>
      <c r="R2" s="154">
        <f>'Mark opt'!R2</f>
        <v>-2.6083403824869684E-4</v>
      </c>
      <c r="U2" s="188" t="s">
        <v>7584</v>
      </c>
      <c r="V2" s="193">
        <v>0</v>
      </c>
      <c r="W2" s="193">
        <v>1</v>
      </c>
      <c r="AA2" s="183"/>
    </row>
    <row r="3" spans="1:27" ht="13">
      <c r="A3" s="216" t="str">
        <f>'Mark opt'!A3</f>
        <v>€ Bond Mkt Short Term</v>
      </c>
      <c r="B3" s="12">
        <f>'Mark opt'!B3</f>
        <v>2.8999999999999998E-2</v>
      </c>
      <c r="C3" s="187">
        <f>'Mark opt'!C3</f>
        <v>1.6887831256428492E-2</v>
      </c>
      <c r="D3" s="142">
        <v>0</v>
      </c>
      <c r="E3" s="8"/>
      <c r="F3" s="191"/>
      <c r="G3" s="82" t="str">
        <f t="shared" si="0"/>
        <v>€ Bond Mkt Short Term</v>
      </c>
      <c r="H3" s="154">
        <f>'Mark opt'!H3</f>
        <v>8.4124644276232838E-5</v>
      </c>
      <c r="I3" s="157">
        <f>'Mark opt'!I3</f>
        <v>2.8519884454560312E-4</v>
      </c>
      <c r="J3" s="154">
        <f>'Mark opt'!J3</f>
        <v>5.2850668755217978E-4</v>
      </c>
      <c r="K3" s="154">
        <f>'Mark opt'!K3</f>
        <v>3.01066000602934E-4</v>
      </c>
      <c r="L3" s="154">
        <f>'Mark opt'!L3</f>
        <v>-1.9639821666575289E-6</v>
      </c>
      <c r="M3" s="154">
        <f>'Mark opt'!M3</f>
        <v>7.8226155743988811E-5</v>
      </c>
      <c r="N3" s="154">
        <f>'Mark opt'!N3</f>
        <v>-4.4277804605657772E-4</v>
      </c>
      <c r="O3" s="154">
        <f>'Mark opt'!O3</f>
        <v>-5.7545911297979539E-4</v>
      </c>
      <c r="P3" s="154">
        <f>'Mark opt'!P3</f>
        <v>-2.6389479667858002E-4</v>
      </c>
      <c r="Q3" s="154">
        <f>'Mark opt'!Q3</f>
        <v>-5.1360835774285382E-4</v>
      </c>
      <c r="R3" s="154">
        <f>'Mark opt'!R3</f>
        <v>-5.485201342118151E-4</v>
      </c>
      <c r="U3" s="188" t="s">
        <v>7583</v>
      </c>
      <c r="V3" s="193">
        <v>0</v>
      </c>
      <c r="W3" s="193">
        <v>1</v>
      </c>
      <c r="AA3" s="183"/>
    </row>
    <row r="4" spans="1:27" ht="13">
      <c r="A4" s="216" t="str">
        <f>'Mark opt'!A4</f>
        <v>€ Bond Mkt</v>
      </c>
      <c r="B4" s="12">
        <f>'Mark opt'!B4</f>
        <v>3.2549999999999996E-2</v>
      </c>
      <c r="C4" s="187">
        <f>'Mark opt'!C4</f>
        <v>4.1687909670150132E-2</v>
      </c>
      <c r="D4" s="142">
        <v>0.2433022198073137</v>
      </c>
      <c r="E4" s="8"/>
      <c r="F4" s="191"/>
      <c r="G4" s="82" t="str">
        <f t="shared" si="0"/>
        <v>€ Bond Mkt</v>
      </c>
      <c r="H4" s="154">
        <f>'Mark opt'!H4</f>
        <v>8.3378227761587219E-5</v>
      </c>
      <c r="I4" s="154">
        <f>'Mark opt'!I4</f>
        <v>5.2850668755217978E-4</v>
      </c>
      <c r="J4" s="157">
        <f>'Mark opt'!J4</f>
        <v>1.7378818126665969E-3</v>
      </c>
      <c r="K4" s="154">
        <f>'Mark opt'!K4</f>
        <v>1.2112773431940916E-3</v>
      </c>
      <c r="L4" s="154">
        <f>'Mark opt'!L4</f>
        <v>4.3922155169080985E-4</v>
      </c>
      <c r="M4" s="154">
        <f>'Mark opt'!M4</f>
        <v>8.264597837064425E-4</v>
      </c>
      <c r="N4" s="154">
        <f>'Mark opt'!N4</f>
        <v>-3.6330969338229182E-4</v>
      </c>
      <c r="O4" s="154">
        <f>'Mark opt'!O4</f>
        <v>-3.3697726878285927E-4</v>
      </c>
      <c r="P4" s="154">
        <f>'Mark opt'!P4</f>
        <v>-2.3877627810028296E-4</v>
      </c>
      <c r="Q4" s="154">
        <f>'Mark opt'!Q4</f>
        <v>-4.3200990416061765E-4</v>
      </c>
      <c r="R4" s="154">
        <f>'Mark opt'!R4</f>
        <v>-6.683191590757348E-4</v>
      </c>
      <c r="U4" s="188" t="s">
        <v>7582</v>
      </c>
      <c r="V4" s="193">
        <v>0</v>
      </c>
      <c r="W4" s="193">
        <v>1</v>
      </c>
      <c r="AA4" s="183"/>
    </row>
    <row r="5" spans="1:27" ht="13">
      <c r="A5" s="216" t="str">
        <f>'Mark opt'!A5</f>
        <v>Global Bond Dev Mkts</v>
      </c>
      <c r="B5" s="12">
        <f>'Mark opt'!B5</f>
        <v>3.0122243259483601E-2</v>
      </c>
      <c r="C5" s="187">
        <f>'Mark opt'!C5</f>
        <v>6.9174632105611367E-2</v>
      </c>
      <c r="D5" s="142">
        <v>0</v>
      </c>
      <c r="E5" s="8"/>
      <c r="G5" s="82" t="str">
        <f t="shared" si="0"/>
        <v>Global Bond Dev Mkts</v>
      </c>
      <c r="H5" s="154">
        <f>'Mark opt'!H5</f>
        <v>7.1342984811048989E-5</v>
      </c>
      <c r="I5" s="154">
        <f>'Mark opt'!I5</f>
        <v>3.01066000602934E-4</v>
      </c>
      <c r="J5" s="154">
        <f>'Mark opt'!J5</f>
        <v>1.2112773431940916E-3</v>
      </c>
      <c r="K5" s="157">
        <f>'Mark opt'!K5</f>
        <v>4.785129726946679E-3</v>
      </c>
      <c r="L5" s="154">
        <f>'Mark opt'!L5</f>
        <v>2.3664839029573343E-3</v>
      </c>
      <c r="M5" s="154">
        <f>'Mark opt'!M5</f>
        <v>2.5755328331092484E-3</v>
      </c>
      <c r="N5" s="154">
        <f>'Mark opt'!N5</f>
        <v>-2.3069931421341996E-3</v>
      </c>
      <c r="O5" s="154">
        <f>'Mark opt'!O5</f>
        <v>8.906134966288168E-4</v>
      </c>
      <c r="P5" s="154">
        <f>'Mark opt'!P5</f>
        <v>2.8093601501943477E-4</v>
      </c>
      <c r="Q5" s="154">
        <f>'Mark opt'!Q5</f>
        <v>-1.945600832064914E-3</v>
      </c>
      <c r="R5" s="154">
        <f>'Mark opt'!R5</f>
        <v>-5.5598841386380465E-4</v>
      </c>
      <c r="U5" s="188" t="s">
        <v>7558</v>
      </c>
      <c r="V5" s="193">
        <v>0</v>
      </c>
      <c r="W5" s="193">
        <v>1</v>
      </c>
      <c r="AA5" s="183"/>
    </row>
    <row r="6" spans="1:27" ht="13">
      <c r="A6" s="216" t="str">
        <f>'Mark opt'!A6</f>
        <v>Global Corp Bond High Yield</v>
      </c>
      <c r="B6" s="12">
        <f>'Mark opt'!B6</f>
        <v>7.2999999999999995E-2</v>
      </c>
      <c r="C6" s="187">
        <f>'Mark opt'!C6</f>
        <v>0.11065840623996889</v>
      </c>
      <c r="D6" s="142">
        <v>0.15</v>
      </c>
      <c r="E6" s="8"/>
      <c r="G6" s="82" t="str">
        <f t="shared" si="0"/>
        <v>Global Corp Bond High Yield</v>
      </c>
      <c r="H6" s="154">
        <f>'Mark opt'!H6</f>
        <v>-1.7397430539505484E-4</v>
      </c>
      <c r="I6" s="154">
        <f>'Mark opt'!I6</f>
        <v>-1.9639821666575289E-6</v>
      </c>
      <c r="J6" s="154">
        <f>'Mark opt'!J6</f>
        <v>4.3922155169080985E-4</v>
      </c>
      <c r="K6" s="154">
        <f>'Mark opt'!K6</f>
        <v>2.3664839029573343E-3</v>
      </c>
      <c r="L6" s="157">
        <f>'Mark opt'!L6</f>
        <v>1.2245282871569986E-2</v>
      </c>
      <c r="M6" s="154">
        <f>'Mark opt'!M6</f>
        <v>9.8359200393650717E-3</v>
      </c>
      <c r="N6" s="154">
        <f>'Mark opt'!N6</f>
        <v>1.0775571097061967E-2</v>
      </c>
      <c r="O6" s="154">
        <f>'Mark opt'!O6</f>
        <v>1.2850415910903659E-2</v>
      </c>
      <c r="P6" s="154">
        <f>'Mark opt'!P6</f>
        <v>1.094485755960278E-2</v>
      </c>
      <c r="Q6" s="154">
        <f>'Mark opt'!Q6</f>
        <v>1.4937819936021265E-2</v>
      </c>
      <c r="R6" s="154">
        <f>'Mark opt'!R6</f>
        <v>1.1378504663431628E-2</v>
      </c>
      <c r="U6" s="188" t="s">
        <v>7581</v>
      </c>
      <c r="V6" s="193">
        <v>0</v>
      </c>
      <c r="W6" s="70">
        <v>0.15</v>
      </c>
      <c r="AA6" s="183"/>
    </row>
    <row r="7" spans="1:27" ht="13">
      <c r="A7" s="216" t="str">
        <f>'Mark opt'!A7</f>
        <v>Em Mkts Bond Mkt</v>
      </c>
      <c r="B7" s="12">
        <f>'Mark opt'!B7</f>
        <v>0.06</v>
      </c>
      <c r="C7" s="187">
        <f>'Mark opt'!C7</f>
        <v>0.12718801650172173</v>
      </c>
      <c r="D7" s="142">
        <v>0.21805599971148271</v>
      </c>
      <c r="E7" s="8"/>
      <c r="G7" s="82" t="str">
        <f t="shared" si="0"/>
        <v>Em Mkts Bond Mkt</v>
      </c>
      <c r="H7" s="154">
        <f>'Mark opt'!H7</f>
        <v>-6.1542754415924508E-5</v>
      </c>
      <c r="I7" s="154">
        <f>'Mark opt'!I7</f>
        <v>7.8226155743988811E-5</v>
      </c>
      <c r="J7" s="154">
        <f>'Mark opt'!J7</f>
        <v>8.264597837064425E-4</v>
      </c>
      <c r="K7" s="154">
        <f>'Mark opt'!K7</f>
        <v>2.5755328331092484E-3</v>
      </c>
      <c r="L7" s="154">
        <f>'Mark opt'!L7</f>
        <v>9.8359200393650717E-3</v>
      </c>
      <c r="M7" s="157">
        <f>'Mark opt'!M7</f>
        <v>1.6176791541642241E-2</v>
      </c>
      <c r="N7" s="154">
        <f>'Mark opt'!N7</f>
        <v>1.0983251729850228E-2</v>
      </c>
      <c r="O7" s="154">
        <f>'Mark opt'!O7</f>
        <v>1.3100393081417432E-2</v>
      </c>
      <c r="P7" s="154">
        <f>'Mark opt'!P7</f>
        <v>1.2511455247571617E-2</v>
      </c>
      <c r="Q7" s="154">
        <f>'Mark opt'!Q7</f>
        <v>1.917919563628943E-2</v>
      </c>
      <c r="R7" s="154">
        <f>'Mark opt'!R7</f>
        <v>1.1104224062434411E-2</v>
      </c>
      <c r="U7" s="188" t="s">
        <v>7580</v>
      </c>
      <c r="V7" s="193">
        <v>0</v>
      </c>
      <c r="W7" s="193">
        <v>1</v>
      </c>
      <c r="AA7" s="183"/>
    </row>
    <row r="8" spans="1:27" ht="13">
      <c r="A8" s="216" t="str">
        <f>'Mark opt'!A8</f>
        <v>Equ. Europe</v>
      </c>
      <c r="B8" s="12">
        <f>'Mark opt'!B8</f>
        <v>6.5000000000000002E-2</v>
      </c>
      <c r="C8" s="187">
        <f>'Mark opt'!C8</f>
        <v>0.17527256607355868</v>
      </c>
      <c r="D8" s="142">
        <v>7.0000000000000007E-2</v>
      </c>
      <c r="E8" s="8"/>
      <c r="G8" s="82" t="str">
        <f t="shared" si="0"/>
        <v>Equ. Europe</v>
      </c>
      <c r="H8" s="154">
        <f>'Mark opt'!H8</f>
        <v>-3.320709539120861E-4</v>
      </c>
      <c r="I8" s="154">
        <f>'Mark opt'!I8</f>
        <v>-4.4277804605657772E-4</v>
      </c>
      <c r="J8" s="154">
        <f>'Mark opt'!J8</f>
        <v>-3.6330969338229182E-4</v>
      </c>
      <c r="K8" s="154">
        <f>'Mark opt'!K8</f>
        <v>-2.3069931421341996E-3</v>
      </c>
      <c r="L8" s="154">
        <f>'Mark opt'!L8</f>
        <v>1.0775571097061967E-2</v>
      </c>
      <c r="M8" s="154">
        <f>'Mark opt'!M8</f>
        <v>1.0983251729850228E-2</v>
      </c>
      <c r="N8" s="157">
        <f>'Mark opt'!N8</f>
        <v>3.0720472418009993E-2</v>
      </c>
      <c r="O8" s="154">
        <f>'Mark opt'!O8</f>
        <v>2.4597741561789316E-2</v>
      </c>
      <c r="P8" s="154">
        <f>'Mark opt'!P8</f>
        <v>2.2749367235346356E-2</v>
      </c>
      <c r="Q8" s="154">
        <f>'Mark opt'!Q8</f>
        <v>3.0464165948787418E-2</v>
      </c>
      <c r="R8" s="154">
        <f>'Mark opt'!R8</f>
        <v>2.2943713385354617E-2</v>
      </c>
      <c r="U8" s="188" t="s">
        <v>7579</v>
      </c>
      <c r="V8" s="70">
        <v>7.0000000000000007E-2</v>
      </c>
      <c r="W8" s="193">
        <v>1</v>
      </c>
      <c r="AA8" s="183"/>
    </row>
    <row r="9" spans="1:27" ht="13">
      <c r="A9" s="216" t="str">
        <f>'Mark opt'!A9</f>
        <v>Equ. North America</v>
      </c>
      <c r="B9" s="12">
        <f>'Mark opt'!B9</f>
        <v>7.4999999999999997E-2</v>
      </c>
      <c r="C9" s="187">
        <f>'Mark opt'!C9</f>
        <v>0.17799999999999999</v>
      </c>
      <c r="D9" s="142">
        <v>0.18</v>
      </c>
      <c r="E9" s="8"/>
      <c r="G9" s="82" t="str">
        <f t="shared" si="0"/>
        <v>Equ. North America</v>
      </c>
      <c r="H9" s="154">
        <f>'Mark opt'!H9</f>
        <v>-3.9257830681723089E-4</v>
      </c>
      <c r="I9" s="154">
        <f>'Mark opt'!I9</f>
        <v>-5.7545911297979539E-4</v>
      </c>
      <c r="J9" s="154">
        <f>'Mark opt'!J9</f>
        <v>-3.3697726878285927E-4</v>
      </c>
      <c r="K9" s="154">
        <f>'Mark opt'!K9</f>
        <v>8.906134966288168E-4</v>
      </c>
      <c r="L9" s="154">
        <f>'Mark opt'!L9</f>
        <v>1.2850415910903659E-2</v>
      </c>
      <c r="M9" s="154">
        <f>'Mark opt'!M9</f>
        <v>1.3100393081417432E-2</v>
      </c>
      <c r="N9" s="154">
        <f>'Mark opt'!N9</f>
        <v>2.4597741561789316E-2</v>
      </c>
      <c r="O9" s="157">
        <f>'Mark opt'!O9</f>
        <v>3.1683999999999997E-2</v>
      </c>
      <c r="P9" s="154">
        <f>'Mark opt'!P9</f>
        <v>2.2144246119366447E-2</v>
      </c>
      <c r="Q9" s="154">
        <f>'Mark opt'!Q9</f>
        <v>2.8532455096904802E-2</v>
      </c>
      <c r="R9" s="154">
        <f>'Mark opt'!R9</f>
        <v>2.3753384206700121E-2</v>
      </c>
      <c r="U9" s="188" t="s">
        <v>7578</v>
      </c>
      <c r="V9" s="70">
        <v>0.18</v>
      </c>
      <c r="W9" s="193">
        <v>1</v>
      </c>
      <c r="AA9" s="183"/>
    </row>
    <row r="10" spans="1:27" ht="13">
      <c r="A10" s="216" t="str">
        <f>'Mark opt'!A10</f>
        <v>Equ. Pacific</v>
      </c>
      <c r="B10" s="12">
        <f>'Mark opt'!B10</f>
        <v>6.8068267301912344E-2</v>
      </c>
      <c r="C10" s="187">
        <f>'Mark opt'!C10</f>
        <v>0.18555431278396339</v>
      </c>
      <c r="D10" s="142">
        <v>2.0000000000000004E-2</v>
      </c>
      <c r="E10" s="8"/>
      <c r="G10" s="82" t="str">
        <f t="shared" si="0"/>
        <v>Equ. Pacific</v>
      </c>
      <c r="H10" s="154">
        <f>'Mark opt'!H10</f>
        <v>-3.4189093623460018E-4</v>
      </c>
      <c r="I10" s="154">
        <f>'Mark opt'!I10</f>
        <v>-2.6389479667858002E-4</v>
      </c>
      <c r="J10" s="154">
        <f>'Mark opt'!J10</f>
        <v>-2.3877627810028296E-4</v>
      </c>
      <c r="K10" s="154">
        <f>'Mark opt'!K10</f>
        <v>2.8093601501943477E-4</v>
      </c>
      <c r="L10" s="154">
        <f>'Mark opt'!L10</f>
        <v>1.094485755960278E-2</v>
      </c>
      <c r="M10" s="154">
        <f>'Mark opt'!M10</f>
        <v>1.2511455247571617E-2</v>
      </c>
      <c r="N10" s="154">
        <f>'Mark opt'!N10</f>
        <v>2.2749367235346356E-2</v>
      </c>
      <c r="O10" s="154">
        <f>'Mark opt'!O10</f>
        <v>2.2144246119366447E-2</v>
      </c>
      <c r="P10" s="157">
        <f>'Mark opt'!P10</f>
        <v>3.4430402992728919E-2</v>
      </c>
      <c r="Q10" s="154">
        <f>'Mark opt'!Q10</f>
        <v>3.4107686374334353E-2</v>
      </c>
      <c r="R10" s="154">
        <f>'Mark opt'!R10</f>
        <v>2.1696130281675507E-2</v>
      </c>
      <c r="U10" s="188" t="s">
        <v>7577</v>
      </c>
      <c r="V10" s="70">
        <v>0.02</v>
      </c>
      <c r="W10" s="193">
        <v>1</v>
      </c>
      <c r="AA10" s="183"/>
    </row>
    <row r="11" spans="1:27" ht="13">
      <c r="A11" s="216" t="str">
        <f>'Mark opt'!A11</f>
        <v>Equ. Em Mkts</v>
      </c>
      <c r="B11" s="12">
        <f>'Mark opt'!B11</f>
        <v>8.3775785944966055E-2</v>
      </c>
      <c r="C11" s="187">
        <f>'Mark opt'!C11</f>
        <v>0.23692682926992498</v>
      </c>
      <c r="D11" s="142">
        <v>3.1925561585456105E-2</v>
      </c>
      <c r="E11" s="8"/>
      <c r="G11" s="82" t="str">
        <f t="shared" si="0"/>
        <v>Equ. Em Mkts</v>
      </c>
      <c r="H11" s="154">
        <f>'Mark opt'!H11</f>
        <v>-3.3686116151572867E-4</v>
      </c>
      <c r="I11" s="154">
        <f>'Mark opt'!I11</f>
        <v>-5.1360835774285382E-4</v>
      </c>
      <c r="J11" s="154">
        <f>'Mark opt'!J11</f>
        <v>-4.3200990416061765E-4</v>
      </c>
      <c r="K11" s="154">
        <f>'Mark opt'!K11</f>
        <v>-1.945600832064914E-3</v>
      </c>
      <c r="L11" s="154">
        <f>'Mark opt'!L11</f>
        <v>1.4937819936021265E-2</v>
      </c>
      <c r="M11" s="154">
        <f>'Mark opt'!M11</f>
        <v>1.917919563628943E-2</v>
      </c>
      <c r="N11" s="154">
        <f>'Mark opt'!N11</f>
        <v>3.0464165948787418E-2</v>
      </c>
      <c r="O11" s="154">
        <f>'Mark opt'!O11</f>
        <v>2.8532455096904802E-2</v>
      </c>
      <c r="P11" s="154">
        <f>'Mark opt'!P11</f>
        <v>3.4107686374334353E-2</v>
      </c>
      <c r="Q11" s="157">
        <f>'Mark opt'!Q11</f>
        <v>5.6134322427900181E-2</v>
      </c>
      <c r="R11" s="154">
        <f>'Mark opt'!R11</f>
        <v>2.8302038321144467E-2</v>
      </c>
      <c r="U11" s="188" t="s">
        <v>7576</v>
      </c>
      <c r="V11" s="193">
        <v>0</v>
      </c>
      <c r="W11" s="193">
        <v>1</v>
      </c>
      <c r="AA11" s="183"/>
    </row>
    <row r="12" spans="1:27" ht="13">
      <c r="A12" s="216" t="str">
        <f>'Mark opt'!A12</f>
        <v>Opportunities</v>
      </c>
      <c r="B12" s="12">
        <f>'Mark opt'!B12</f>
        <v>6.8743755604525794E-2</v>
      </c>
      <c r="C12" s="187">
        <f>'Mark opt'!C12</f>
        <v>0.15358286759823325</v>
      </c>
      <c r="D12" s="142">
        <v>8.6716218895747543E-2</v>
      </c>
      <c r="E12" s="8"/>
      <c r="G12" s="82" t="str">
        <f t="shared" si="0"/>
        <v>Opportunities</v>
      </c>
      <c r="H12" s="154">
        <f>'Mark opt'!H12</f>
        <v>-2.6083403824869684E-4</v>
      </c>
      <c r="I12" s="154">
        <f>'Mark opt'!I12</f>
        <v>-5.485201342118151E-4</v>
      </c>
      <c r="J12" s="154">
        <f>'Mark opt'!J12</f>
        <v>-6.683191590757348E-4</v>
      </c>
      <c r="K12" s="154">
        <f>'Mark opt'!K12</f>
        <v>-5.5598841386380465E-4</v>
      </c>
      <c r="L12" s="154">
        <f>'Mark opt'!L12</f>
        <v>1.1378504663431628E-2</v>
      </c>
      <c r="M12" s="154">
        <f>'Mark opt'!M12</f>
        <v>1.1104224062434411E-2</v>
      </c>
      <c r="N12" s="154">
        <f>'Mark opt'!N12</f>
        <v>2.2943713385354617E-2</v>
      </c>
      <c r="O12" s="154">
        <f>'Mark opt'!O12</f>
        <v>2.3753384206700121E-2</v>
      </c>
      <c r="P12" s="154">
        <f>'Mark opt'!P12</f>
        <v>2.1696130281675507E-2</v>
      </c>
      <c r="Q12" s="154">
        <f>'Mark opt'!Q12</f>
        <v>2.8302038321144467E-2</v>
      </c>
      <c r="R12" s="157">
        <f>'Mark opt'!R12</f>
        <v>2.3587697219696446E-2</v>
      </c>
      <c r="U12" s="188" t="s">
        <v>7559</v>
      </c>
      <c r="V12" s="193">
        <v>0</v>
      </c>
      <c r="W12" s="193">
        <v>1</v>
      </c>
      <c r="AA12" s="183"/>
    </row>
    <row r="13" spans="1:27" ht="13">
      <c r="A13" s="104" t="s">
        <v>11</v>
      </c>
      <c r="B13" s="21">
        <f t="array" ref="B13">MMULT(TRANSPOSE(D2:D12),B2:B12)</f>
        <v>6.0000000155729101E-2</v>
      </c>
      <c r="C13" s="21">
        <f t="array" ref="C13">SQRT(MMULT(MMULT(TRANSPOSE(D2:D12),H2:R12),D2:D12))</f>
        <v>9.7182851129796757E-2</v>
      </c>
      <c r="D13" s="215">
        <f>SUM(D2:D12)</f>
        <v>1</v>
      </c>
    </row>
    <row r="14" spans="1:27" ht="13.5" thickBot="1">
      <c r="D14" s="190"/>
    </row>
    <row r="15" spans="1:27" ht="13">
      <c r="A15" s="176">
        <v>0.06</v>
      </c>
    </row>
    <row r="16" spans="1:27" ht="13.5" thickBot="1">
      <c r="A16" s="177" t="s">
        <v>9822</v>
      </c>
    </row>
    <row r="20" spans="1:18" ht="13">
      <c r="H20" s="430" t="s">
        <v>10</v>
      </c>
      <c r="I20" s="431"/>
      <c r="J20" s="431"/>
      <c r="K20" s="431"/>
      <c r="L20" s="431"/>
      <c r="M20" s="431"/>
      <c r="N20" s="431"/>
      <c r="O20" s="431"/>
      <c r="P20" s="431"/>
      <c r="Q20" s="431"/>
      <c r="R20" s="432"/>
    </row>
    <row r="21" spans="1:18" ht="13">
      <c r="A21" s="14" t="s">
        <v>9</v>
      </c>
      <c r="B21" s="13" t="s">
        <v>8</v>
      </c>
      <c r="H21" s="214" t="str">
        <f>H1</f>
        <v>Money Mkt in €</v>
      </c>
      <c r="I21" s="214" t="str">
        <f t="shared" ref="I21:R21" si="1">I1</f>
        <v>€ Bond Mkt Short Term</v>
      </c>
      <c r="J21" s="214" t="str">
        <f t="shared" si="1"/>
        <v>€ Bond Mkt</v>
      </c>
      <c r="K21" s="214" t="str">
        <f t="shared" si="1"/>
        <v>Global Bond Dev Mkts</v>
      </c>
      <c r="L21" s="214" t="str">
        <f t="shared" si="1"/>
        <v>Global Corp Bond High Yield</v>
      </c>
      <c r="M21" s="214" t="str">
        <f t="shared" si="1"/>
        <v>Em Mkts Bond Mkt</v>
      </c>
      <c r="N21" s="214" t="str">
        <f t="shared" si="1"/>
        <v>Equ. Europe</v>
      </c>
      <c r="O21" s="214" t="str">
        <f t="shared" si="1"/>
        <v>Equ. North America</v>
      </c>
      <c r="P21" s="214" t="str">
        <f t="shared" si="1"/>
        <v>Equ. Pacific</v>
      </c>
      <c r="Q21" s="214" t="str">
        <f t="shared" si="1"/>
        <v>Equ. Em Mkts</v>
      </c>
      <c r="R21" s="214" t="str">
        <f t="shared" si="1"/>
        <v>Opportunities</v>
      </c>
    </row>
    <row r="22" spans="1:18">
      <c r="A22" s="12">
        <v>4.3833428068224822E-2</v>
      </c>
      <c r="B22" s="187">
        <v>3.5499999999999997E-2</v>
      </c>
      <c r="H22" s="142">
        <v>0.56459614394517699</v>
      </c>
      <c r="I22" s="142">
        <v>0.16540385605482311</v>
      </c>
      <c r="J22" s="142">
        <v>0</v>
      </c>
      <c r="K22" s="142">
        <v>0</v>
      </c>
      <c r="L22" s="142">
        <v>0</v>
      </c>
      <c r="M22" s="142">
        <v>0</v>
      </c>
      <c r="N22" s="142">
        <v>7.0000000000000007E-2</v>
      </c>
      <c r="O22" s="142">
        <v>0.18</v>
      </c>
      <c r="P22" s="142">
        <v>0.02</v>
      </c>
      <c r="Q22" s="142">
        <v>0</v>
      </c>
      <c r="R22" s="142">
        <v>0</v>
      </c>
    </row>
    <row r="23" spans="1:18">
      <c r="A23" s="12">
        <v>4.4368340157479473E-2</v>
      </c>
      <c r="B23" s="187">
        <v>0.04</v>
      </c>
      <c r="H23" s="142">
        <v>6.4596119578034863E-2</v>
      </c>
      <c r="I23" s="142">
        <v>0.66540388042196519</v>
      </c>
      <c r="J23" s="142">
        <v>0</v>
      </c>
      <c r="K23" s="142">
        <v>0</v>
      </c>
      <c r="L23" s="142">
        <v>0</v>
      </c>
      <c r="M23" s="142">
        <v>0</v>
      </c>
      <c r="N23" s="142">
        <v>7.0000000000000007E-2</v>
      </c>
      <c r="O23" s="142">
        <v>0.18</v>
      </c>
      <c r="P23" s="142">
        <v>0.02</v>
      </c>
      <c r="Q23" s="142">
        <v>0</v>
      </c>
      <c r="R23" s="142">
        <v>0</v>
      </c>
    </row>
    <row r="24" spans="1:18">
      <c r="A24" s="12">
        <v>5.2356091165340395E-2</v>
      </c>
      <c r="B24" s="187">
        <v>4.4999999999999998E-2</v>
      </c>
      <c r="H24" s="142">
        <v>0</v>
      </c>
      <c r="I24" s="142">
        <v>0.52586130322501834</v>
      </c>
      <c r="J24" s="142">
        <v>0.11281750183219717</v>
      </c>
      <c r="K24" s="142">
        <v>0</v>
      </c>
      <c r="L24" s="142">
        <v>9.1321194942784137E-2</v>
      </c>
      <c r="M24" s="142">
        <v>0</v>
      </c>
      <c r="N24" s="142">
        <v>7.0000000000000007E-2</v>
      </c>
      <c r="O24" s="142">
        <v>0.18</v>
      </c>
      <c r="P24" s="142">
        <v>0.02</v>
      </c>
      <c r="Q24" s="142">
        <v>0</v>
      </c>
      <c r="R24" s="142">
        <v>0</v>
      </c>
    </row>
    <row r="25" spans="1:18">
      <c r="A25" s="12">
        <v>6.3869588489778154E-2</v>
      </c>
      <c r="B25" s="187">
        <v>0.05</v>
      </c>
      <c r="H25" s="313">
        <v>0</v>
      </c>
      <c r="I25" s="313">
        <v>0.13498953550685514</v>
      </c>
      <c r="J25" s="313">
        <v>0.3998794062437579</v>
      </c>
      <c r="K25" s="313">
        <v>0</v>
      </c>
      <c r="L25" s="313">
        <v>0.15</v>
      </c>
      <c r="M25" s="313">
        <v>4.5131058249386992E-2</v>
      </c>
      <c r="N25" s="313">
        <v>7.0000000000000007E-2</v>
      </c>
      <c r="O25" s="313">
        <v>0.18</v>
      </c>
      <c r="P25" s="313">
        <v>0.02</v>
      </c>
      <c r="Q25" s="313">
        <v>0</v>
      </c>
      <c r="R25" s="313">
        <v>0</v>
      </c>
    </row>
    <row r="26" spans="1:18">
      <c r="A26" s="12">
        <v>7.9663608013722451E-2</v>
      </c>
      <c r="B26" s="187">
        <v>5.5E-2</v>
      </c>
      <c r="H26" s="313">
        <v>0</v>
      </c>
      <c r="I26" s="313">
        <v>0</v>
      </c>
      <c r="J26" s="313">
        <v>0.39385366638981928</v>
      </c>
      <c r="K26" s="313">
        <v>0</v>
      </c>
      <c r="L26" s="313">
        <v>0.15</v>
      </c>
      <c r="M26" s="313">
        <v>0.14244827879988808</v>
      </c>
      <c r="N26" s="313">
        <v>7.0000000000000007E-2</v>
      </c>
      <c r="O26" s="313">
        <v>0.18</v>
      </c>
      <c r="P26" s="313">
        <v>0.02</v>
      </c>
      <c r="Q26" s="313">
        <v>1.7817465526362816E-2</v>
      </c>
      <c r="R26" s="313">
        <v>2.5880589283929844E-2</v>
      </c>
    </row>
    <row r="27" spans="1:18">
      <c r="A27" s="12">
        <v>9.7182850427719264E-2</v>
      </c>
      <c r="B27" s="187">
        <v>0.06</v>
      </c>
      <c r="H27" s="313">
        <v>0</v>
      </c>
      <c r="I27" s="313">
        <v>0</v>
      </c>
      <c r="J27" s="313">
        <v>0.24330222360704273</v>
      </c>
      <c r="K27" s="313">
        <v>0</v>
      </c>
      <c r="L27" s="313">
        <v>0.15</v>
      </c>
      <c r="M27" s="313">
        <v>0.21805600876845618</v>
      </c>
      <c r="N27" s="313">
        <v>7.0000000000000007E-2</v>
      </c>
      <c r="O27" s="313">
        <v>0.18</v>
      </c>
      <c r="P27" s="313">
        <v>0.02</v>
      </c>
      <c r="Q27" s="313">
        <v>3.1925563091134472E-2</v>
      </c>
      <c r="R27" s="313">
        <v>8.6716204533366592E-2</v>
      </c>
    </row>
    <row r="28" spans="1:18">
      <c r="A28" s="12">
        <v>0.11560763200345689</v>
      </c>
      <c r="B28" s="187">
        <v>6.5000000000000002E-2</v>
      </c>
      <c r="H28" s="313">
        <v>0</v>
      </c>
      <c r="I28" s="313">
        <v>0</v>
      </c>
      <c r="J28" s="313">
        <v>0.10230254345734388</v>
      </c>
      <c r="K28" s="313">
        <v>0</v>
      </c>
      <c r="L28" s="313">
        <v>0.15</v>
      </c>
      <c r="M28" s="313">
        <v>0.2834238626040273</v>
      </c>
      <c r="N28" s="313">
        <v>7.0000000000000007E-2</v>
      </c>
      <c r="O28" s="313">
        <v>0.21787125700815538</v>
      </c>
      <c r="P28" s="313">
        <v>0.02</v>
      </c>
      <c r="Q28" s="313">
        <v>4.7247579598192695E-2</v>
      </c>
      <c r="R28" s="313">
        <v>0.10915475733228075</v>
      </c>
    </row>
    <row r="29" spans="1:18">
      <c r="A29" s="12">
        <v>0.13462332439886704</v>
      </c>
      <c r="B29" s="187">
        <v>7.0000000000000007E-2</v>
      </c>
      <c r="H29" s="313">
        <v>0</v>
      </c>
      <c r="I29" s="313">
        <v>0</v>
      </c>
      <c r="J29" s="313">
        <v>0</v>
      </c>
      <c r="K29" s="313">
        <v>0</v>
      </c>
      <c r="L29" s="313">
        <v>0.15</v>
      </c>
      <c r="M29" s="313">
        <v>0.28948706004423003</v>
      </c>
      <c r="N29" s="313">
        <v>7.0000000000000007E-2</v>
      </c>
      <c r="O29" s="313">
        <v>0.30869998540852533</v>
      </c>
      <c r="P29" s="313">
        <v>0.02</v>
      </c>
      <c r="Q29" s="313">
        <v>9.93400601268081E-2</v>
      </c>
      <c r="R29" s="313">
        <v>6.2472894420436513E-2</v>
      </c>
    </row>
    <row r="30" spans="1:18">
      <c r="A30" s="12">
        <v>0.15729646004560324</v>
      </c>
      <c r="B30" s="187">
        <v>7.4999999999999997E-2</v>
      </c>
      <c r="H30" s="313">
        <v>0</v>
      </c>
      <c r="I30" s="313">
        <v>0</v>
      </c>
      <c r="J30" s="313">
        <v>0</v>
      </c>
      <c r="K30" s="313">
        <v>0</v>
      </c>
      <c r="L30" s="313">
        <v>0.15</v>
      </c>
      <c r="M30" s="313">
        <v>7.0958983490836652E-2</v>
      </c>
      <c r="N30" s="313">
        <v>7.0000000000000007E-2</v>
      </c>
      <c r="O30" s="313">
        <v>0.43800710626758205</v>
      </c>
      <c r="P30" s="313">
        <v>0.02</v>
      </c>
      <c r="Q30" s="313">
        <v>0.25103391024158134</v>
      </c>
      <c r="R30" s="313">
        <v>0</v>
      </c>
    </row>
    <row r="31" spans="1:18">
      <c r="A31" s="12">
        <v>0.19999141471163898</v>
      </c>
      <c r="B31" s="187">
        <v>0.08</v>
      </c>
      <c r="H31" s="313">
        <v>0</v>
      </c>
      <c r="I31" s="313">
        <v>3.6651389723144764E-7</v>
      </c>
      <c r="J31" s="313">
        <v>4.8558109755427972E-7</v>
      </c>
      <c r="K31" s="313">
        <v>5.1550980763070463E-7</v>
      </c>
      <c r="L31" s="313">
        <v>5.2767967477829365E-2</v>
      </c>
      <c r="M31" s="313">
        <v>0</v>
      </c>
      <c r="N31" s="313">
        <v>7.0000000000000007E-2</v>
      </c>
      <c r="O31" s="313">
        <v>0.18</v>
      </c>
      <c r="P31" s="313">
        <v>0.02</v>
      </c>
      <c r="Q31" s="313">
        <v>0.67723066491736839</v>
      </c>
      <c r="R31" s="313">
        <v>0</v>
      </c>
    </row>
    <row r="32" spans="1:18">
      <c r="A32" s="12">
        <v>0.20869967845474052</v>
      </c>
      <c r="B32" s="187">
        <v>8.0567689085863481E-2</v>
      </c>
      <c r="H32" s="313">
        <v>0</v>
      </c>
      <c r="I32" s="313">
        <v>0</v>
      </c>
      <c r="J32" s="313">
        <v>0</v>
      </c>
      <c r="K32" s="313">
        <v>0</v>
      </c>
      <c r="L32" s="313">
        <v>0</v>
      </c>
      <c r="M32" s="313">
        <v>0</v>
      </c>
      <c r="N32" s="313">
        <v>7.0000000000000007E-2</v>
      </c>
      <c r="O32" s="313">
        <v>0.18</v>
      </c>
      <c r="P32" s="313">
        <v>2.0000000000000004E-2</v>
      </c>
      <c r="Q32" s="313">
        <v>0.7300000000000002</v>
      </c>
      <c r="R32" s="313">
        <v>0</v>
      </c>
    </row>
  </sheetData>
  <mergeCells count="1">
    <mergeCell ref="H20:R2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4">
    <tabColor rgb="FF00B050"/>
  </sheetPr>
  <dimension ref="A1:AH38"/>
  <sheetViews>
    <sheetView zoomScale="130" zoomScaleNormal="130" workbookViewId="0"/>
  </sheetViews>
  <sheetFormatPr defaultColWidth="9.1796875" defaultRowHeight="12.5"/>
  <cols>
    <col min="1" max="1" width="21.81640625" style="6" bestFit="1" customWidth="1"/>
    <col min="2" max="2" width="10.54296875" style="6" bestFit="1" customWidth="1"/>
    <col min="3" max="3" width="10.26953125" style="6" bestFit="1" customWidth="1"/>
    <col min="4" max="19" width="9.1796875" style="6"/>
    <col min="20" max="20" width="23" style="6" bestFit="1" customWidth="1"/>
    <col min="21" max="21" width="11.453125" style="6" customWidth="1"/>
    <col min="22" max="22" width="14.6328125" style="6" bestFit="1" customWidth="1"/>
    <col min="23" max="16384" width="9.1796875" style="6"/>
  </cols>
  <sheetData>
    <row r="1" spans="1:34" ht="13">
      <c r="A1" s="178" t="s">
        <v>7532</v>
      </c>
      <c r="B1" s="13" t="s">
        <v>8</v>
      </c>
      <c r="C1" s="14" t="s">
        <v>9</v>
      </c>
      <c r="D1" s="147" t="s">
        <v>7534</v>
      </c>
      <c r="G1" s="171" t="s">
        <v>7549</v>
      </c>
      <c r="H1" s="189" t="s">
        <v>7547</v>
      </c>
      <c r="I1" s="189" t="s">
        <v>7554</v>
      </c>
      <c r="J1" s="189" t="s">
        <v>7550</v>
      </c>
      <c r="K1" s="189" t="s">
        <v>7551</v>
      </c>
      <c r="L1" s="189" t="s">
        <v>1</v>
      </c>
      <c r="M1" s="189" t="s">
        <v>7548</v>
      </c>
      <c r="N1" s="189" t="s">
        <v>2</v>
      </c>
      <c r="O1" s="189" t="s">
        <v>3</v>
      </c>
      <c r="P1" s="189" t="s">
        <v>4</v>
      </c>
      <c r="Q1" s="189" t="s">
        <v>0</v>
      </c>
      <c r="R1" s="189" t="s">
        <v>7559</v>
      </c>
      <c r="T1" s="6" t="s">
        <v>5</v>
      </c>
      <c r="U1" s="103" t="s">
        <v>7552</v>
      </c>
      <c r="V1" s="158" t="s">
        <v>10344</v>
      </c>
      <c r="W1" s="103" t="s">
        <v>7553</v>
      </c>
    </row>
    <row r="2" spans="1:34" ht="15.5">
      <c r="A2" s="6" t="str">
        <f>'Mark opt'!A2</f>
        <v>Money Mkt in €</v>
      </c>
      <c r="B2" s="12">
        <f>'Mark opt'!B2</f>
        <v>1.9999999999999997E-2</v>
      </c>
      <c r="C2" s="12">
        <f>'Mark opt'!C2</f>
        <v>8.6802841878564838E-3</v>
      </c>
      <c r="D2" s="314">
        <v>1.807135902503363E-2</v>
      </c>
      <c r="E2" s="8"/>
      <c r="G2" s="82" t="str">
        <f>A2</f>
        <v>Money Mkt in €</v>
      </c>
      <c r="H2" s="157">
        <f>'Mark opt'!H2</f>
        <v>7.5347333581951296E-5</v>
      </c>
      <c r="I2" s="154">
        <f>'Mark opt'!I2</f>
        <v>8.4124644276232838E-5</v>
      </c>
      <c r="J2" s="154">
        <f>'Mark opt'!J2</f>
        <v>8.3378227761587219E-5</v>
      </c>
      <c r="K2" s="154">
        <f>'Mark opt'!K2</f>
        <v>7.1342984811048989E-5</v>
      </c>
      <c r="L2" s="154">
        <f>'Mark opt'!L2</f>
        <v>-1.7397430539505484E-4</v>
      </c>
      <c r="M2" s="154">
        <f>'Mark opt'!M2</f>
        <v>-6.1542754415924508E-5</v>
      </c>
      <c r="N2" s="154">
        <f>'Mark opt'!N2</f>
        <v>-3.320709539120861E-4</v>
      </c>
      <c r="O2" s="154">
        <f>'Mark opt'!O2</f>
        <v>-3.9257830681723089E-4</v>
      </c>
      <c r="P2" s="154">
        <f>'Mark opt'!P2</f>
        <v>-3.4189093623460018E-4</v>
      </c>
      <c r="Q2" s="154">
        <f>'Mark opt'!Q2</f>
        <v>-3.3686116151572867E-4</v>
      </c>
      <c r="R2" s="154">
        <f>'Mark opt'!R2</f>
        <v>-2.6083403824869684E-4</v>
      </c>
      <c r="S2" s="8"/>
      <c r="T2" s="93" t="str">
        <f t="shared" ref="T2:T12" si="0">A2</f>
        <v>Money Mkt in €</v>
      </c>
      <c r="U2" s="4">
        <v>0.02</v>
      </c>
      <c r="V2" s="17">
        <f>'Naive Strategy'!G2</f>
        <v>0.04</v>
      </c>
      <c r="W2" s="4">
        <v>0.45</v>
      </c>
      <c r="X2" s="8"/>
      <c r="Y2" s="8"/>
      <c r="Z2" s="4">
        <f>D2/SUM($D$2:$D$7)</f>
        <v>2.0000000000002838E-2</v>
      </c>
      <c r="AA2" s="8"/>
    </row>
    <row r="3" spans="1:34" ht="15.5">
      <c r="A3" s="6" t="str">
        <f>'Mark opt'!A3</f>
        <v>€ Bond Mkt Short Term</v>
      </c>
      <c r="B3" s="12">
        <f>'Mark opt'!B3</f>
        <v>2.8999999999999998E-2</v>
      </c>
      <c r="C3" s="12">
        <f>'Mark opt'!C3</f>
        <v>1.6887831256428492E-2</v>
      </c>
      <c r="D3" s="314">
        <v>0.40660557806315911</v>
      </c>
      <c r="E3" s="8"/>
      <c r="G3" s="82" t="str">
        <f t="shared" ref="G3:G12" si="1">A3</f>
        <v>€ Bond Mkt Short Term</v>
      </c>
      <c r="H3" s="154">
        <f>'Mark opt'!H3</f>
        <v>8.4124644276232838E-5</v>
      </c>
      <c r="I3" s="157">
        <f>'Mark opt'!I3</f>
        <v>2.8519884454560312E-4</v>
      </c>
      <c r="J3" s="154">
        <f>'Mark opt'!J3</f>
        <v>5.2850668755217978E-4</v>
      </c>
      <c r="K3" s="154">
        <f>'Mark opt'!K3</f>
        <v>3.01066000602934E-4</v>
      </c>
      <c r="L3" s="154">
        <f>'Mark opt'!L3</f>
        <v>-1.9639821666575289E-6</v>
      </c>
      <c r="M3" s="154">
        <f>'Mark opt'!M3</f>
        <v>7.8226155743988811E-5</v>
      </c>
      <c r="N3" s="154">
        <f>'Mark opt'!N3</f>
        <v>-4.4277804605657772E-4</v>
      </c>
      <c r="O3" s="154">
        <f>'Mark opt'!O3</f>
        <v>-5.7545911297979539E-4</v>
      </c>
      <c r="P3" s="154">
        <f>'Mark opt'!P3</f>
        <v>-2.6389479667858002E-4</v>
      </c>
      <c r="Q3" s="154">
        <f>'Mark opt'!Q3</f>
        <v>-5.1360835774285382E-4</v>
      </c>
      <c r="R3" s="154">
        <f>'Mark opt'!R3</f>
        <v>-5.485201342118151E-4</v>
      </c>
      <c r="S3" s="8"/>
      <c r="T3" s="93" t="str">
        <f t="shared" si="0"/>
        <v>€ Bond Mkt Short Term</v>
      </c>
      <c r="U3" s="4">
        <v>0.1</v>
      </c>
      <c r="V3" s="17">
        <f>'Naive Strategy'!G3</f>
        <v>0.2</v>
      </c>
      <c r="W3" s="4">
        <v>0.45</v>
      </c>
      <c r="X3" s="8"/>
      <c r="Y3" s="8"/>
      <c r="Z3" s="4">
        <f t="shared" ref="Z3:Z7" si="2">D3/SUM($D$2:$D$7)</f>
        <v>0.44999999999995594</v>
      </c>
      <c r="AA3" s="8"/>
    </row>
    <row r="4" spans="1:34" ht="15.5">
      <c r="A4" s="6" t="str">
        <f>'Mark opt'!A4</f>
        <v>€ Bond Mkt</v>
      </c>
      <c r="B4" s="12">
        <f>'Mark opt'!B4</f>
        <v>3.2549999999999996E-2</v>
      </c>
      <c r="C4" s="12">
        <f>'Mark opt'!C4</f>
        <v>4.1687909670150132E-2</v>
      </c>
      <c r="D4" s="314">
        <v>0.24396334683794699</v>
      </c>
      <c r="E4" s="8"/>
      <c r="G4" s="82" t="str">
        <f t="shared" si="1"/>
        <v>€ Bond Mkt</v>
      </c>
      <c r="H4" s="154">
        <f>'Mark opt'!H4</f>
        <v>8.3378227761587219E-5</v>
      </c>
      <c r="I4" s="154">
        <f>'Mark opt'!I4</f>
        <v>5.2850668755217978E-4</v>
      </c>
      <c r="J4" s="157">
        <f>'Mark opt'!J4</f>
        <v>1.7378818126665969E-3</v>
      </c>
      <c r="K4" s="154">
        <f>'Mark opt'!K4</f>
        <v>1.2112773431940916E-3</v>
      </c>
      <c r="L4" s="154">
        <f>'Mark opt'!L4</f>
        <v>4.3922155169080985E-4</v>
      </c>
      <c r="M4" s="154">
        <f>'Mark opt'!M4</f>
        <v>8.264597837064425E-4</v>
      </c>
      <c r="N4" s="154">
        <f>'Mark opt'!N4</f>
        <v>-3.6330969338229182E-4</v>
      </c>
      <c r="O4" s="154">
        <f>'Mark opt'!O4</f>
        <v>-3.3697726878285927E-4</v>
      </c>
      <c r="P4" s="154">
        <f>'Mark opt'!P4</f>
        <v>-2.3877627810028296E-4</v>
      </c>
      <c r="Q4" s="154">
        <f>'Mark opt'!Q4</f>
        <v>-4.3200990416061765E-4</v>
      </c>
      <c r="R4" s="154">
        <f>'Mark opt'!R4</f>
        <v>-6.683191590757348E-4</v>
      </c>
      <c r="S4" s="8"/>
      <c r="T4" s="93" t="str">
        <f t="shared" si="0"/>
        <v>€ Bond Mkt</v>
      </c>
      <c r="U4" s="4">
        <v>0.15</v>
      </c>
      <c r="V4" s="17">
        <f>'Naive Strategy'!G4</f>
        <v>0.4</v>
      </c>
      <c r="W4" s="4">
        <v>0.6</v>
      </c>
      <c r="X4" s="8"/>
      <c r="Y4" s="8"/>
      <c r="Z4" s="4">
        <f t="shared" si="2"/>
        <v>0.27000000000003055</v>
      </c>
      <c r="AA4" s="8"/>
    </row>
    <row r="5" spans="1:34" ht="15.5">
      <c r="A5" s="6" t="str">
        <f>'Mark opt'!A5</f>
        <v>Global Bond Dev Mkts</v>
      </c>
      <c r="B5" s="12">
        <f>'Mark opt'!B5</f>
        <v>3.0122243259483601E-2</v>
      </c>
      <c r="C5" s="12">
        <f>'Mark opt'!C5</f>
        <v>6.9174632105611367E-2</v>
      </c>
      <c r="D5" s="314">
        <v>9.0356795125164882E-2</v>
      </c>
      <c r="E5" s="8"/>
      <c r="G5" s="82" t="str">
        <f t="shared" si="1"/>
        <v>Global Bond Dev Mkts</v>
      </c>
      <c r="H5" s="154">
        <f>'Mark opt'!H5</f>
        <v>7.1342984811048989E-5</v>
      </c>
      <c r="I5" s="154">
        <f>'Mark opt'!I5</f>
        <v>3.01066000602934E-4</v>
      </c>
      <c r="J5" s="154">
        <f>'Mark opt'!J5</f>
        <v>1.2112773431940916E-3</v>
      </c>
      <c r="K5" s="157">
        <f>'Mark opt'!K5</f>
        <v>4.785129726946679E-3</v>
      </c>
      <c r="L5" s="154">
        <f>'Mark opt'!L5</f>
        <v>2.3664839029573343E-3</v>
      </c>
      <c r="M5" s="154">
        <f>'Mark opt'!M5</f>
        <v>2.5755328331092484E-3</v>
      </c>
      <c r="N5" s="154">
        <f>'Mark opt'!N5</f>
        <v>-2.3069931421341996E-3</v>
      </c>
      <c r="O5" s="154">
        <f>'Mark opt'!O5</f>
        <v>8.906134966288168E-4</v>
      </c>
      <c r="P5" s="154">
        <f>'Mark opt'!P5</f>
        <v>2.8093601501943477E-4</v>
      </c>
      <c r="Q5" s="154">
        <f>'Mark opt'!Q5</f>
        <v>-1.945600832064914E-3</v>
      </c>
      <c r="R5" s="154">
        <f>'Mark opt'!R5</f>
        <v>-5.5598841386380465E-4</v>
      </c>
      <c r="S5" s="8"/>
      <c r="T5" s="93" t="str">
        <f t="shared" si="0"/>
        <v>Global Bond Dev Mkts</v>
      </c>
      <c r="U5" s="4">
        <v>0.1</v>
      </c>
      <c r="V5" s="17">
        <f>'Naive Strategy'!G5</f>
        <v>0.23</v>
      </c>
      <c r="W5" s="4">
        <v>0.28000000000000003</v>
      </c>
      <c r="X5" s="8"/>
      <c r="Y5" s="8"/>
      <c r="Z5" s="4">
        <f t="shared" si="2"/>
        <v>0.10000000000001058</v>
      </c>
      <c r="AA5" s="8"/>
    </row>
    <row r="6" spans="1:34" ht="15.5">
      <c r="A6" s="6" t="str">
        <f>'Mark opt'!A6</f>
        <v>Global Corp Bond High Yield</v>
      </c>
      <c r="B6" s="12">
        <f>'Mark opt'!B6</f>
        <v>7.2999999999999995E-2</v>
      </c>
      <c r="C6" s="12">
        <f>'Mark opt'!C6</f>
        <v>0.11065840623996889</v>
      </c>
      <c r="D6" s="314">
        <v>0.1084281541501842</v>
      </c>
      <c r="E6" s="8"/>
      <c r="G6" s="82" t="str">
        <f t="shared" si="1"/>
        <v>Global Corp Bond High Yield</v>
      </c>
      <c r="H6" s="154">
        <f>'Mark opt'!H6</f>
        <v>-1.7397430539505484E-4</v>
      </c>
      <c r="I6" s="154">
        <f>'Mark opt'!I6</f>
        <v>-1.9639821666575289E-6</v>
      </c>
      <c r="J6" s="154">
        <f>'Mark opt'!J6</f>
        <v>4.3922155169080985E-4</v>
      </c>
      <c r="K6" s="154">
        <f>'Mark opt'!K6</f>
        <v>2.3664839029573343E-3</v>
      </c>
      <c r="L6" s="157">
        <f>'Mark opt'!L6</f>
        <v>1.2245282871569986E-2</v>
      </c>
      <c r="M6" s="154">
        <f>'Mark opt'!M6</f>
        <v>9.8359200393650717E-3</v>
      </c>
      <c r="N6" s="154">
        <f>'Mark opt'!N6</f>
        <v>1.0775571097061967E-2</v>
      </c>
      <c r="O6" s="154">
        <f>'Mark opt'!O6</f>
        <v>1.2850415910903659E-2</v>
      </c>
      <c r="P6" s="154">
        <f>'Mark opt'!P6</f>
        <v>1.094485755960278E-2</v>
      </c>
      <c r="Q6" s="154">
        <f>'Mark opt'!Q6</f>
        <v>1.4937819936021265E-2</v>
      </c>
      <c r="R6" s="154">
        <f>'Mark opt'!R6</f>
        <v>1.1378504663431628E-2</v>
      </c>
      <c r="S6" s="8"/>
      <c r="T6" s="93" t="str">
        <f t="shared" si="0"/>
        <v>Global Corp Bond High Yield</v>
      </c>
      <c r="U6" s="4">
        <v>0.03</v>
      </c>
      <c r="V6" s="17">
        <f>'Naive Strategy'!G6</f>
        <v>0.05</v>
      </c>
      <c r="W6" s="4">
        <v>0.12</v>
      </c>
      <c r="X6" s="8"/>
      <c r="Y6" s="8"/>
      <c r="Z6" s="4">
        <f t="shared" si="2"/>
        <v>0.11999999999999758</v>
      </c>
      <c r="AA6" s="8"/>
    </row>
    <row r="7" spans="1:34" ht="15.5">
      <c r="A7" s="6" t="str">
        <f>'Mark opt'!A7</f>
        <v>Em Mkts Bond Mkt</v>
      </c>
      <c r="B7" s="12">
        <f>'Mark opt'!B7</f>
        <v>0.06</v>
      </c>
      <c r="C7" s="12">
        <f>'Mark opt'!C7</f>
        <v>0.12718801650172173</v>
      </c>
      <c r="D7" s="314">
        <v>3.614271805006429E-2</v>
      </c>
      <c r="E7" s="8"/>
      <c r="G7" s="82" t="str">
        <f t="shared" si="1"/>
        <v>Em Mkts Bond Mkt</v>
      </c>
      <c r="H7" s="154">
        <f>'Mark opt'!H7</f>
        <v>-6.1542754415924508E-5</v>
      </c>
      <c r="I7" s="154">
        <f>'Mark opt'!I7</f>
        <v>7.8226155743988811E-5</v>
      </c>
      <c r="J7" s="154">
        <f>'Mark opt'!J7</f>
        <v>8.264597837064425E-4</v>
      </c>
      <c r="K7" s="154">
        <f>'Mark opt'!K7</f>
        <v>2.5755328331092484E-3</v>
      </c>
      <c r="L7" s="154">
        <f>'Mark opt'!L7</f>
        <v>9.8359200393650717E-3</v>
      </c>
      <c r="M7" s="157">
        <f>'Mark opt'!M7</f>
        <v>1.6176791541642241E-2</v>
      </c>
      <c r="N7" s="154">
        <f>'Mark opt'!N7</f>
        <v>1.0983251729850228E-2</v>
      </c>
      <c r="O7" s="154">
        <f>'Mark opt'!O7</f>
        <v>1.3100393081417432E-2</v>
      </c>
      <c r="P7" s="154">
        <f>'Mark opt'!P7</f>
        <v>1.2511455247571617E-2</v>
      </c>
      <c r="Q7" s="154">
        <f>'Mark opt'!Q7</f>
        <v>1.917919563628943E-2</v>
      </c>
      <c r="R7" s="154">
        <f>'Mark opt'!R7</f>
        <v>1.1104224062434411E-2</v>
      </c>
      <c r="S7" s="8"/>
      <c r="T7" s="93" t="str">
        <f t="shared" si="0"/>
        <v>Em Mkts Bond Mkt</v>
      </c>
      <c r="U7" s="4">
        <v>0.04</v>
      </c>
      <c r="V7" s="17">
        <f>'Naive Strategy'!G7</f>
        <v>0.08</v>
      </c>
      <c r="W7" s="4">
        <v>0.14000000000000001</v>
      </c>
      <c r="X7" s="8"/>
      <c r="Y7" s="8"/>
      <c r="Z7" s="4">
        <f t="shared" si="2"/>
        <v>4.0000000000002395E-2</v>
      </c>
      <c r="AA7" s="8"/>
    </row>
    <row r="8" spans="1:34" ht="15.5">
      <c r="A8" s="6" t="str">
        <f>'Mark opt'!A8</f>
        <v>Equ. Europe</v>
      </c>
      <c r="B8" s="12">
        <f>'Mark opt'!B8</f>
        <v>6.5000000000000002E-2</v>
      </c>
      <c r="C8" s="12">
        <f>'Mark opt'!C8</f>
        <v>0.17527256607355868</v>
      </c>
      <c r="D8" s="314">
        <v>1.7357768774746731E-2</v>
      </c>
      <c r="E8" s="8"/>
      <c r="G8" s="82" t="str">
        <f t="shared" si="1"/>
        <v>Equ. Europe</v>
      </c>
      <c r="H8" s="154">
        <f>'Mark opt'!H8</f>
        <v>-3.320709539120861E-4</v>
      </c>
      <c r="I8" s="154">
        <f>'Mark opt'!I8</f>
        <v>-4.4277804605657772E-4</v>
      </c>
      <c r="J8" s="154">
        <f>'Mark opt'!J8</f>
        <v>-3.6330969338229182E-4</v>
      </c>
      <c r="K8" s="154">
        <f>'Mark opt'!K8</f>
        <v>-2.3069931421341996E-3</v>
      </c>
      <c r="L8" s="154">
        <f>'Mark opt'!L8</f>
        <v>1.0775571097061967E-2</v>
      </c>
      <c r="M8" s="154">
        <f>'Mark opt'!M8</f>
        <v>1.0983251729850228E-2</v>
      </c>
      <c r="N8" s="157">
        <f>'Mark opt'!N8</f>
        <v>3.0720472418009993E-2</v>
      </c>
      <c r="O8" s="154">
        <f>'Mark opt'!O8</f>
        <v>2.4597741561789316E-2</v>
      </c>
      <c r="P8" s="154">
        <f>'Mark opt'!P8</f>
        <v>2.2749367235346356E-2</v>
      </c>
      <c r="Q8" s="154">
        <f>'Mark opt'!Q8</f>
        <v>3.0464165948787418E-2</v>
      </c>
      <c r="R8" s="154">
        <f>'Mark opt'!R8</f>
        <v>2.2943713385354617E-2</v>
      </c>
      <c r="S8" s="8"/>
      <c r="T8" s="106" t="str">
        <f t="shared" si="0"/>
        <v>Equ. Europe</v>
      </c>
      <c r="U8" s="107">
        <v>0.18</v>
      </c>
      <c r="V8" s="108">
        <f>'Naive Strategy'!G8</f>
        <v>0.23</v>
      </c>
      <c r="W8" s="107">
        <v>0.35</v>
      </c>
      <c r="X8" s="8"/>
      <c r="Y8" s="8"/>
      <c r="Z8" s="107">
        <f>D8/SUM($D$8:$D$12)</f>
        <v>0.18000000000027233</v>
      </c>
      <c r="AA8" s="8"/>
      <c r="AF8" s="18"/>
      <c r="AG8" s="19"/>
      <c r="AH8" s="18"/>
    </row>
    <row r="9" spans="1:34" ht="15.5">
      <c r="A9" s="6" t="str">
        <f>'Mark opt'!A9</f>
        <v>Equ. North America</v>
      </c>
      <c r="B9" s="12">
        <f>'Mark opt'!B9</f>
        <v>7.4999999999999997E-2</v>
      </c>
      <c r="C9" s="12">
        <f>'Mark opt'!C9</f>
        <v>0.17799999999999999</v>
      </c>
      <c r="D9" s="314">
        <v>4.265199240240812E-2</v>
      </c>
      <c r="E9" s="8"/>
      <c r="G9" s="82" t="str">
        <f t="shared" si="1"/>
        <v>Equ. North America</v>
      </c>
      <c r="H9" s="154">
        <f>'Mark opt'!H9</f>
        <v>-3.9257830681723089E-4</v>
      </c>
      <c r="I9" s="154">
        <f>'Mark opt'!I9</f>
        <v>-5.7545911297979539E-4</v>
      </c>
      <c r="J9" s="154">
        <f>'Mark opt'!J9</f>
        <v>-3.3697726878285927E-4</v>
      </c>
      <c r="K9" s="154">
        <f>'Mark opt'!K9</f>
        <v>8.906134966288168E-4</v>
      </c>
      <c r="L9" s="154">
        <f>'Mark opt'!L9</f>
        <v>1.2850415910903659E-2</v>
      </c>
      <c r="M9" s="154">
        <f>'Mark opt'!M9</f>
        <v>1.3100393081417432E-2</v>
      </c>
      <c r="N9" s="154">
        <f>'Mark opt'!N9</f>
        <v>2.4597741561789316E-2</v>
      </c>
      <c r="O9" s="157">
        <f>'Mark opt'!O9</f>
        <v>3.1683999999999997E-2</v>
      </c>
      <c r="P9" s="154">
        <f>'Mark opt'!P9</f>
        <v>2.2144246119366447E-2</v>
      </c>
      <c r="Q9" s="154">
        <f>'Mark opt'!Q9</f>
        <v>2.8532455096904802E-2</v>
      </c>
      <c r="R9" s="154">
        <f>'Mark opt'!R9</f>
        <v>2.3753384206700121E-2</v>
      </c>
      <c r="S9" s="8"/>
      <c r="T9" s="106" t="str">
        <f t="shared" si="0"/>
        <v>Equ. North America</v>
      </c>
      <c r="U9" s="107">
        <v>0.35</v>
      </c>
      <c r="V9" s="108">
        <f>'Naive Strategy'!G9</f>
        <v>0.5</v>
      </c>
      <c r="W9" s="107">
        <v>0.6</v>
      </c>
      <c r="X9" s="8"/>
      <c r="Y9" s="8"/>
      <c r="Z9" s="107">
        <f t="shared" ref="Z9:Z12" si="3">D9/SUM($D$8:$D$12)</f>
        <v>0.44230100838851033</v>
      </c>
      <c r="AA9" s="8"/>
      <c r="AF9" s="18"/>
      <c r="AG9" s="19"/>
      <c r="AH9" s="18"/>
    </row>
    <row r="10" spans="1:34" ht="15.5">
      <c r="A10" s="6" t="str">
        <f>'Mark opt'!A10</f>
        <v>Equ. Pacific</v>
      </c>
      <c r="B10" s="12">
        <f>'Mark opt'!B10</f>
        <v>6.8068267301912344E-2</v>
      </c>
      <c r="C10" s="12">
        <f>'Mark opt'!C10</f>
        <v>0.18555431278396339</v>
      </c>
      <c r="D10" s="314">
        <v>3.8572819501546144E-3</v>
      </c>
      <c r="E10" s="8"/>
      <c r="G10" s="82" t="str">
        <f t="shared" si="1"/>
        <v>Equ. Pacific</v>
      </c>
      <c r="H10" s="154">
        <f>'Mark opt'!H10</f>
        <v>-3.4189093623460018E-4</v>
      </c>
      <c r="I10" s="154">
        <f>'Mark opt'!I10</f>
        <v>-2.6389479667858002E-4</v>
      </c>
      <c r="J10" s="154">
        <f>'Mark opt'!J10</f>
        <v>-2.3877627810028296E-4</v>
      </c>
      <c r="K10" s="154">
        <f>'Mark opt'!K10</f>
        <v>2.8093601501943477E-4</v>
      </c>
      <c r="L10" s="154">
        <f>'Mark opt'!L10</f>
        <v>1.094485755960278E-2</v>
      </c>
      <c r="M10" s="154">
        <f>'Mark opt'!M10</f>
        <v>1.2511455247571617E-2</v>
      </c>
      <c r="N10" s="154">
        <f>'Mark opt'!N10</f>
        <v>2.2749367235346356E-2</v>
      </c>
      <c r="O10" s="154">
        <f>'Mark opt'!O10</f>
        <v>2.2144246119366447E-2</v>
      </c>
      <c r="P10" s="157">
        <f>'Mark opt'!P10</f>
        <v>3.4430402992728919E-2</v>
      </c>
      <c r="Q10" s="154">
        <f>'Mark opt'!Q10</f>
        <v>3.4107686374334353E-2</v>
      </c>
      <c r="R10" s="154">
        <f>'Mark opt'!R10</f>
        <v>2.1696130281675507E-2</v>
      </c>
      <c r="S10" s="8"/>
      <c r="T10" s="106" t="str">
        <f t="shared" si="0"/>
        <v>Equ. Pacific</v>
      </c>
      <c r="U10" s="107">
        <v>0.04</v>
      </c>
      <c r="V10" s="108">
        <f>'Naive Strategy'!G10</f>
        <v>0.09</v>
      </c>
      <c r="W10" s="107">
        <v>0.15</v>
      </c>
      <c r="X10" s="8"/>
      <c r="Y10" s="8"/>
      <c r="Z10" s="107">
        <f t="shared" si="3"/>
        <v>4.0000000002247509E-2</v>
      </c>
      <c r="AA10" s="8"/>
      <c r="AF10" s="18"/>
      <c r="AG10" s="19"/>
      <c r="AH10" s="18"/>
    </row>
    <row r="11" spans="1:34" ht="15.5">
      <c r="A11" s="6" t="str">
        <f>'Mark opt'!A11</f>
        <v>Equ. Em Mkts</v>
      </c>
      <c r="B11" s="12">
        <f>'Mark opt'!B11</f>
        <v>8.3775785944966055E-2</v>
      </c>
      <c r="C11" s="12">
        <f>'Mark opt'!C11</f>
        <v>0.23692682926992498</v>
      </c>
      <c r="D11" s="314">
        <v>1.8100198308880679E-2</v>
      </c>
      <c r="G11" s="82" t="str">
        <f t="shared" si="1"/>
        <v>Equ. Em Mkts</v>
      </c>
      <c r="H11" s="154">
        <f>'Mark opt'!H11</f>
        <v>-3.3686116151572867E-4</v>
      </c>
      <c r="I11" s="154">
        <f>'Mark opt'!I11</f>
        <v>-5.1360835774285382E-4</v>
      </c>
      <c r="J11" s="154">
        <f>'Mark opt'!J11</f>
        <v>-4.3200990416061765E-4</v>
      </c>
      <c r="K11" s="154">
        <f>'Mark opt'!K11</f>
        <v>-1.945600832064914E-3</v>
      </c>
      <c r="L11" s="154">
        <f>'Mark opt'!L11</f>
        <v>1.4937819936021265E-2</v>
      </c>
      <c r="M11" s="154">
        <f>'Mark opt'!M11</f>
        <v>1.917919563628943E-2</v>
      </c>
      <c r="N11" s="154">
        <f>'Mark opt'!N11</f>
        <v>3.0464165948787418E-2</v>
      </c>
      <c r="O11" s="154">
        <f>'Mark opt'!O11</f>
        <v>2.8532455096904802E-2</v>
      </c>
      <c r="P11" s="154">
        <f>'Mark opt'!P11</f>
        <v>3.4107686374334353E-2</v>
      </c>
      <c r="Q11" s="157">
        <f>'Mark opt'!Q11</f>
        <v>5.6134322427900181E-2</v>
      </c>
      <c r="R11" s="154">
        <f>'Mark opt'!R11</f>
        <v>2.8302038321144467E-2</v>
      </c>
      <c r="T11" s="106" t="str">
        <f t="shared" si="0"/>
        <v>Equ. Em Mkts</v>
      </c>
      <c r="U11" s="107">
        <v>0.06</v>
      </c>
      <c r="V11" s="108">
        <f>'Naive Strategy'!G11</f>
        <v>0.13</v>
      </c>
      <c r="W11" s="107">
        <v>0.21</v>
      </c>
      <c r="X11" s="8"/>
      <c r="Y11" s="8"/>
      <c r="Z11" s="107">
        <f t="shared" si="3"/>
        <v>0.18769899160907502</v>
      </c>
      <c r="AF11" s="18"/>
      <c r="AG11" s="19"/>
      <c r="AH11" s="18"/>
    </row>
    <row r="12" spans="1:34" ht="15.5">
      <c r="A12" s="6" t="str">
        <f>'Mark opt'!A12</f>
        <v>Opportunities</v>
      </c>
      <c r="B12" s="12">
        <f>'Mark opt'!B12</f>
        <v>6.8743755604525794E-2</v>
      </c>
      <c r="C12" s="12">
        <f>'Mark opt'!C12</f>
        <v>0.15358286759823325</v>
      </c>
      <c r="D12" s="314">
        <v>1.4464807312256911E-2</v>
      </c>
      <c r="G12" s="82" t="str">
        <f t="shared" si="1"/>
        <v>Opportunities</v>
      </c>
      <c r="H12" s="154">
        <f>'Mark opt'!H12</f>
        <v>-2.6083403824869684E-4</v>
      </c>
      <c r="I12" s="154">
        <f>'Mark opt'!I12</f>
        <v>-5.485201342118151E-4</v>
      </c>
      <c r="J12" s="154">
        <f>'Mark opt'!J12</f>
        <v>-6.683191590757348E-4</v>
      </c>
      <c r="K12" s="154">
        <f>'Mark opt'!K12</f>
        <v>-5.5598841386380465E-4</v>
      </c>
      <c r="L12" s="154">
        <f>'Mark opt'!L12</f>
        <v>1.1378504663431628E-2</v>
      </c>
      <c r="M12" s="154">
        <f>'Mark opt'!M12</f>
        <v>1.1104224062434411E-2</v>
      </c>
      <c r="N12" s="154">
        <f>'Mark opt'!N12</f>
        <v>2.2943713385354617E-2</v>
      </c>
      <c r="O12" s="154">
        <f>'Mark opt'!O12</f>
        <v>2.3753384206700121E-2</v>
      </c>
      <c r="P12" s="154">
        <f>'Mark opt'!P12</f>
        <v>2.1696130281675507E-2</v>
      </c>
      <c r="Q12" s="154">
        <f>'Mark opt'!Q12</f>
        <v>2.8302038321144467E-2</v>
      </c>
      <c r="R12" s="157">
        <f>'Mark opt'!R12</f>
        <v>2.3587697219696446E-2</v>
      </c>
      <c r="T12" s="106" t="str">
        <f t="shared" si="0"/>
        <v>Opportunities</v>
      </c>
      <c r="U12" s="107">
        <v>0.03</v>
      </c>
      <c r="V12" s="108">
        <f>'Naive Strategy'!G12</f>
        <v>0.05</v>
      </c>
      <c r="W12" s="107">
        <v>0.15</v>
      </c>
      <c r="X12" s="8"/>
      <c r="Y12" s="8"/>
      <c r="Z12" s="107">
        <f t="shared" si="3"/>
        <v>0.14999999999989477</v>
      </c>
      <c r="AF12" s="18"/>
      <c r="AG12" s="19"/>
      <c r="AH12" s="18"/>
    </row>
    <row r="13" spans="1:34" ht="13">
      <c r="A13" s="104" t="s">
        <v>11</v>
      </c>
      <c r="B13" s="21">
        <f t="array" ref="B13">MMULT(TRANSPOSE(D2:D12),B2:B12)</f>
        <v>3.9999999999989988E-2</v>
      </c>
      <c r="C13" s="21">
        <f t="array" ref="C13">SQRT(MMULT(MMULT(TRANSPOSE(D2:D12),H2:R12),D2:D12))</f>
        <v>3.5612686079033763E-2</v>
      </c>
      <c r="D13" s="173">
        <f>SUM(D2:D12)</f>
        <v>1.0000000000000002</v>
      </c>
    </row>
    <row r="14" spans="1:34" ht="13" thickBot="1"/>
    <row r="15" spans="1:34" ht="13">
      <c r="A15" s="176">
        <v>0.04</v>
      </c>
    </row>
    <row r="16" spans="1:34" ht="13.5" thickBot="1">
      <c r="A16" s="177" t="s">
        <v>9822</v>
      </c>
    </row>
    <row r="19" spans="1:30" ht="13">
      <c r="H19" s="430" t="s">
        <v>10</v>
      </c>
      <c r="I19" s="431"/>
      <c r="J19" s="431"/>
      <c r="K19" s="431"/>
      <c r="L19" s="431"/>
      <c r="M19" s="431"/>
      <c r="N19" s="431"/>
      <c r="O19" s="431"/>
      <c r="P19" s="431"/>
      <c r="Q19" s="431"/>
      <c r="R19" s="432"/>
    </row>
    <row r="20" spans="1:30" ht="13">
      <c r="A20" s="14" t="s">
        <v>9</v>
      </c>
      <c r="B20" s="13" t="s">
        <v>8</v>
      </c>
      <c r="H20" s="214" t="str">
        <f>H1</f>
        <v>Bofa ML Euro 0-1 anni</v>
      </c>
      <c r="I20" s="214" t="str">
        <f t="shared" ref="I20:R20" si="4">I1</f>
        <v>Bofa ML Bond Euro 1-3 Y</v>
      </c>
      <c r="J20" s="214" t="str">
        <f t="shared" si="4"/>
        <v>Bofa ML Obbl. Euro</v>
      </c>
      <c r="K20" s="214" t="str">
        <f t="shared" si="4"/>
        <v>Bofa ML Obbl. Globale</v>
      </c>
      <c r="L20" s="214" t="str">
        <f t="shared" si="4"/>
        <v>ML Global HY</v>
      </c>
      <c r="M20" s="214" t="str">
        <f t="shared" si="4"/>
        <v>Bofa ML Obbl Emergente</v>
      </c>
      <c r="N20" s="214" t="str">
        <f t="shared" si="4"/>
        <v>MSCI Europe</v>
      </c>
      <c r="O20" s="214" t="str">
        <f t="shared" si="4"/>
        <v>MSCI North America</v>
      </c>
      <c r="P20" s="214" t="str">
        <f t="shared" si="4"/>
        <v>MSCI Pacific</v>
      </c>
      <c r="Q20" s="214" t="str">
        <f t="shared" si="4"/>
        <v>MSCI Emerging Markets</v>
      </c>
      <c r="R20" s="214" t="str">
        <f t="shared" si="4"/>
        <v>Opportunities</v>
      </c>
    </row>
    <row r="21" spans="1:30">
      <c r="A21" s="12">
        <v>1.924665906722043E-2</v>
      </c>
      <c r="B21" s="187">
        <v>2.9399999999999999E-2</v>
      </c>
      <c r="H21" s="142">
        <v>0.41083908100141076</v>
      </c>
      <c r="I21" s="142">
        <v>0.25351468358754847</v>
      </c>
      <c r="J21" s="142">
        <v>0.1465486245416821</v>
      </c>
      <c r="K21" s="142">
        <v>9.7699083027788194E-2</v>
      </c>
      <c r="L21" s="142">
        <v>2.9309724908336422E-2</v>
      </c>
      <c r="M21" s="142">
        <v>3.9079633211115246E-2</v>
      </c>
      <c r="N21" s="142">
        <v>8.0532094027418854E-3</v>
      </c>
      <c r="O21" s="142">
        <v>8.6871662480255737E-3</v>
      </c>
      <c r="P21" s="142">
        <v>9.2036678888479868E-4</v>
      </c>
      <c r="Q21" s="142">
        <v>1.8970518241488003E-3</v>
      </c>
      <c r="R21" s="142">
        <v>3.4513754583178789E-3</v>
      </c>
    </row>
    <row r="22" spans="1:30">
      <c r="A22" s="12">
        <v>2.6071868974093585E-2</v>
      </c>
      <c r="B22" s="187">
        <v>3.5000000000000003E-2</v>
      </c>
      <c r="H22" s="142">
        <v>0.1575089846409177</v>
      </c>
      <c r="I22" s="142">
        <v>0.4340807257990496</v>
      </c>
      <c r="J22" s="142">
        <v>0.1446935752622529</v>
      </c>
      <c r="K22" s="142">
        <v>9.6462383508355259E-2</v>
      </c>
      <c r="L22" s="142">
        <v>9.329321249644866E-2</v>
      </c>
      <c r="M22" s="142">
        <v>3.858495340445918E-2</v>
      </c>
      <c r="N22" s="142">
        <v>1.2381678402252284E-2</v>
      </c>
      <c r="O22" s="142">
        <v>1.2381657717686585E-2</v>
      </c>
      <c r="P22" s="142">
        <v>1.4150465966136195E-3</v>
      </c>
      <c r="Q22" s="142">
        <v>3.8913574393571004E-3</v>
      </c>
      <c r="R22" s="142">
        <v>5.3064247326071118E-3</v>
      </c>
    </row>
    <row r="23" spans="1:30">
      <c r="A23" s="12">
        <v>3.5612686079033819E-2</v>
      </c>
      <c r="B23" s="187">
        <v>0.04</v>
      </c>
      <c r="H23" s="142">
        <v>1.8071359025033769E-2</v>
      </c>
      <c r="I23" s="142">
        <v>0.40660557806316222</v>
      </c>
      <c r="J23" s="142">
        <v>0.24396334683794865</v>
      </c>
      <c r="K23" s="142">
        <v>9.0356795125165576E-2</v>
      </c>
      <c r="L23" s="142">
        <v>0.10842815415018503</v>
      </c>
      <c r="M23" s="142">
        <v>3.6142718050064561E-2</v>
      </c>
      <c r="N23" s="142">
        <v>1.7357768774745454E-2</v>
      </c>
      <c r="O23" s="142">
        <v>4.265199240237233E-2</v>
      </c>
      <c r="P23" s="142">
        <v>3.8572819501543325E-3</v>
      </c>
      <c r="Q23" s="142">
        <v>1.8100198308912015E-2</v>
      </c>
      <c r="R23" s="142">
        <v>1.4464807312255853E-2</v>
      </c>
    </row>
    <row r="24" spans="1:30">
      <c r="A24" s="12">
        <v>5.0658507190772202E-2</v>
      </c>
      <c r="B24" s="187">
        <v>4.4999999999999998E-2</v>
      </c>
      <c r="H24" s="142">
        <v>1.6323893699402042E-2</v>
      </c>
      <c r="I24" s="142">
        <v>0.2751074668219341</v>
      </c>
      <c r="J24" s="142">
        <v>0.25927453068893741</v>
      </c>
      <c r="K24" s="142">
        <v>8.1619468541721502E-2</v>
      </c>
      <c r="L24" s="142">
        <v>9.7943362255399402E-2</v>
      </c>
      <c r="M24" s="142">
        <v>8.5925963740089623E-2</v>
      </c>
      <c r="N24" s="142">
        <v>3.3084956488687367E-2</v>
      </c>
      <c r="O24" s="142">
        <v>8.606336873358765E-2</v>
      </c>
      <c r="P24" s="142">
        <v>7.3522125804827074E-3</v>
      </c>
      <c r="Q24" s="142">
        <v>2.973397923483459E-2</v>
      </c>
      <c r="R24" s="142">
        <v>2.757079721492375E-2</v>
      </c>
      <c r="S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</row>
    <row r="25" spans="1:30">
      <c r="A25" s="12">
        <v>6.7554103605532989E-2</v>
      </c>
      <c r="B25" s="187">
        <v>0.05</v>
      </c>
      <c r="H25" s="142">
        <v>1.4199287007633857E-2</v>
      </c>
      <c r="I25" s="142">
        <v>7.0996435038243877E-2</v>
      </c>
      <c r="J25" s="142">
        <v>0.36918146219753006</v>
      </c>
      <c r="K25" s="142">
        <v>7.0996435038288952E-2</v>
      </c>
      <c r="L25" s="142">
        <v>8.5195722045662808E-2</v>
      </c>
      <c r="M25" s="142">
        <v>9.9395009053435818E-2</v>
      </c>
      <c r="N25" s="142">
        <v>5.2206416931296191E-2</v>
      </c>
      <c r="O25" s="142">
        <v>0.13250593958562615</v>
      </c>
      <c r="P25" s="142">
        <v>1.160142598471438E-2</v>
      </c>
      <c r="Q25" s="142">
        <v>5.0216519675024031E-2</v>
      </c>
      <c r="R25" s="142">
        <v>4.3505347442543758E-2</v>
      </c>
      <c r="S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</row>
    <row r="26" spans="1:30">
      <c r="A26" s="12">
        <v>8.699466230164786E-2</v>
      </c>
      <c r="B26" s="187">
        <v>5.5E-2</v>
      </c>
      <c r="H26" s="142">
        <v>1.131426456932483E-2</v>
      </c>
      <c r="I26" s="142">
        <v>5.6571322852622508E-2</v>
      </c>
      <c r="J26" s="142">
        <v>0.29417087881382092</v>
      </c>
      <c r="K26" s="142">
        <v>5.6571322852622508E-2</v>
      </c>
      <c r="L26" s="142">
        <v>6.7885587417616133E-2</v>
      </c>
      <c r="M26" s="142">
        <v>7.9199851968135129E-2</v>
      </c>
      <c r="N26" s="142">
        <v>7.817161888512042E-2</v>
      </c>
      <c r="O26" s="142">
        <v>0.20361415003556654</v>
      </c>
      <c r="P26" s="142">
        <v>1.7371470862475792E-2</v>
      </c>
      <c r="Q26" s="142">
        <v>8.7959920027859101E-2</v>
      </c>
      <c r="R26" s="142">
        <v>4.7169611714836204E-2</v>
      </c>
      <c r="S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</row>
    <row r="27" spans="1:30">
      <c r="A27" s="12">
        <v>0.10789072209746213</v>
      </c>
      <c r="B27" s="187">
        <v>0.06</v>
      </c>
      <c r="H27" s="142">
        <v>8.4716771662439756E-3</v>
      </c>
      <c r="I27" s="142">
        <v>4.2358385781465779E-2</v>
      </c>
      <c r="J27" s="142">
        <v>0.2202636064899183</v>
      </c>
      <c r="K27" s="142">
        <v>4.2358385781465779E-2</v>
      </c>
      <c r="L27" s="142">
        <v>5.0830063102356896E-2</v>
      </c>
      <c r="M27" s="142">
        <v>5.9301740406862424E-2</v>
      </c>
      <c r="N27" s="142">
        <v>0.10375490547559622</v>
      </c>
      <c r="O27" s="142">
        <v>0.29528451837850217</v>
      </c>
      <c r="P27" s="142">
        <v>2.305664569522569E-2</v>
      </c>
      <c r="Q27" s="142">
        <v>0.12104747325590844</v>
      </c>
      <c r="R27" s="142">
        <v>3.3272598466454362E-2</v>
      </c>
      <c r="S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</row>
    <row r="28" spans="1:30">
      <c r="A28" s="12">
        <v>0.12954743790363402</v>
      </c>
      <c r="B28" s="187">
        <v>6.5000000000000002E-2</v>
      </c>
      <c r="H28" s="142">
        <v>5.5985237917878707E-3</v>
      </c>
      <c r="I28" s="142">
        <v>2.7992619683869572E-2</v>
      </c>
      <c r="J28" s="142">
        <v>0.14556161964154862</v>
      </c>
      <c r="K28" s="142">
        <v>2.7992619683869572E-2</v>
      </c>
      <c r="L28" s="142">
        <v>3.3591143434102945E-2</v>
      </c>
      <c r="M28" s="142">
        <v>3.9189666016307731E-2</v>
      </c>
      <c r="N28" s="142">
        <v>0.12961328553555113</v>
      </c>
      <c r="O28" s="142">
        <v>0.38721653089414149</v>
      </c>
      <c r="P28" s="142">
        <v>2.8802952355204321E-2</v>
      </c>
      <c r="Q28" s="142">
        <v>0.15121552125114102</v>
      </c>
      <c r="R28" s="142">
        <v>2.3225517712475757E-2</v>
      </c>
      <c r="S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</row>
    <row r="29" spans="1:30">
      <c r="A29" s="12">
        <v>0.15164378518287122</v>
      </c>
      <c r="B29" s="187">
        <v>7.0000000000000007E-2</v>
      </c>
      <c r="H29" s="142">
        <v>2.6787559225509667E-3</v>
      </c>
      <c r="I29" s="142">
        <v>1.3393779615902329E-2</v>
      </c>
      <c r="J29" s="142">
        <v>6.96476539916175E-2</v>
      </c>
      <c r="K29" s="142">
        <v>1.3393779615902329E-2</v>
      </c>
      <c r="L29" s="142">
        <v>1.6072535538448156E-2</v>
      </c>
      <c r="M29" s="142">
        <v>1.8751291464796552E-2</v>
      </c>
      <c r="N29" s="142">
        <v>0.15589119669314233</v>
      </c>
      <c r="O29" s="142">
        <v>0.46767356565834256</v>
      </c>
      <c r="P29" s="142">
        <v>3.4642488154031766E-2</v>
      </c>
      <c r="Q29" s="142">
        <v>0.18187306280898574</v>
      </c>
      <c r="R29" s="142">
        <v>2.5981890536279778E-2</v>
      </c>
      <c r="S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</row>
    <row r="30" spans="1:30">
      <c r="A30" s="12">
        <v>0.17208513980328996</v>
      </c>
      <c r="B30" s="187">
        <v>7.4569999999999997E-2</v>
      </c>
      <c r="H30" s="142">
        <v>4.6568535347929199E-6</v>
      </c>
      <c r="I30" s="142">
        <v>2.3284267679361718E-5</v>
      </c>
      <c r="J30" s="142">
        <v>1.2107820298821433E-4</v>
      </c>
      <c r="K30" s="142">
        <v>2.3284255458236869E-5</v>
      </c>
      <c r="L30" s="142">
        <v>2.7941120982118325E-5</v>
      </c>
      <c r="M30" s="142">
        <v>3.2597974207167668E-5</v>
      </c>
      <c r="N30" s="142">
        <v>0.1799580791284017</v>
      </c>
      <c r="O30" s="142">
        <v>0.5398742741457071</v>
      </c>
      <c r="P30" s="142">
        <v>3.9990686293006006E-2</v>
      </c>
      <c r="Q30" s="142">
        <v>0.20995110303827169</v>
      </c>
      <c r="R30" s="142">
        <v>2.9993014719763761E-2</v>
      </c>
      <c r="S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</row>
    <row r="31" spans="1:30">
      <c r="Q31" s="20"/>
      <c r="R31" s="20"/>
      <c r="S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</row>
    <row r="32" spans="1:30">
      <c r="Q32" s="20"/>
      <c r="R32" s="20"/>
      <c r="S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</row>
    <row r="33" spans="17:30">
      <c r="Q33" s="20"/>
      <c r="R33" s="20"/>
      <c r="S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</row>
    <row r="34" spans="17:30">
      <c r="Q34" s="20"/>
      <c r="R34" s="20"/>
      <c r="S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</row>
    <row r="35" spans="17:30">
      <c r="Q35" s="20"/>
      <c r="R35" s="20"/>
      <c r="S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</row>
    <row r="36" spans="17:30">
      <c r="Q36" s="20"/>
      <c r="R36" s="20"/>
      <c r="S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</row>
    <row r="37" spans="17:30">
      <c r="Q37" s="20"/>
      <c r="R37" s="20"/>
      <c r="S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</row>
    <row r="38" spans="17:30">
      <c r="Q38" s="20"/>
      <c r="R38" s="20"/>
      <c r="S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</row>
  </sheetData>
  <mergeCells count="1">
    <mergeCell ref="H19:R19"/>
  </mergeCells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7">
    <tabColor rgb="FFFFFF00"/>
  </sheetPr>
  <dimension ref="A1:M1001"/>
  <sheetViews>
    <sheetView zoomScale="230" zoomScaleNormal="230" workbookViewId="0">
      <selection sqref="A1:F11"/>
    </sheetView>
  </sheetViews>
  <sheetFormatPr defaultColWidth="9.1796875" defaultRowHeight="12.5"/>
  <cols>
    <col min="1" max="1" width="15" style="6" bestFit="1" customWidth="1"/>
    <col min="2" max="2" width="11" style="6" bestFit="1" customWidth="1"/>
    <col min="3" max="3" width="9.81640625" style="6" bestFit="1" customWidth="1"/>
    <col min="4" max="5" width="9.81640625" style="6" customWidth="1"/>
    <col min="6" max="6" width="11.7265625" style="6" bestFit="1" customWidth="1"/>
    <col min="7" max="9" width="9.81640625" style="6" customWidth="1"/>
    <col min="10" max="16384" width="9.1796875" style="6"/>
  </cols>
  <sheetData>
    <row r="1" spans="1:13">
      <c r="A1" s="6" t="s">
        <v>7527</v>
      </c>
      <c r="B1" s="9" t="s">
        <v>12</v>
      </c>
      <c r="C1" s="22" t="s">
        <v>13</v>
      </c>
      <c r="E1" s="82" t="s">
        <v>43</v>
      </c>
      <c r="F1" s="16" t="s">
        <v>44</v>
      </c>
      <c r="L1" s="6" t="s">
        <v>14</v>
      </c>
    </row>
    <row r="2" spans="1:13">
      <c r="A2" s="6" t="s">
        <v>15</v>
      </c>
      <c r="B2" s="10">
        <f>'Mark opt'!B7</f>
        <v>0.06</v>
      </c>
      <c r="C2" s="23">
        <f ca="1">AVERAGE(F2:F13)</f>
        <v>9.5083645734280631E-2</v>
      </c>
      <c r="E2" s="82">
        <f t="shared" ref="E2:E66" ca="1" si="0">RAND()</f>
        <v>0.11003329858807476</v>
      </c>
      <c r="F2" s="94">
        <f ca="1">_xlfn.NORM.INV(E2,$B$2,$B$3)</f>
        <v>-9.5977157917242067E-2</v>
      </c>
      <c r="L2" s="6">
        <f ca="1">RAND()</f>
        <v>0.38421723089883109</v>
      </c>
      <c r="M2" s="24">
        <f ca="1">NORMINV(L2,$B$2,$B$3)</f>
        <v>2.2552883979156099E-2</v>
      </c>
    </row>
    <row r="3" spans="1:13">
      <c r="A3" s="6" t="s">
        <v>16</v>
      </c>
      <c r="B3" s="10">
        <f>'Mark opt'!C7</f>
        <v>0.12718801650172173</v>
      </c>
      <c r="C3" s="23">
        <f ca="1">STDEV(F2:F13)</f>
        <v>0.12496676725026165</v>
      </c>
      <c r="E3" s="82">
        <f t="shared" ca="1" si="0"/>
        <v>0.93364959804587555</v>
      </c>
      <c r="F3" s="94">
        <f ca="1">_xlfn.NORM.INV(E3,$B$2,$B$3)</f>
        <v>0.25123179953857905</v>
      </c>
      <c r="L3" s="6">
        <f t="shared" ref="L3:L66" ca="1" si="1">RAND()</f>
        <v>0.68079213548517981</v>
      </c>
      <c r="M3" s="24">
        <f ca="1">NORMINV(L3,$B$2,$B$3)</f>
        <v>0.11976755998824506</v>
      </c>
    </row>
    <row r="4" spans="1:13">
      <c r="E4" s="82">
        <f t="shared" ca="1" si="0"/>
        <v>0.89975352069721237</v>
      </c>
      <c r="F4" s="94">
        <f ca="1">_xlfn.NORM.INV(E4,$B$2,$B$3)</f>
        <v>0.22281953247542011</v>
      </c>
      <c r="L4" s="6">
        <f t="shared" ca="1" si="1"/>
        <v>0.86867011279675332</v>
      </c>
      <c r="M4" s="24">
        <f ca="1">NORMINV(L4,$B$2,$B$3)</f>
        <v>0.20246669314032306</v>
      </c>
    </row>
    <row r="5" spans="1:13">
      <c r="E5" s="82">
        <f t="shared" ca="1" si="0"/>
        <v>0.23618933826493338</v>
      </c>
      <c r="F5" s="94">
        <f t="shared" ref="F5:F68" ca="1" si="2">_xlfn.NORM.INV(E5,$B$2,$B$3)</f>
        <v>-3.139911165761472E-2</v>
      </c>
      <c r="L5" s="6">
        <f t="shared" ca="1" si="1"/>
        <v>0.81878895135313001</v>
      </c>
      <c r="M5" s="24">
        <f ca="1">NORMINV(L5,$B$2,$B$3)</f>
        <v>0.17583769643328562</v>
      </c>
    </row>
    <row r="6" spans="1:13">
      <c r="E6" s="82">
        <f t="shared" ca="1" si="0"/>
        <v>0.40274981871690951</v>
      </c>
      <c r="F6" s="94">
        <f t="shared" ca="1" si="2"/>
        <v>2.8681746047256769E-2</v>
      </c>
      <c r="L6" s="6">
        <f t="shared" ca="1" si="1"/>
        <v>0.29506457914829365</v>
      </c>
      <c r="M6" s="24">
        <f ca="1">NORMINV(L6,$B$2,$B$3)</f>
        <v>-8.5096816882241633E-3</v>
      </c>
    </row>
    <row r="7" spans="1:13">
      <c r="E7" s="82">
        <f t="shared" ca="1" si="0"/>
        <v>0.80112867869145044</v>
      </c>
      <c r="F7" s="94">
        <f t="shared" ca="1" si="2"/>
        <v>0.16755777266182026</v>
      </c>
      <c r="L7" s="6">
        <f t="shared" ca="1" si="1"/>
        <v>0.77531196796230117</v>
      </c>
      <c r="M7" s="24">
        <f t="shared" ref="M7:M70" ca="1" si="3">NORMINV(L7,$B$2,$B$3)</f>
        <v>0.15621209140467729</v>
      </c>
    </row>
    <row r="8" spans="1:13">
      <c r="E8" s="82">
        <f t="shared" ca="1" si="0"/>
        <v>0.62617726755199321</v>
      </c>
      <c r="F8" s="94">
        <f t="shared" ca="1" si="2"/>
        <v>0.10092217871786746</v>
      </c>
      <c r="L8" s="6">
        <f t="shared" ca="1" si="1"/>
        <v>0.58443072135986462</v>
      </c>
      <c r="M8" s="24">
        <f t="shared" ca="1" si="3"/>
        <v>8.7121770429507986E-2</v>
      </c>
    </row>
    <row r="9" spans="1:13">
      <c r="E9" s="82">
        <f t="shared" ca="1" si="0"/>
        <v>0.81151102955676746</v>
      </c>
      <c r="F9" s="94">
        <f t="shared" ca="1" si="2"/>
        <v>0.17236784342184175</v>
      </c>
      <c r="L9" s="6">
        <f t="shared" ca="1" si="1"/>
        <v>0.39452583177517975</v>
      </c>
      <c r="M9" s="24">
        <f t="shared" ca="1" si="3"/>
        <v>2.5971827767851889E-2</v>
      </c>
    </row>
    <row r="10" spans="1:13">
      <c r="E10" s="82">
        <f t="shared" ca="1" si="0"/>
        <v>0.35026352480442546</v>
      </c>
      <c r="F10" s="94">
        <f t="shared" ca="1" si="2"/>
        <v>1.1082331203035242E-2</v>
      </c>
      <c r="L10" s="6">
        <f t="shared" ca="1" si="1"/>
        <v>0.99441809976088869</v>
      </c>
      <c r="M10" s="24">
        <f t="shared" ca="1" si="3"/>
        <v>0.38274332561027369</v>
      </c>
    </row>
    <row r="11" spans="1:13">
      <c r="E11" s="82">
        <f t="shared" ca="1" si="0"/>
        <v>0.31227771888574674</v>
      </c>
      <c r="F11" s="94">
        <f t="shared" ca="1" si="2"/>
        <v>-2.2463719995748019E-3</v>
      </c>
      <c r="L11" s="6">
        <f t="shared" ca="1" si="1"/>
        <v>0.41010135951804527</v>
      </c>
      <c r="M11" s="24">
        <f t="shared" ca="1" si="3"/>
        <v>3.1092167011130364E-2</v>
      </c>
    </row>
    <row r="12" spans="1:13">
      <c r="E12" s="82">
        <f t="shared" ca="1" si="0"/>
        <v>0.37444529095186685</v>
      </c>
      <c r="F12" s="94">
        <f t="shared" ca="1" si="2"/>
        <v>1.9286789782242464E-2</v>
      </c>
      <c r="L12" s="6">
        <f t="shared" ca="1" si="1"/>
        <v>0.2959366134635778</v>
      </c>
      <c r="M12" s="24">
        <f t="shared" ca="1" si="3"/>
        <v>-8.1884795621065404E-3</v>
      </c>
    </row>
    <row r="13" spans="1:13">
      <c r="E13" s="82">
        <f t="shared" ca="1" si="0"/>
        <v>0.96861652808832854</v>
      </c>
      <c r="F13" s="94">
        <f t="shared" ca="1" si="2"/>
        <v>0.29667639653773581</v>
      </c>
      <c r="L13" s="6">
        <f t="shared" ca="1" si="1"/>
        <v>0.88189561784218429</v>
      </c>
      <c r="M13" s="24">
        <f t="shared" ca="1" si="3"/>
        <v>0.2106562734044061</v>
      </c>
    </row>
    <row r="14" spans="1:13">
      <c r="E14" s="82">
        <f t="shared" ca="1" si="0"/>
        <v>0.91694417299206366</v>
      </c>
      <c r="F14" s="94">
        <f t="shared" ca="1" si="2"/>
        <v>0.23613078733791554</v>
      </c>
      <c r="L14" s="6">
        <f t="shared" ca="1" si="1"/>
        <v>0.16901931582264074</v>
      </c>
      <c r="M14" s="24">
        <f t="shared" ca="1" si="3"/>
        <v>-6.1852205469971361E-2</v>
      </c>
    </row>
    <row r="15" spans="1:13">
      <c r="E15" s="82">
        <f t="shared" ca="1" si="0"/>
        <v>0.12720549510518853</v>
      </c>
      <c r="F15" s="94">
        <f t="shared" ca="1" si="2"/>
        <v>-8.4956279138935636E-2</v>
      </c>
      <c r="L15" s="6">
        <f t="shared" ca="1" si="1"/>
        <v>0.79604220005353699</v>
      </c>
      <c r="M15" s="24">
        <f t="shared" ca="1" si="3"/>
        <v>0.16525664198483317</v>
      </c>
    </row>
    <row r="16" spans="1:13">
      <c r="E16" s="82">
        <f t="shared" ca="1" si="0"/>
        <v>0.9831907057339988</v>
      </c>
      <c r="F16" s="94">
        <f t="shared" ca="1" si="2"/>
        <v>0.33022581542665502</v>
      </c>
      <c r="L16" s="6">
        <f t="shared" ca="1" si="1"/>
        <v>0.83913443205958815</v>
      </c>
      <c r="M16" s="24">
        <f t="shared" ca="1" si="3"/>
        <v>0.18603145890543468</v>
      </c>
    </row>
    <row r="17" spans="5:13">
      <c r="E17" s="82">
        <f t="shared" ca="1" si="0"/>
        <v>0.74458700675375333</v>
      </c>
      <c r="F17" s="94">
        <f t="shared" ca="1" si="2"/>
        <v>0.14363274654325139</v>
      </c>
      <c r="L17" s="6">
        <f t="shared" ca="1" si="1"/>
        <v>0.38815316308879511</v>
      </c>
      <c r="M17" s="24">
        <f t="shared" ca="1" si="3"/>
        <v>2.3861333428065096E-2</v>
      </c>
    </row>
    <row r="18" spans="5:13">
      <c r="E18" s="82">
        <f t="shared" ca="1" si="0"/>
        <v>0.97612498125547242</v>
      </c>
      <c r="F18" s="94">
        <f t="shared" ca="1" si="2"/>
        <v>0.31177965065748259</v>
      </c>
      <c r="L18" s="6">
        <f t="shared" ca="1" si="1"/>
        <v>0.93318622518072991</v>
      </c>
      <c r="M18" s="24">
        <f t="shared" ca="1" si="3"/>
        <v>0.25077556968359993</v>
      </c>
    </row>
    <row r="19" spans="5:13">
      <c r="E19" s="82">
        <f t="shared" ca="1" si="0"/>
        <v>0.77492467329572512</v>
      </c>
      <c r="F19" s="94">
        <f t="shared" ca="1" si="2"/>
        <v>0.15604779703878391</v>
      </c>
      <c r="L19" s="6">
        <f t="shared" ca="1" si="1"/>
        <v>0.79226482554324273</v>
      </c>
      <c r="M19" s="24">
        <f t="shared" ca="1" si="3"/>
        <v>0.1635698149371283</v>
      </c>
    </row>
    <row r="20" spans="5:13">
      <c r="E20" s="82">
        <f t="shared" ca="1" si="0"/>
        <v>0.12926662745267248</v>
      </c>
      <c r="F20" s="94">
        <f t="shared" ca="1" si="2"/>
        <v>-8.3705245715129745E-2</v>
      </c>
      <c r="L20" s="6">
        <f t="shared" ca="1" si="1"/>
        <v>0.42669995189341492</v>
      </c>
      <c r="M20" s="24">
        <f t="shared" ca="1" si="3"/>
        <v>3.6497924012494389E-2</v>
      </c>
    </row>
    <row r="21" spans="5:13">
      <c r="E21" s="82">
        <f t="shared" ca="1" si="0"/>
        <v>0.65523112176976539</v>
      </c>
      <c r="F21" s="94">
        <f t="shared" ca="1" si="2"/>
        <v>0.11080937978400457</v>
      </c>
      <c r="L21" s="6">
        <f t="shared" ca="1" si="1"/>
        <v>0.21549005137600441</v>
      </c>
      <c r="M21" s="24">
        <f t="shared" ca="1" si="3"/>
        <v>-4.0162546524715945E-2</v>
      </c>
    </row>
    <row r="22" spans="5:13">
      <c r="E22" s="82">
        <f t="shared" ca="1" si="0"/>
        <v>0.33026895630103892</v>
      </c>
      <c r="F22" s="94">
        <f t="shared" ca="1" si="2"/>
        <v>4.1427600897848901E-3</v>
      </c>
      <c r="L22" s="6">
        <f t="shared" ca="1" si="1"/>
        <v>0.93052340491762409</v>
      </c>
      <c r="M22" s="24">
        <f t="shared" ca="1" si="3"/>
        <v>0.24820017254759005</v>
      </c>
    </row>
    <row r="23" spans="5:13">
      <c r="E23" s="82">
        <f t="shared" ca="1" si="0"/>
        <v>0.4552675895044257</v>
      </c>
      <c r="F23" s="94">
        <f t="shared" ca="1" si="2"/>
        <v>4.5708706776451932E-2</v>
      </c>
      <c r="L23" s="6">
        <f t="shared" ca="1" si="1"/>
        <v>0.60016174613632511</v>
      </c>
      <c r="M23" s="24">
        <f t="shared" ca="1" si="3"/>
        <v>9.2275966885515759E-2</v>
      </c>
    </row>
    <row r="24" spans="5:13">
      <c r="E24" s="82">
        <f t="shared" ca="1" si="0"/>
        <v>0.87716067429661171</v>
      </c>
      <c r="F24" s="94">
        <f t="shared" ca="1" si="2"/>
        <v>0.20765379342301246</v>
      </c>
      <c r="L24" s="6">
        <f t="shared" ca="1" si="1"/>
        <v>0.2241568642629248</v>
      </c>
      <c r="M24" s="24">
        <f t="shared" ca="1" si="3"/>
        <v>-3.643767966491479E-2</v>
      </c>
    </row>
    <row r="25" spans="5:13">
      <c r="E25" s="82">
        <f t="shared" ca="1" si="0"/>
        <v>0.65675382640610025</v>
      </c>
      <c r="F25" s="94">
        <f t="shared" ca="1" si="2"/>
        <v>0.11133559765643335</v>
      </c>
      <c r="L25" s="6">
        <f t="shared" ca="1" si="1"/>
        <v>0.66237405128007742</v>
      </c>
      <c r="M25" s="24">
        <f t="shared" ca="1" si="3"/>
        <v>0.11328555471382976</v>
      </c>
    </row>
    <row r="26" spans="5:13">
      <c r="E26" s="82">
        <f t="shared" ca="1" si="0"/>
        <v>0.37818970946012243</v>
      </c>
      <c r="F26" s="94">
        <f t="shared" ca="1" si="2"/>
        <v>2.0541351075255003E-2</v>
      </c>
      <c r="L26" s="6">
        <f t="shared" ca="1" si="1"/>
        <v>0.20046595726206617</v>
      </c>
      <c r="M26" s="24">
        <f t="shared" ca="1" si="3"/>
        <v>-4.6832596794585221E-2</v>
      </c>
    </row>
    <row r="27" spans="5:13">
      <c r="E27" s="82">
        <f t="shared" ca="1" si="0"/>
        <v>0.29546236454316555</v>
      </c>
      <c r="F27" s="94">
        <f t="shared" ca="1" si="2"/>
        <v>-8.3631087057387532E-3</v>
      </c>
      <c r="L27" s="6">
        <f t="shared" ca="1" si="1"/>
        <v>7.7838648500146213E-2</v>
      </c>
      <c r="M27" s="24">
        <f t="shared" ca="1" si="3"/>
        <v>-0.12057657480295897</v>
      </c>
    </row>
    <row r="28" spans="5:13">
      <c r="E28" s="82">
        <f t="shared" ca="1" si="0"/>
        <v>0.3843022288432193</v>
      </c>
      <c r="F28" s="94">
        <f t="shared" ca="1" si="2"/>
        <v>2.2581181849795878E-2</v>
      </c>
      <c r="L28" s="6">
        <f t="shared" ca="1" si="1"/>
        <v>0.17262177081069496</v>
      </c>
      <c r="M28" s="24">
        <f t="shared" ca="1" si="3"/>
        <v>-6.0047097246589479E-2</v>
      </c>
    </row>
    <row r="29" spans="5:13">
      <c r="E29" s="82">
        <f t="shared" ca="1" si="0"/>
        <v>0.27458028677934099</v>
      </c>
      <c r="F29" s="94">
        <f t="shared" ca="1" si="2"/>
        <v>-1.6187969975383978E-2</v>
      </c>
      <c r="L29" s="6">
        <f t="shared" ca="1" si="1"/>
        <v>0.38798048864462942</v>
      </c>
      <c r="M29" s="24">
        <f t="shared" ca="1" si="3"/>
        <v>2.380401120877354E-2</v>
      </c>
    </row>
    <row r="30" spans="5:13">
      <c r="E30" s="82">
        <f t="shared" ca="1" si="0"/>
        <v>0.23879553073803372</v>
      </c>
      <c r="F30" s="94">
        <f t="shared" ca="1" si="2"/>
        <v>-3.0326685074298726E-2</v>
      </c>
      <c r="L30" s="6">
        <f t="shared" ca="1" si="1"/>
        <v>0.61946819419944232</v>
      </c>
      <c r="M30" s="24">
        <f t="shared" ca="1" si="3"/>
        <v>9.8675888319314814E-2</v>
      </c>
    </row>
    <row r="31" spans="5:13">
      <c r="E31" s="82">
        <f t="shared" ca="1" si="0"/>
        <v>0.96106100214461077</v>
      </c>
      <c r="F31" s="94">
        <f t="shared" ca="1" si="2"/>
        <v>0.2842494380710579</v>
      </c>
      <c r="L31" s="6">
        <f t="shared" ca="1" si="1"/>
        <v>0.71272714649465208</v>
      </c>
      <c r="M31" s="24">
        <f t="shared" ca="1" si="3"/>
        <v>0.13139946663695964</v>
      </c>
    </row>
    <row r="32" spans="5:13">
      <c r="E32" s="82">
        <f t="shared" ca="1" si="0"/>
        <v>0.85549675003380865</v>
      </c>
      <c r="F32" s="94">
        <f t="shared" ca="1" si="2"/>
        <v>0.19485791234942651</v>
      </c>
      <c r="L32" s="6">
        <f t="shared" ca="1" si="1"/>
        <v>0.34236778091753706</v>
      </c>
      <c r="M32" s="24">
        <f t="shared" ca="1" si="3"/>
        <v>8.3604469123095618E-3</v>
      </c>
    </row>
    <row r="33" spans="5:13">
      <c r="E33" s="82">
        <f t="shared" ca="1" si="0"/>
        <v>0.17994876477453448</v>
      </c>
      <c r="F33" s="94">
        <f t="shared" ca="1" si="2"/>
        <v>-5.6448306363840892E-2</v>
      </c>
      <c r="L33" s="6">
        <f t="shared" ca="1" si="1"/>
        <v>8.3371692440152523E-2</v>
      </c>
      <c r="M33" s="24">
        <f t="shared" ca="1" si="3"/>
        <v>-0.1158684627220824</v>
      </c>
    </row>
    <row r="34" spans="5:13">
      <c r="E34" s="82">
        <f t="shared" ca="1" si="0"/>
        <v>0.76623949639481448</v>
      </c>
      <c r="F34" s="94">
        <f t="shared" ca="1" si="2"/>
        <v>0.15240443934756953</v>
      </c>
      <c r="L34" s="6">
        <f t="shared" ca="1" si="1"/>
        <v>0.85137845881594598</v>
      </c>
      <c r="M34" s="24">
        <f t="shared" ca="1" si="3"/>
        <v>0.19257617343171302</v>
      </c>
    </row>
    <row r="35" spans="5:13">
      <c r="E35" s="82">
        <f t="shared" ca="1" si="0"/>
        <v>0.11871269612262558</v>
      </c>
      <c r="F35" s="94">
        <f t="shared" ca="1" si="2"/>
        <v>-9.0265837761944717E-2</v>
      </c>
      <c r="L35" s="6">
        <f t="shared" ca="1" si="1"/>
        <v>0.51951788202389748</v>
      </c>
      <c r="M35" s="24">
        <f t="shared" ca="1" si="3"/>
        <v>6.6225040481633232E-2</v>
      </c>
    </row>
    <row r="36" spans="5:13">
      <c r="E36" s="82">
        <f t="shared" ca="1" si="0"/>
        <v>0.13424489819659335</v>
      </c>
      <c r="F36" s="94">
        <f t="shared" ca="1" si="2"/>
        <v>-8.0739528791632598E-2</v>
      </c>
      <c r="L36" s="6">
        <f t="shared" ca="1" si="1"/>
        <v>0.74362053097385772</v>
      </c>
      <c r="M36" s="24">
        <f t="shared" ca="1" si="3"/>
        <v>0.14325063715965475</v>
      </c>
    </row>
    <row r="37" spans="5:13">
      <c r="E37" s="82">
        <f t="shared" ca="1" si="0"/>
        <v>4.2952616273080335E-2</v>
      </c>
      <c r="F37" s="94">
        <f t="shared" ca="1" si="2"/>
        <v>-0.15843331193182264</v>
      </c>
      <c r="L37" s="6">
        <f t="shared" ca="1" si="1"/>
        <v>0.49001025580470892</v>
      </c>
      <c r="M37" s="24">
        <f t="shared" ca="1" si="3"/>
        <v>5.6814805993905669E-2</v>
      </c>
    </row>
    <row r="38" spans="5:13">
      <c r="E38" s="82">
        <f t="shared" ca="1" si="0"/>
        <v>0.89134902117360137</v>
      </c>
      <c r="F38" s="94">
        <f t="shared" ca="1" si="2"/>
        <v>0.21691620847838355</v>
      </c>
      <c r="L38" s="6">
        <f t="shared" ca="1" si="1"/>
        <v>3.9019750245326779E-2</v>
      </c>
      <c r="M38" s="24">
        <f t="shared" ca="1" si="3"/>
        <v>-0.16412771929230274</v>
      </c>
    </row>
    <row r="39" spans="5:13">
      <c r="E39" s="82">
        <f t="shared" ca="1" si="0"/>
        <v>0.16114631342102659</v>
      </c>
      <c r="F39" s="94">
        <f t="shared" ca="1" si="2"/>
        <v>-6.5885302537360996E-2</v>
      </c>
      <c r="L39" s="6">
        <f t="shared" ca="1" si="1"/>
        <v>0.51508447045124295</v>
      </c>
      <c r="M39" s="24">
        <f t="shared" ca="1" si="3"/>
        <v>6.4810272955437814E-2</v>
      </c>
    </row>
    <row r="40" spans="5:13">
      <c r="E40" s="82">
        <f t="shared" ca="1" si="0"/>
        <v>0.33577998349887062</v>
      </c>
      <c r="F40" s="94">
        <f t="shared" ca="1" si="2"/>
        <v>6.0712614141511939E-3</v>
      </c>
      <c r="L40" s="6">
        <f t="shared" ca="1" si="1"/>
        <v>0.65065811220605896</v>
      </c>
      <c r="M40" s="24">
        <f t="shared" ca="1" si="3"/>
        <v>0.10923420664241727</v>
      </c>
    </row>
    <row r="41" spans="5:13">
      <c r="E41" s="82">
        <f t="shared" ca="1" si="0"/>
        <v>0.2987157368016109</v>
      </c>
      <c r="F41" s="94">
        <f t="shared" ca="1" si="2"/>
        <v>-7.1677087888159519E-3</v>
      </c>
      <c r="L41" s="6">
        <f t="shared" ca="1" si="1"/>
        <v>0.72770400415811665</v>
      </c>
      <c r="M41" s="24">
        <f t="shared" ca="1" si="3"/>
        <v>0.13706114457385898</v>
      </c>
    </row>
    <row r="42" spans="5:13">
      <c r="E42" s="82">
        <f t="shared" ca="1" si="0"/>
        <v>0.24370150706249694</v>
      </c>
      <c r="F42" s="94">
        <f t="shared" ca="1" si="2"/>
        <v>-2.8325116051378899E-2</v>
      </c>
      <c r="L42" s="6">
        <f t="shared" ca="1" si="1"/>
        <v>0.9613862339945739</v>
      </c>
      <c r="M42" s="24">
        <f t="shared" ca="1" si="3"/>
        <v>0.28474175396259321</v>
      </c>
    </row>
    <row r="43" spans="5:13">
      <c r="E43" s="82">
        <f t="shared" ca="1" si="0"/>
        <v>0.65137270774661538</v>
      </c>
      <c r="F43" s="94">
        <f t="shared" ca="1" si="2"/>
        <v>0.10947984568845029</v>
      </c>
      <c r="L43" s="6">
        <f t="shared" ca="1" si="1"/>
        <v>4.0397657779837615E-2</v>
      </c>
      <c r="M43" s="24">
        <f t="shared" ca="1" si="3"/>
        <v>-0.1620817227272828</v>
      </c>
    </row>
    <row r="44" spans="5:13">
      <c r="E44" s="82">
        <f t="shared" ca="1" si="0"/>
        <v>0.69057468958185675</v>
      </c>
      <c r="F44" s="94">
        <f t="shared" ca="1" si="2"/>
        <v>0.12327349126157654</v>
      </c>
      <c r="L44" s="6">
        <f t="shared" ca="1" si="1"/>
        <v>0.56935073676216863</v>
      </c>
      <c r="M44" s="24">
        <f t="shared" ca="1" si="3"/>
        <v>8.2222472382653372E-2</v>
      </c>
    </row>
    <row r="45" spans="5:13">
      <c r="E45" s="82">
        <f t="shared" ca="1" si="0"/>
        <v>0.15599300793954896</v>
      </c>
      <c r="F45" s="94">
        <f t="shared" ca="1" si="2"/>
        <v>-6.8595167135302115E-2</v>
      </c>
      <c r="L45" s="6">
        <f t="shared" ca="1" si="1"/>
        <v>0.37092090399845046</v>
      </c>
      <c r="M45" s="24">
        <f t="shared" ca="1" si="3"/>
        <v>1.8102321920605159E-2</v>
      </c>
    </row>
    <row r="46" spans="5:13">
      <c r="E46" s="82">
        <f t="shared" ca="1" si="0"/>
        <v>0.49947334425948253</v>
      </c>
      <c r="F46" s="94">
        <f t="shared" ca="1" si="2"/>
        <v>5.9832095213361816E-2</v>
      </c>
      <c r="L46" s="6">
        <f t="shared" ca="1" si="1"/>
        <v>0.5854404010021691</v>
      </c>
      <c r="M46" s="24">
        <f t="shared" ca="1" si="3"/>
        <v>8.7451163334238469E-2</v>
      </c>
    </row>
    <row r="47" spans="5:13">
      <c r="E47" s="82">
        <f t="shared" ca="1" si="0"/>
        <v>0.66273232593334663</v>
      </c>
      <c r="F47" s="94">
        <f t="shared" ca="1" si="2"/>
        <v>0.1134102801911315</v>
      </c>
      <c r="L47" s="6">
        <f t="shared" ca="1" si="1"/>
        <v>0.33375630223764485</v>
      </c>
      <c r="M47" s="24">
        <f t="shared" ca="1" si="3"/>
        <v>5.3645675992892439E-3</v>
      </c>
    </row>
    <row r="48" spans="5:13">
      <c r="E48" s="82">
        <f t="shared" ca="1" si="0"/>
        <v>0.26141816184787625</v>
      </c>
      <c r="F48" s="94">
        <f t="shared" ca="1" si="2"/>
        <v>-2.127052431212377E-2</v>
      </c>
      <c r="L48" s="6">
        <f t="shared" ca="1" si="1"/>
        <v>0.3668311371524734</v>
      </c>
      <c r="M48" s="24">
        <f t="shared" ca="1" si="3"/>
        <v>1.672326512214193E-2</v>
      </c>
    </row>
    <row r="49" spans="5:13">
      <c r="E49" s="82">
        <f t="shared" ca="1" si="0"/>
        <v>0.32314273210505251</v>
      </c>
      <c r="F49" s="94">
        <f t="shared" ca="1" si="2"/>
        <v>1.6297859368153284E-3</v>
      </c>
      <c r="L49" s="6">
        <f t="shared" ca="1" si="1"/>
        <v>0.11553100607375955</v>
      </c>
      <c r="M49" s="24">
        <f t="shared" ca="1" si="3"/>
        <v>-9.2323883585443162E-2</v>
      </c>
    </row>
    <row r="50" spans="5:13">
      <c r="E50" s="82">
        <f t="shared" ca="1" si="0"/>
        <v>7.7879696259133269E-3</v>
      </c>
      <c r="F50" s="94">
        <f t="shared" ca="1" si="2"/>
        <v>-0.24763007455399005</v>
      </c>
      <c r="L50" s="6">
        <f t="shared" ca="1" si="1"/>
        <v>0.17414479811042938</v>
      </c>
      <c r="M50" s="24">
        <f t="shared" ca="1" si="3"/>
        <v>-5.9291176720865146E-2</v>
      </c>
    </row>
    <row r="51" spans="5:13">
      <c r="E51" s="82">
        <f t="shared" ca="1" si="0"/>
        <v>6.5188405454944531E-2</v>
      </c>
      <c r="F51" s="94">
        <f t="shared" ca="1" si="2"/>
        <v>-0.13238683729135331</v>
      </c>
      <c r="L51" s="6">
        <f t="shared" ca="1" si="1"/>
        <v>6.4848379617852281E-3</v>
      </c>
      <c r="M51" s="24">
        <f t="shared" ca="1" si="3"/>
        <v>-0.25601145617480681</v>
      </c>
    </row>
    <row r="52" spans="5:13">
      <c r="E52" s="82">
        <f t="shared" ca="1" si="0"/>
        <v>0.10765111408239858</v>
      </c>
      <c r="F52" s="94">
        <f t="shared" ca="1" si="2"/>
        <v>-9.7600814223610804E-2</v>
      </c>
      <c r="L52" s="6">
        <f t="shared" ca="1" si="1"/>
        <v>0.75500875136092205</v>
      </c>
      <c r="M52" s="24">
        <f t="shared" ca="1" si="3"/>
        <v>0.14780255081520816</v>
      </c>
    </row>
    <row r="53" spans="5:13">
      <c r="E53" s="82">
        <f t="shared" ca="1" si="0"/>
        <v>0.79244983465659324</v>
      </c>
      <c r="F53" s="94">
        <f t="shared" ca="1" si="2"/>
        <v>0.16365200744212305</v>
      </c>
      <c r="L53" s="6">
        <f t="shared" ca="1" si="1"/>
        <v>0.583723540337452</v>
      </c>
      <c r="M53" s="24">
        <f t="shared" ca="1" si="3"/>
        <v>8.6891171588986987E-2</v>
      </c>
    </row>
    <row r="54" spans="5:13">
      <c r="E54" s="82">
        <f t="shared" ca="1" si="0"/>
        <v>0.29888478648460126</v>
      </c>
      <c r="F54" s="94">
        <f t="shared" ca="1" si="2"/>
        <v>-7.105756943342395E-3</v>
      </c>
      <c r="L54" s="6">
        <f t="shared" ca="1" si="1"/>
        <v>0.28529688558933874</v>
      </c>
      <c r="M54" s="24">
        <f t="shared" ca="1" si="3"/>
        <v>-1.2138147880378355E-2</v>
      </c>
    </row>
    <row r="55" spans="5:13">
      <c r="E55" s="82">
        <f t="shared" ca="1" si="0"/>
        <v>0.39471674349747066</v>
      </c>
      <c r="F55" s="94">
        <f t="shared" ca="1" si="2"/>
        <v>2.603490651862865E-2</v>
      </c>
      <c r="L55" s="6">
        <f t="shared" ca="1" si="1"/>
        <v>0.34458443648837644</v>
      </c>
      <c r="M55" s="24">
        <f t="shared" ca="1" si="3"/>
        <v>9.1269270979120951E-3</v>
      </c>
    </row>
    <row r="56" spans="5:13">
      <c r="E56" s="82">
        <f t="shared" ca="1" si="0"/>
        <v>0.90044607508567753</v>
      </c>
      <c r="F56" s="94">
        <f t="shared" ca="1" si="2"/>
        <v>0.22332181142721125</v>
      </c>
      <c r="L56" s="6">
        <f t="shared" ca="1" si="1"/>
        <v>0.26682820332285928</v>
      </c>
      <c r="M56" s="24">
        <f t="shared" ca="1" si="3"/>
        <v>-1.9166169635929903E-2</v>
      </c>
    </row>
    <row r="57" spans="5:13">
      <c r="E57" s="82">
        <f t="shared" ca="1" si="0"/>
        <v>0.4846673903065376</v>
      </c>
      <c r="F57" s="94">
        <f t="shared" ca="1" si="2"/>
        <v>5.5110559473569964E-2</v>
      </c>
      <c r="L57" s="6">
        <f t="shared" ca="1" si="1"/>
        <v>0.36524051608788155</v>
      </c>
      <c r="M57" s="24">
        <f t="shared" ca="1" si="3"/>
        <v>1.618554435118056E-2</v>
      </c>
    </row>
    <row r="58" spans="5:13">
      <c r="E58" s="82">
        <f t="shared" ca="1" si="0"/>
        <v>0.42395776795621021</v>
      </c>
      <c r="F58" s="94">
        <f t="shared" ca="1" si="2"/>
        <v>3.5608044246053239E-2</v>
      </c>
      <c r="L58" s="6">
        <f t="shared" ca="1" si="1"/>
        <v>0.66201756793931088</v>
      </c>
      <c r="M58" s="24">
        <f t="shared" ca="1" si="3"/>
        <v>0.11316150368065556</v>
      </c>
    </row>
    <row r="59" spans="5:13">
      <c r="E59" s="82">
        <f t="shared" ca="1" si="0"/>
        <v>0.86101003358924033</v>
      </c>
      <c r="F59" s="94">
        <f t="shared" ca="1" si="2"/>
        <v>0.19798226360210949</v>
      </c>
      <c r="L59" s="6">
        <f t="shared" ca="1" si="1"/>
        <v>0.68795459730661213</v>
      </c>
      <c r="M59" s="24">
        <f t="shared" ca="1" si="3"/>
        <v>0.12232987379008575</v>
      </c>
    </row>
    <row r="60" spans="5:13">
      <c r="E60" s="82">
        <f t="shared" ca="1" si="0"/>
        <v>0.11824540619181223</v>
      </c>
      <c r="F60" s="94">
        <f t="shared" ca="1" si="2"/>
        <v>-9.0565633243895938E-2</v>
      </c>
      <c r="L60" s="6">
        <f t="shared" ca="1" si="1"/>
        <v>0.80806329705381463</v>
      </c>
      <c r="M60" s="24">
        <f t="shared" ca="1" si="3"/>
        <v>0.17075298633974154</v>
      </c>
    </row>
    <row r="61" spans="5:13">
      <c r="E61" s="82">
        <f t="shared" ca="1" si="0"/>
        <v>0.45142349463089881</v>
      </c>
      <c r="F61" s="94">
        <f t="shared" ca="1" si="2"/>
        <v>4.4474706236576081E-2</v>
      </c>
      <c r="L61" s="6">
        <f t="shared" ca="1" si="1"/>
        <v>0.66586271271944386</v>
      </c>
      <c r="M61" s="24">
        <f t="shared" ca="1" si="3"/>
        <v>0.11450225955969848</v>
      </c>
    </row>
    <row r="62" spans="5:13">
      <c r="E62" s="82">
        <f t="shared" ca="1" si="0"/>
        <v>0.23566371343335146</v>
      </c>
      <c r="F62" s="94">
        <f t="shared" ca="1" si="2"/>
        <v>-3.1616189114945792E-2</v>
      </c>
      <c r="L62" s="6">
        <f t="shared" ca="1" si="1"/>
        <v>0.9303485517563338</v>
      </c>
      <c r="M62" s="24">
        <f t="shared" ca="1" si="3"/>
        <v>0.24803374084523794</v>
      </c>
    </row>
    <row r="63" spans="5:13">
      <c r="E63" s="82">
        <f t="shared" ca="1" si="0"/>
        <v>0.13080877805149937</v>
      </c>
      <c r="F63" s="94">
        <f t="shared" ca="1" si="2"/>
        <v>-8.2778231866015017E-2</v>
      </c>
      <c r="L63" s="6">
        <f t="shared" ca="1" si="1"/>
        <v>0.34261214158651987</v>
      </c>
      <c r="M63" s="24">
        <f t="shared" ca="1" si="3"/>
        <v>8.445034025339429E-3</v>
      </c>
    </row>
    <row r="64" spans="5:13">
      <c r="E64" s="82">
        <f t="shared" ca="1" si="0"/>
        <v>0.42687165644611946</v>
      </c>
      <c r="F64" s="94">
        <f t="shared" ca="1" si="2"/>
        <v>3.6553606003870504E-2</v>
      </c>
      <c r="L64" s="6">
        <f t="shared" ca="1" si="1"/>
        <v>0.77657358243670105</v>
      </c>
      <c r="M64" s="24">
        <f t="shared" ca="1" si="3"/>
        <v>0.15674839861581508</v>
      </c>
    </row>
    <row r="65" spans="5:13">
      <c r="E65" s="82">
        <f t="shared" ca="1" si="0"/>
        <v>0.39694407854802249</v>
      </c>
      <c r="F65" s="94">
        <f t="shared" ca="1" si="2"/>
        <v>2.6770223151417492E-2</v>
      </c>
      <c r="L65" s="6">
        <f t="shared" ca="1" si="1"/>
        <v>0.65256940244160422</v>
      </c>
      <c r="M65" s="24">
        <f t="shared" ca="1" si="3"/>
        <v>0.10989161841717718</v>
      </c>
    </row>
    <row r="66" spans="5:13">
      <c r="E66" s="82">
        <f t="shared" ca="1" si="0"/>
        <v>0.98056978221399138</v>
      </c>
      <c r="F66" s="94">
        <f t="shared" ca="1" si="2"/>
        <v>0.32272741239482344</v>
      </c>
      <c r="L66" s="6">
        <f t="shared" ca="1" si="1"/>
        <v>0.22560393582341187</v>
      </c>
      <c r="M66" s="24">
        <f t="shared" ca="1" si="3"/>
        <v>-3.5823813917017472E-2</v>
      </c>
    </row>
    <row r="67" spans="5:13">
      <c r="E67" s="82">
        <f t="shared" ref="E67:E130" ca="1" si="4">RAND()</f>
        <v>0.21042996844860751</v>
      </c>
      <c r="F67" s="94">
        <f t="shared" ca="1" si="2"/>
        <v>-4.2377480633377443E-2</v>
      </c>
      <c r="L67" s="6">
        <f t="shared" ref="L67:L130" ca="1" si="5">RAND()</f>
        <v>0.82741208839052582</v>
      </c>
      <c r="M67" s="24">
        <f t="shared" ca="1" si="3"/>
        <v>0.1800639506821857</v>
      </c>
    </row>
    <row r="68" spans="5:13">
      <c r="E68" s="82">
        <f t="shared" ca="1" si="4"/>
        <v>0.37691491796845411</v>
      </c>
      <c r="F68" s="94">
        <f t="shared" ca="1" si="2"/>
        <v>2.0114671276533609E-2</v>
      </c>
      <c r="L68" s="6">
        <f t="shared" ca="1" si="5"/>
        <v>0.3139022085272517</v>
      </c>
      <c r="M68" s="24">
        <f t="shared" ca="1" si="3"/>
        <v>-1.6632255537753424E-3</v>
      </c>
    </row>
    <row r="69" spans="5:13">
      <c r="E69" s="82">
        <f t="shared" ca="1" si="4"/>
        <v>0.79663328270339107</v>
      </c>
      <c r="F69" s="94">
        <f t="shared" ref="F69:F132" ca="1" si="6">_xlfn.NORM.INV(E69,$B$2,$B$3)</f>
        <v>0.16552227192471317</v>
      </c>
      <c r="L69" s="6">
        <f t="shared" ca="1" si="5"/>
        <v>0.92919688194515626</v>
      </c>
      <c r="M69" s="24">
        <f t="shared" ca="1" si="3"/>
        <v>0.24694549741820832</v>
      </c>
    </row>
    <row r="70" spans="5:13">
      <c r="E70" s="82">
        <f t="shared" ca="1" si="4"/>
        <v>0.57287877565468093</v>
      </c>
      <c r="F70" s="94">
        <f t="shared" ca="1" si="6"/>
        <v>8.3365469744342682E-2</v>
      </c>
      <c r="L70" s="6">
        <f t="shared" ca="1" si="5"/>
        <v>0.83253773834029732</v>
      </c>
      <c r="M70" s="24">
        <f t="shared" ca="1" si="3"/>
        <v>0.1826400498931815</v>
      </c>
    </row>
    <row r="71" spans="5:13">
      <c r="E71" s="82">
        <f t="shared" ca="1" si="4"/>
        <v>0.72531634328367722</v>
      </c>
      <c r="F71" s="94">
        <f t="shared" ca="1" si="6"/>
        <v>0.13614854172432972</v>
      </c>
      <c r="L71" s="6">
        <f t="shared" ca="1" si="5"/>
        <v>0.80765276675757414</v>
      </c>
      <c r="M71" s="24">
        <f t="shared" ref="M71:M134" ca="1" si="7">NORMINV(L71,$B$2,$B$3)</f>
        <v>0.17056189034840119</v>
      </c>
    </row>
    <row r="72" spans="5:13">
      <c r="E72" s="82">
        <f t="shared" ca="1" si="4"/>
        <v>0.75722440134706293</v>
      </c>
      <c r="F72" s="94">
        <f t="shared" ca="1" si="6"/>
        <v>0.14870118785034503</v>
      </c>
      <c r="L72" s="6">
        <f t="shared" ca="1" si="5"/>
        <v>9.8517773842204948E-3</v>
      </c>
      <c r="M72" s="24">
        <f t="shared" ca="1" si="7"/>
        <v>-0.2365955315885076</v>
      </c>
    </row>
    <row r="73" spans="5:13">
      <c r="E73" s="82">
        <f t="shared" ca="1" si="4"/>
        <v>0.858163150024983</v>
      </c>
      <c r="F73" s="94">
        <f t="shared" ca="1" si="6"/>
        <v>0.19635867433250753</v>
      </c>
      <c r="L73" s="6">
        <f t="shared" ca="1" si="5"/>
        <v>9.9592055776110078E-2</v>
      </c>
      <c r="M73" s="24">
        <f t="shared" ca="1" si="7"/>
        <v>-0.10329409051995708</v>
      </c>
    </row>
    <row r="74" spans="5:13">
      <c r="E74" s="82">
        <f t="shared" ca="1" si="4"/>
        <v>2.1764192797821047E-2</v>
      </c>
      <c r="F74" s="94">
        <f t="shared" ca="1" si="6"/>
        <v>-0.19674225030380654</v>
      </c>
      <c r="L74" s="6">
        <f t="shared" ca="1" si="5"/>
        <v>0.44088502813911445</v>
      </c>
      <c r="M74" s="24">
        <f t="shared" ca="1" si="7"/>
        <v>4.1083869213094329E-2</v>
      </c>
    </row>
    <row r="75" spans="5:13">
      <c r="E75" s="82">
        <f t="shared" ca="1" si="4"/>
        <v>4.987029167905821E-2</v>
      </c>
      <c r="F75" s="94">
        <f t="shared" ca="1" si="6"/>
        <v>-0.14936579370762026</v>
      </c>
      <c r="L75" s="6">
        <f t="shared" ca="1" si="5"/>
        <v>0.34837551168999259</v>
      </c>
      <c r="M75" s="24">
        <f t="shared" ca="1" si="7"/>
        <v>1.0433561919346662E-2</v>
      </c>
    </row>
    <row r="76" spans="5:13">
      <c r="E76" s="82">
        <f t="shared" ca="1" si="4"/>
        <v>0.56238829065351537</v>
      </c>
      <c r="F76" s="94">
        <f t="shared" ca="1" si="6"/>
        <v>7.9971976946872678E-2</v>
      </c>
      <c r="L76" s="6">
        <f t="shared" ca="1" si="5"/>
        <v>0.1756217927609206</v>
      </c>
      <c r="M76" s="24">
        <f t="shared" ca="1" si="7"/>
        <v>-5.8562106536750536E-2</v>
      </c>
    </row>
    <row r="77" spans="5:13">
      <c r="E77" s="82">
        <f t="shared" ca="1" si="4"/>
        <v>0.86094861552968749</v>
      </c>
      <c r="F77" s="94">
        <f t="shared" ca="1" si="6"/>
        <v>0.19794699923658829</v>
      </c>
      <c r="L77" s="6">
        <f t="shared" ca="1" si="5"/>
        <v>0.56791933411483697</v>
      </c>
      <c r="M77" s="24">
        <f t="shared" ca="1" si="7"/>
        <v>8.1759249827695585E-2</v>
      </c>
    </row>
    <row r="78" spans="5:13">
      <c r="E78" s="82">
        <f t="shared" ca="1" si="4"/>
        <v>0.57936247692483611</v>
      </c>
      <c r="F78" s="94">
        <f t="shared" ca="1" si="6"/>
        <v>8.5471029666673332E-2</v>
      </c>
      <c r="L78" s="6">
        <f t="shared" ca="1" si="5"/>
        <v>9.4263635638931476E-3</v>
      </c>
      <c r="M78" s="24">
        <f t="shared" ca="1" si="7"/>
        <v>-0.23869219222615939</v>
      </c>
    </row>
    <row r="79" spans="5:13">
      <c r="E79" s="82">
        <f t="shared" ca="1" si="4"/>
        <v>0.38953216636791288</v>
      </c>
      <c r="F79" s="94">
        <f t="shared" ca="1" si="6"/>
        <v>2.4318854793591145E-2</v>
      </c>
      <c r="L79" s="6">
        <f t="shared" ca="1" si="5"/>
        <v>0.54152071189816131</v>
      </c>
      <c r="M79" s="24">
        <f t="shared" ca="1" si="7"/>
        <v>7.3261334869664949E-2</v>
      </c>
    </row>
    <row r="80" spans="5:13">
      <c r="E80" s="82">
        <f t="shared" ca="1" si="4"/>
        <v>0.74362470910811584</v>
      </c>
      <c r="F80" s="94">
        <f t="shared" ca="1" si="6"/>
        <v>0.14325228742344756</v>
      </c>
      <c r="L80" s="6">
        <f t="shared" ca="1" si="5"/>
        <v>5.3567474521992731E-2</v>
      </c>
      <c r="M80" s="24">
        <f t="shared" ca="1" si="7"/>
        <v>-0.14492602611760022</v>
      </c>
    </row>
    <row r="81" spans="5:13">
      <c r="E81" s="82">
        <f t="shared" ca="1" si="4"/>
        <v>0.24379082476229774</v>
      </c>
      <c r="F81" s="94">
        <f t="shared" ca="1" si="6"/>
        <v>-2.8288879164855951E-2</v>
      </c>
      <c r="L81" s="6">
        <f t="shared" ca="1" si="5"/>
        <v>0.22075701584679597</v>
      </c>
      <c r="M81" s="24">
        <f t="shared" ca="1" si="7"/>
        <v>-3.7888864727150084E-2</v>
      </c>
    </row>
    <row r="82" spans="5:13">
      <c r="E82" s="82">
        <f t="shared" ca="1" si="4"/>
        <v>0.17106980996576415</v>
      </c>
      <c r="F82" s="94">
        <f t="shared" ca="1" si="6"/>
        <v>-6.0821765487041032E-2</v>
      </c>
      <c r="L82" s="6">
        <f t="shared" ca="1" si="5"/>
        <v>0.7099257706994444</v>
      </c>
      <c r="M82" s="24">
        <f t="shared" ca="1" si="7"/>
        <v>0.13035632552909604</v>
      </c>
    </row>
    <row r="83" spans="5:13">
      <c r="E83" s="82">
        <f t="shared" ca="1" si="4"/>
        <v>0.60765947043569257</v>
      </c>
      <c r="F83" s="94">
        <f t="shared" ca="1" si="6"/>
        <v>9.4750814176822712E-2</v>
      </c>
      <c r="L83" s="6">
        <f t="shared" ca="1" si="5"/>
        <v>3.0161072521891708E-2</v>
      </c>
      <c r="M83" s="24">
        <f t="shared" ca="1" si="7"/>
        <v>-0.17891399024417617</v>
      </c>
    </row>
    <row r="84" spans="5:13">
      <c r="E84" s="82">
        <f t="shared" ca="1" si="4"/>
        <v>0.70028420444915918</v>
      </c>
      <c r="F84" s="94">
        <f t="shared" ca="1" si="6"/>
        <v>0.12680144703346954</v>
      </c>
      <c r="L84" s="6">
        <f t="shared" ca="1" si="5"/>
        <v>0.74980907434113708</v>
      </c>
      <c r="M84" s="24">
        <f t="shared" ca="1" si="7"/>
        <v>0.14571061219391412</v>
      </c>
    </row>
    <row r="85" spans="5:13">
      <c r="E85" s="82">
        <f t="shared" ca="1" si="4"/>
        <v>4.7926756932554437E-2</v>
      </c>
      <c r="F85" s="94">
        <f t="shared" ca="1" si="6"/>
        <v>-0.15180582416841124</v>
      </c>
      <c r="L85" s="6">
        <f t="shared" ca="1" si="5"/>
        <v>0.4392033796211311</v>
      </c>
      <c r="M85" s="24">
        <f t="shared" ca="1" si="7"/>
        <v>4.0541601793648942E-2</v>
      </c>
    </row>
    <row r="86" spans="5:13">
      <c r="E86" s="82">
        <f t="shared" ca="1" si="4"/>
        <v>0.59401722310238925</v>
      </c>
      <c r="F86" s="94">
        <f t="shared" ca="1" si="6"/>
        <v>9.0256897933644248E-2</v>
      </c>
      <c r="L86" s="6">
        <f t="shared" ca="1" si="5"/>
        <v>0.79613204930231485</v>
      </c>
      <c r="M86" s="24">
        <f t="shared" ca="1" si="7"/>
        <v>0.16529699023517219</v>
      </c>
    </row>
    <row r="87" spans="5:13">
      <c r="E87" s="82">
        <f t="shared" ca="1" si="4"/>
        <v>0.84244290012981859</v>
      </c>
      <c r="F87" s="94">
        <f t="shared" ca="1" si="6"/>
        <v>0.18776655931820535</v>
      </c>
      <c r="L87" s="6">
        <f t="shared" ca="1" si="5"/>
        <v>0.30798385603941214</v>
      </c>
      <c r="M87" s="24">
        <f t="shared" ca="1" si="7"/>
        <v>-3.7941118352888825E-3</v>
      </c>
    </row>
    <row r="88" spans="5:13">
      <c r="E88" s="82">
        <f t="shared" ca="1" si="4"/>
        <v>0.51951375714973158</v>
      </c>
      <c r="F88" s="94">
        <f t="shared" ca="1" si="6"/>
        <v>6.6223723842089965E-2</v>
      </c>
      <c r="L88" s="6">
        <f t="shared" ca="1" si="5"/>
        <v>2.1161290773272112E-2</v>
      </c>
      <c r="M88" s="24">
        <f t="shared" ca="1" si="7"/>
        <v>-0.19823417793604187</v>
      </c>
    </row>
    <row r="89" spans="5:13">
      <c r="E89" s="82">
        <f t="shared" ca="1" si="4"/>
        <v>0.48551147917724247</v>
      </c>
      <c r="F89" s="94">
        <f t="shared" ca="1" si="6"/>
        <v>5.5379854207260881E-2</v>
      </c>
      <c r="L89" s="6">
        <f t="shared" ca="1" si="5"/>
        <v>0.5326430495982224</v>
      </c>
      <c r="M89" s="24">
        <f t="shared" ca="1" si="7"/>
        <v>7.0418671220030996E-2</v>
      </c>
    </row>
    <row r="90" spans="5:13">
      <c r="E90" s="82">
        <f t="shared" ca="1" si="4"/>
        <v>0.82546960746019826</v>
      </c>
      <c r="F90" s="94">
        <f t="shared" ca="1" si="6"/>
        <v>0.17910046319266656</v>
      </c>
      <c r="L90" s="6">
        <f t="shared" ca="1" si="5"/>
        <v>0.58990147856877706</v>
      </c>
      <c r="M90" s="24">
        <f t="shared" ca="1" si="7"/>
        <v>8.8908761483906723E-2</v>
      </c>
    </row>
    <row r="91" spans="5:13">
      <c r="E91" s="82">
        <f t="shared" ca="1" si="4"/>
        <v>4.0633701323684046E-2</v>
      </c>
      <c r="F91" s="94">
        <f t="shared" ca="1" si="6"/>
        <v>-0.16173693989455301</v>
      </c>
      <c r="L91" s="6">
        <f t="shared" ca="1" si="5"/>
        <v>0.18295361338354732</v>
      </c>
      <c r="M91" s="24">
        <f t="shared" ca="1" si="7"/>
        <v>-5.499911829165921E-2</v>
      </c>
    </row>
    <row r="92" spans="5:13">
      <c r="E92" s="82">
        <f t="shared" ca="1" si="4"/>
        <v>0.33352143024909264</v>
      </c>
      <c r="F92" s="94">
        <f t="shared" ca="1" si="6"/>
        <v>5.2824385458833945E-3</v>
      </c>
      <c r="L92" s="6">
        <f t="shared" ca="1" si="5"/>
        <v>0.35012899981435708</v>
      </c>
      <c r="M92" s="24">
        <f t="shared" ca="1" si="7"/>
        <v>1.1036147286854397E-2</v>
      </c>
    </row>
    <row r="93" spans="5:13">
      <c r="E93" s="82">
        <f t="shared" ca="1" si="4"/>
        <v>0.9814710205829813</v>
      </c>
      <c r="F93" s="94">
        <f t="shared" ca="1" si="6"/>
        <v>0.32520290824311665</v>
      </c>
      <c r="L93" s="6">
        <f t="shared" ca="1" si="5"/>
        <v>4.4742541612579512E-2</v>
      </c>
      <c r="M93" s="24">
        <f t="shared" ca="1" si="7"/>
        <v>-0.15598053635859718</v>
      </c>
    </row>
    <row r="94" spans="5:13">
      <c r="E94" s="82">
        <f t="shared" ca="1" si="4"/>
        <v>0.1438338191731966</v>
      </c>
      <c r="F94" s="94">
        <f t="shared" ca="1" si="6"/>
        <v>-7.5232926417560436E-2</v>
      </c>
      <c r="L94" s="6">
        <f t="shared" ca="1" si="5"/>
        <v>0.35808578235994604</v>
      </c>
      <c r="M94" s="24">
        <f t="shared" ca="1" si="7"/>
        <v>1.3756964088907316E-2</v>
      </c>
    </row>
    <row r="95" spans="5:13">
      <c r="E95" s="82">
        <f t="shared" ca="1" si="4"/>
        <v>0.59620184731030501</v>
      </c>
      <c r="F95" s="94">
        <f t="shared" ca="1" si="6"/>
        <v>9.0973858328878776E-2</v>
      </c>
      <c r="L95" s="6">
        <f t="shared" ca="1" si="5"/>
        <v>0.67084260369215021</v>
      </c>
      <c r="M95" s="24">
        <f t="shared" ca="1" si="7"/>
        <v>0.11624776043486776</v>
      </c>
    </row>
    <row r="96" spans="5:13">
      <c r="E96" s="82">
        <f t="shared" ca="1" si="4"/>
        <v>0.88562312850987046</v>
      </c>
      <c r="F96" s="94">
        <f t="shared" ca="1" si="6"/>
        <v>0.21308036433807137</v>
      </c>
      <c r="L96" s="6">
        <f t="shared" ca="1" si="5"/>
        <v>4.8238562155020537E-2</v>
      </c>
      <c r="M96" s="24">
        <f t="shared" ca="1" si="7"/>
        <v>-0.15140910097836807</v>
      </c>
    </row>
    <row r="97" spans="5:13">
      <c r="E97" s="82">
        <f t="shared" ca="1" si="4"/>
        <v>9.5310149117588949E-3</v>
      </c>
      <c r="F97" s="94">
        <f t="shared" ca="1" si="6"/>
        <v>-0.23816886133188642</v>
      </c>
      <c r="L97" s="6">
        <f t="shared" ca="1" si="5"/>
        <v>0.68207056514225195</v>
      </c>
      <c r="M97" s="24">
        <f t="shared" ca="1" si="7"/>
        <v>0.12022310343066372</v>
      </c>
    </row>
    <row r="98" spans="5:13">
      <c r="E98" s="82">
        <f t="shared" ca="1" si="4"/>
        <v>0.74643375958704772</v>
      </c>
      <c r="F98" s="94">
        <f t="shared" ca="1" si="6"/>
        <v>0.14436499433729935</v>
      </c>
      <c r="L98" s="6">
        <f t="shared" ca="1" si="5"/>
        <v>0.29606146210185313</v>
      </c>
      <c r="M98" s="24">
        <f t="shared" ca="1" si="7"/>
        <v>-8.1425288586659955E-3</v>
      </c>
    </row>
    <row r="99" spans="5:13">
      <c r="E99" s="82">
        <f t="shared" ca="1" si="4"/>
        <v>0.19699115719797022</v>
      </c>
      <c r="F99" s="94">
        <f t="shared" ca="1" si="6"/>
        <v>-4.8417313114032134E-2</v>
      </c>
      <c r="L99" s="6">
        <f t="shared" ca="1" si="5"/>
        <v>0.23758840777011248</v>
      </c>
      <c r="M99" s="24">
        <f t="shared" ca="1" si="7"/>
        <v>-3.0822603287927464E-2</v>
      </c>
    </row>
    <row r="100" spans="5:13">
      <c r="E100" s="82">
        <f t="shared" ca="1" si="4"/>
        <v>0.76159494454808718</v>
      </c>
      <c r="F100" s="94">
        <f t="shared" ca="1" si="6"/>
        <v>0.15048695213182306</v>
      </c>
      <c r="L100" s="6">
        <f t="shared" ca="1" si="5"/>
        <v>0.74059518591991302</v>
      </c>
      <c r="M100" s="24">
        <f t="shared" ca="1" si="7"/>
        <v>0.14205934452996799</v>
      </c>
    </row>
    <row r="101" spans="5:13">
      <c r="E101" s="82">
        <f t="shared" ca="1" si="4"/>
        <v>0.2632986279868369</v>
      </c>
      <c r="F101" s="94">
        <f t="shared" ca="1" si="6"/>
        <v>-2.0536579846225603E-2</v>
      </c>
      <c r="L101" s="6">
        <f t="shared" ca="1" si="5"/>
        <v>0.42525797153174028</v>
      </c>
      <c r="M101" s="24">
        <f t="shared" ca="1" si="7"/>
        <v>3.6030125973487759E-2</v>
      </c>
    </row>
    <row r="102" spans="5:13">
      <c r="E102" s="82">
        <f t="shared" ca="1" si="4"/>
        <v>0.32430436654046091</v>
      </c>
      <c r="F102" s="94">
        <f t="shared" ca="1" si="6"/>
        <v>2.0409533829622226E-3</v>
      </c>
      <c r="L102" s="6">
        <f t="shared" ca="1" si="5"/>
        <v>0.71027532064211141</v>
      </c>
      <c r="M102" s="24">
        <f t="shared" ca="1" si="7"/>
        <v>0.13048622698570841</v>
      </c>
    </row>
    <row r="103" spans="5:13">
      <c r="E103" s="82">
        <f t="shared" ca="1" si="4"/>
        <v>0.18866482952498154</v>
      </c>
      <c r="F103" s="94">
        <f t="shared" ca="1" si="6"/>
        <v>-5.2285036468017382E-2</v>
      </c>
      <c r="L103" s="6">
        <f t="shared" ca="1" si="5"/>
        <v>0.96087969429045728</v>
      </c>
      <c r="M103" s="24">
        <f t="shared" ca="1" si="7"/>
        <v>0.28397643753908219</v>
      </c>
    </row>
    <row r="104" spans="5:13">
      <c r="E104" s="82">
        <f t="shared" ca="1" si="4"/>
        <v>0.84845598355316731</v>
      </c>
      <c r="F104" s="94">
        <f t="shared" ca="1" si="6"/>
        <v>0.19098251786515974</v>
      </c>
      <c r="L104" s="6">
        <f t="shared" ca="1" si="5"/>
        <v>6.6805892079488505E-2</v>
      </c>
      <c r="M104" s="24">
        <f t="shared" ca="1" si="7"/>
        <v>-0.13078331040385383</v>
      </c>
    </row>
    <row r="105" spans="5:13">
      <c r="E105" s="82">
        <f t="shared" ca="1" si="4"/>
        <v>0.88781524407566725</v>
      </c>
      <c r="F105" s="94">
        <f t="shared" ca="1" si="6"/>
        <v>0.21453229941291596</v>
      </c>
      <c r="L105" s="6">
        <f t="shared" ca="1" si="5"/>
        <v>0.34752726470766493</v>
      </c>
      <c r="M105" s="24">
        <f t="shared" ca="1" si="7"/>
        <v>1.0141663311960723E-2</v>
      </c>
    </row>
    <row r="106" spans="5:13">
      <c r="E106" s="82">
        <f t="shared" ca="1" si="4"/>
        <v>0.41304466994055156</v>
      </c>
      <c r="F106" s="94">
        <f t="shared" ca="1" si="6"/>
        <v>3.2054267362576036E-2</v>
      </c>
      <c r="L106" s="6">
        <f t="shared" ca="1" si="5"/>
        <v>0.16124376134488194</v>
      </c>
      <c r="M106" s="24">
        <f t="shared" ca="1" si="7"/>
        <v>-6.5834609903191427E-2</v>
      </c>
    </row>
    <row r="107" spans="5:13">
      <c r="E107" s="82">
        <f t="shared" ca="1" si="4"/>
        <v>5.2530568587715321E-3</v>
      </c>
      <c r="F107" s="94">
        <f t="shared" ca="1" si="6"/>
        <v>-0.26543733655373924</v>
      </c>
      <c r="L107" s="6">
        <f t="shared" ca="1" si="5"/>
        <v>0.78612193046963708</v>
      </c>
      <c r="M107" s="24">
        <f t="shared" ca="1" si="7"/>
        <v>0.16086483076881358</v>
      </c>
    </row>
    <row r="108" spans="5:13">
      <c r="E108" s="82">
        <f t="shared" ca="1" si="4"/>
        <v>0.66950120101375055</v>
      </c>
      <c r="F108" s="94">
        <f t="shared" ca="1" si="6"/>
        <v>0.11577655585535081</v>
      </c>
      <c r="L108" s="6">
        <f t="shared" ca="1" si="5"/>
        <v>0.84846965639433924</v>
      </c>
      <c r="M108" s="24">
        <f t="shared" ca="1" si="7"/>
        <v>0.19098992593537481</v>
      </c>
    </row>
    <row r="109" spans="5:13">
      <c r="E109" s="82">
        <f t="shared" ca="1" si="4"/>
        <v>0.6565406536766345</v>
      </c>
      <c r="F109" s="94">
        <f t="shared" ca="1" si="6"/>
        <v>0.11126187648649724</v>
      </c>
      <c r="L109" s="6">
        <f t="shared" ca="1" si="5"/>
        <v>0.32020446930211555</v>
      </c>
      <c r="M109" s="24">
        <f t="shared" ca="1" si="7"/>
        <v>5.8702931540554476E-4</v>
      </c>
    </row>
    <row r="110" spans="5:13">
      <c r="E110" s="82">
        <f t="shared" ca="1" si="4"/>
        <v>0.6122066487162211</v>
      </c>
      <c r="F110" s="94">
        <f t="shared" ca="1" si="6"/>
        <v>9.6258120524886512E-2</v>
      </c>
      <c r="L110" s="6">
        <f t="shared" ca="1" si="5"/>
        <v>0.54007234488578804</v>
      </c>
      <c r="M110" s="24">
        <f t="shared" ca="1" si="7"/>
        <v>7.2797147028615644E-2</v>
      </c>
    </row>
    <row r="111" spans="5:13">
      <c r="E111" s="82">
        <f t="shared" ca="1" si="4"/>
        <v>0.10098264126185985</v>
      </c>
      <c r="F111" s="94">
        <f t="shared" ca="1" si="6"/>
        <v>-0.10228839624533453</v>
      </c>
      <c r="L111" s="6">
        <f t="shared" ca="1" si="5"/>
        <v>0.48791151346376294</v>
      </c>
      <c r="M111" s="24">
        <f t="shared" ca="1" si="7"/>
        <v>5.614544243799939E-2</v>
      </c>
    </row>
    <row r="112" spans="5:13">
      <c r="E112" s="82">
        <f t="shared" ca="1" si="4"/>
        <v>8.1670349717103852E-2</v>
      </c>
      <c r="F112" s="94">
        <f t="shared" ca="1" si="6"/>
        <v>-0.11729036830782974</v>
      </c>
      <c r="L112" s="6">
        <f t="shared" ca="1" si="5"/>
        <v>0.12388578615520363</v>
      </c>
      <c r="M112" s="24">
        <f t="shared" ca="1" si="7"/>
        <v>-8.7001236200429266E-2</v>
      </c>
    </row>
    <row r="113" spans="5:13">
      <c r="E113" s="82">
        <f t="shared" ca="1" si="4"/>
        <v>0.30752591567040966</v>
      </c>
      <c r="F113" s="94">
        <f t="shared" ca="1" si="6"/>
        <v>-3.9597330568710426E-3</v>
      </c>
      <c r="L113" s="6">
        <f t="shared" ca="1" si="5"/>
        <v>0.56121345557922708</v>
      </c>
      <c r="M113" s="24">
        <f t="shared" ca="1" si="7"/>
        <v>7.9592865976559929E-2</v>
      </c>
    </row>
    <row r="114" spans="5:13">
      <c r="E114" s="82">
        <f t="shared" ca="1" si="4"/>
        <v>0.90259351993915449</v>
      </c>
      <c r="F114" s="94">
        <f t="shared" ca="1" si="6"/>
        <v>0.22489568751889855</v>
      </c>
      <c r="L114" s="6">
        <f t="shared" ca="1" si="5"/>
        <v>0.95222358161575926</v>
      </c>
      <c r="M114" s="24">
        <f t="shared" ca="1" si="7"/>
        <v>0.27199784496901358</v>
      </c>
    </row>
    <row r="115" spans="5:13">
      <c r="E115" s="82">
        <f t="shared" ca="1" si="4"/>
        <v>0.28986865330613809</v>
      </c>
      <c r="F115" s="94">
        <f t="shared" ca="1" si="6"/>
        <v>-1.0432713786153069E-2</v>
      </c>
      <c r="L115" s="6">
        <f t="shared" ca="1" si="5"/>
        <v>0.95021429336814311</v>
      </c>
      <c r="M115" s="24">
        <f t="shared" ca="1" si="7"/>
        <v>0.26947039201971645</v>
      </c>
    </row>
    <row r="116" spans="5:13">
      <c r="E116" s="82">
        <f t="shared" ca="1" si="4"/>
        <v>0.53818335817785079</v>
      </c>
      <c r="F116" s="94">
        <f t="shared" ca="1" si="6"/>
        <v>7.2191999841326959E-2</v>
      </c>
      <c r="L116" s="6">
        <f t="shared" ca="1" si="5"/>
        <v>0.5257294745899117</v>
      </c>
      <c r="M116" s="24">
        <f t="shared" ca="1" si="7"/>
        <v>6.8208587955335423E-2</v>
      </c>
    </row>
    <row r="117" spans="5:13">
      <c r="E117" s="82">
        <f t="shared" ca="1" si="4"/>
        <v>0.17221481310537567</v>
      </c>
      <c r="F117" s="94">
        <f t="shared" ca="1" si="6"/>
        <v>-6.0249800463230072E-2</v>
      </c>
      <c r="L117" s="6">
        <f t="shared" ca="1" si="5"/>
        <v>0.58141193053122397</v>
      </c>
      <c r="M117" s="24">
        <f t="shared" ca="1" si="7"/>
        <v>8.6138009907022736E-2</v>
      </c>
    </row>
    <row r="118" spans="5:13">
      <c r="E118" s="82">
        <f t="shared" ca="1" si="4"/>
        <v>0.38671983399523868</v>
      </c>
      <c r="F118" s="94">
        <f t="shared" ca="1" si="6"/>
        <v>2.3385291783697415E-2</v>
      </c>
      <c r="L118" s="6">
        <f t="shared" ca="1" si="5"/>
        <v>0.72596908120110792</v>
      </c>
      <c r="M118" s="24">
        <f t="shared" ca="1" si="7"/>
        <v>0.13639763767392077</v>
      </c>
    </row>
    <row r="119" spans="5:13">
      <c r="E119" s="82">
        <f t="shared" ca="1" si="4"/>
        <v>0.74892831239202273</v>
      </c>
      <c r="F119" s="94">
        <f t="shared" ca="1" si="6"/>
        <v>0.14535856374852255</v>
      </c>
      <c r="L119" s="6">
        <f t="shared" ca="1" si="5"/>
        <v>0.20197528704303025</v>
      </c>
      <c r="M119" s="24">
        <f t="shared" ca="1" si="7"/>
        <v>-4.6149399660321555E-2</v>
      </c>
    </row>
    <row r="120" spans="5:13">
      <c r="E120" s="82">
        <f t="shared" ca="1" si="4"/>
        <v>3.8059480426147485E-2</v>
      </c>
      <c r="F120" s="94">
        <f t="shared" ca="1" si="6"/>
        <v>-0.16558863988985362</v>
      </c>
      <c r="L120" s="6">
        <f t="shared" ca="1" si="5"/>
        <v>0.87119051719242446</v>
      </c>
      <c r="M120" s="24">
        <f t="shared" ca="1" si="7"/>
        <v>0.20398151450375837</v>
      </c>
    </row>
    <row r="121" spans="5:13">
      <c r="E121" s="82">
        <f t="shared" ca="1" si="4"/>
        <v>0.85450302787224008</v>
      </c>
      <c r="F121" s="94">
        <f t="shared" ca="1" si="6"/>
        <v>0.19430338281317328</v>
      </c>
      <c r="L121" s="6">
        <f t="shared" ca="1" si="5"/>
        <v>0.68291857444052628</v>
      </c>
      <c r="M121" s="24">
        <f t="shared" ca="1" si="7"/>
        <v>0.12052570136998192</v>
      </c>
    </row>
    <row r="122" spans="5:13">
      <c r="E122" s="82">
        <f t="shared" ca="1" si="4"/>
        <v>0.4011092356723811</v>
      </c>
      <c r="F122" s="94">
        <f t="shared" ca="1" si="6"/>
        <v>2.814232424415257E-2</v>
      </c>
      <c r="L122" s="6">
        <f t="shared" ca="1" si="5"/>
        <v>0.18741359804874491</v>
      </c>
      <c r="M122" s="24">
        <f t="shared" ca="1" si="7"/>
        <v>-5.2875245262071116E-2</v>
      </c>
    </row>
    <row r="123" spans="5:13">
      <c r="E123" s="82">
        <f t="shared" ca="1" si="4"/>
        <v>0.4836579645721597</v>
      </c>
      <c r="F123" s="94">
        <f t="shared" ca="1" si="6"/>
        <v>5.4788487442955565E-2</v>
      </c>
      <c r="L123" s="6">
        <f t="shared" ca="1" si="5"/>
        <v>0.83809312585237306</v>
      </c>
      <c r="M123" s="24">
        <f t="shared" ca="1" si="7"/>
        <v>0.18549018648447191</v>
      </c>
    </row>
    <row r="124" spans="5:13">
      <c r="E124" s="82">
        <f t="shared" ca="1" si="4"/>
        <v>0.78523394596043217</v>
      </c>
      <c r="F124" s="94">
        <f t="shared" ca="1" si="6"/>
        <v>0.16047758790679353</v>
      </c>
      <c r="L124" s="6">
        <f t="shared" ca="1" si="5"/>
        <v>0.25220693000623018</v>
      </c>
      <c r="M124" s="24">
        <f t="shared" ca="1" si="7"/>
        <v>-2.4905759376535899E-2</v>
      </c>
    </row>
    <row r="125" spans="5:13">
      <c r="E125" s="82">
        <f t="shared" ca="1" si="4"/>
        <v>0.80966877608148469</v>
      </c>
      <c r="F125" s="94">
        <f t="shared" ca="1" si="6"/>
        <v>0.17150272797262411</v>
      </c>
      <c r="L125" s="6">
        <f t="shared" ca="1" si="5"/>
        <v>0.52287977402273489</v>
      </c>
      <c r="M125" s="24">
        <f t="shared" ca="1" si="7"/>
        <v>6.7298374508460768E-2</v>
      </c>
    </row>
    <row r="126" spans="5:13">
      <c r="E126" s="82">
        <f t="shared" ca="1" si="4"/>
        <v>0.16422520880047298</v>
      </c>
      <c r="F126" s="94">
        <f t="shared" ca="1" si="6"/>
        <v>-6.429319973767679E-2</v>
      </c>
      <c r="L126" s="6">
        <f t="shared" ca="1" si="5"/>
        <v>0.8437997203433425</v>
      </c>
      <c r="M126" s="24">
        <f t="shared" ca="1" si="7"/>
        <v>0.18848504749462461</v>
      </c>
    </row>
    <row r="127" spans="5:13">
      <c r="E127" s="82">
        <f t="shared" ca="1" si="4"/>
        <v>0.88155652653284466</v>
      </c>
      <c r="F127" s="94">
        <f t="shared" ca="1" si="6"/>
        <v>0.21043845873836101</v>
      </c>
      <c r="L127" s="6">
        <f t="shared" ca="1" si="5"/>
        <v>0.86440301154918064</v>
      </c>
      <c r="M127" s="24">
        <f t="shared" ca="1" si="7"/>
        <v>0.19994715158497467</v>
      </c>
    </row>
    <row r="128" spans="5:13">
      <c r="E128" s="82">
        <f t="shared" ca="1" si="4"/>
        <v>0.99583143089411863</v>
      </c>
      <c r="F128" s="94">
        <f t="shared" ca="1" si="6"/>
        <v>0.39553502215121944</v>
      </c>
      <c r="L128" s="6">
        <f t="shared" ca="1" si="5"/>
        <v>0.85398439036187801</v>
      </c>
      <c r="M128" s="24">
        <f t="shared" ca="1" si="7"/>
        <v>0.19401497749669758</v>
      </c>
    </row>
    <row r="129" spans="5:13">
      <c r="E129" s="82">
        <f t="shared" ca="1" si="4"/>
        <v>0.43828018324439333</v>
      </c>
      <c r="F129" s="94">
        <f t="shared" ca="1" si="6"/>
        <v>4.024375639438537E-2</v>
      </c>
      <c r="L129" s="6">
        <f t="shared" ca="1" si="5"/>
        <v>0.42303466282627489</v>
      </c>
      <c r="M129" s="24">
        <f t="shared" ca="1" si="7"/>
        <v>3.5308216142474751E-2</v>
      </c>
    </row>
    <row r="130" spans="5:13">
      <c r="E130" s="82">
        <f t="shared" ca="1" si="4"/>
        <v>0.67351519941541382</v>
      </c>
      <c r="F130" s="94">
        <f t="shared" ca="1" si="6"/>
        <v>0.11718889731165583</v>
      </c>
      <c r="L130" s="6">
        <f t="shared" ca="1" si="5"/>
        <v>0.82095639791378749</v>
      </c>
      <c r="M130" s="24">
        <f t="shared" ca="1" si="7"/>
        <v>0.17688782198782316</v>
      </c>
    </row>
    <row r="131" spans="5:13">
      <c r="E131" s="82">
        <f t="shared" ref="E131:E194" ca="1" si="8">RAND()</f>
        <v>0.16215131862840315</v>
      </c>
      <c r="F131" s="94">
        <f t="shared" ca="1" si="6"/>
        <v>-6.536345296833862E-2</v>
      </c>
      <c r="L131" s="6">
        <f t="shared" ref="L131:L194" ca="1" si="9">RAND()</f>
        <v>0.83891332192737633</v>
      </c>
      <c r="M131" s="24">
        <f t="shared" ca="1" si="7"/>
        <v>0.1859163348486601</v>
      </c>
    </row>
    <row r="132" spans="5:13">
      <c r="E132" s="82">
        <f t="shared" ca="1" si="8"/>
        <v>0.11579510823453187</v>
      </c>
      <c r="F132" s="94">
        <f t="shared" ca="1" si="6"/>
        <v>-9.2151533046075401E-2</v>
      </c>
      <c r="L132" s="6">
        <f t="shared" ca="1" si="9"/>
        <v>0.66290471890056069</v>
      </c>
      <c r="M132" s="24">
        <f t="shared" ca="1" si="7"/>
        <v>0.11347031332925382</v>
      </c>
    </row>
    <row r="133" spans="5:13">
      <c r="E133" s="82">
        <f t="shared" ca="1" si="8"/>
        <v>0.99691296903759741</v>
      </c>
      <c r="F133" s="94">
        <f t="shared" ref="F133:F196" ca="1" si="10">_xlfn.NORM.INV(E133,$B$2,$B$3)</f>
        <v>0.40829052227014828</v>
      </c>
      <c r="L133" s="6">
        <f t="shared" ca="1" si="9"/>
        <v>0.79323716934439359</v>
      </c>
      <c r="M133" s="24">
        <f t="shared" ca="1" si="7"/>
        <v>0.16400227557028063</v>
      </c>
    </row>
    <row r="134" spans="5:13">
      <c r="E134" s="82">
        <f t="shared" ca="1" si="8"/>
        <v>0.11291041953131398</v>
      </c>
      <c r="F134" s="94">
        <f t="shared" ca="1" si="10"/>
        <v>-9.4049436377730056E-2</v>
      </c>
      <c r="L134" s="6">
        <f t="shared" ca="1" si="9"/>
        <v>0.88215360987839786</v>
      </c>
      <c r="M134" s="24">
        <f t="shared" ca="1" si="7"/>
        <v>0.21082229054561</v>
      </c>
    </row>
    <row r="135" spans="5:13">
      <c r="E135" s="82">
        <f t="shared" ca="1" si="8"/>
        <v>0.78847202548885043</v>
      </c>
      <c r="F135" s="94">
        <f t="shared" ca="1" si="10"/>
        <v>0.16189423260376284</v>
      </c>
      <c r="L135" s="6">
        <f t="shared" ca="1" si="9"/>
        <v>0.70275746409128326</v>
      </c>
      <c r="M135" s="24">
        <f t="shared" ref="M135:M198" ca="1" si="11">NORMINV(L135,$B$2,$B$3)</f>
        <v>0.12770827176673338</v>
      </c>
    </row>
    <row r="136" spans="5:13">
      <c r="E136" s="82">
        <f t="shared" ca="1" si="8"/>
        <v>0.6512007652544145</v>
      </c>
      <c r="F136" s="94">
        <f t="shared" ca="1" si="10"/>
        <v>0.10942072439110317</v>
      </c>
      <c r="L136" s="6">
        <f t="shared" ca="1" si="9"/>
        <v>0.96011225560620794</v>
      </c>
      <c r="M136" s="24">
        <f t="shared" ca="1" si="11"/>
        <v>0.28283216162660968</v>
      </c>
    </row>
    <row r="137" spans="5:13">
      <c r="E137" s="82">
        <f t="shared" ca="1" si="8"/>
        <v>0.21437417089611988</v>
      </c>
      <c r="F137" s="94">
        <f t="shared" ca="1" si="10"/>
        <v>-4.0648369950977467E-2</v>
      </c>
      <c r="L137" s="6">
        <f t="shared" ca="1" si="9"/>
        <v>0.84494694434829187</v>
      </c>
      <c r="M137" s="24">
        <f t="shared" ca="1" si="11"/>
        <v>0.18909576102645173</v>
      </c>
    </row>
    <row r="138" spans="5:13">
      <c r="E138" s="82">
        <f t="shared" ca="1" si="8"/>
        <v>0.20251455695721388</v>
      </c>
      <c r="F138" s="94">
        <f t="shared" ca="1" si="10"/>
        <v>-4.5906041256131874E-2</v>
      </c>
      <c r="L138" s="6">
        <f t="shared" ca="1" si="9"/>
        <v>0.71972153514729342</v>
      </c>
      <c r="M138" s="24">
        <f t="shared" ca="1" si="11"/>
        <v>0.13402526687480676</v>
      </c>
    </row>
    <row r="139" spans="5:13">
      <c r="E139" s="82">
        <f t="shared" ca="1" si="8"/>
        <v>8.6398330080566743E-2</v>
      </c>
      <c r="F139" s="94">
        <f t="shared" ca="1" si="10"/>
        <v>-0.11339191932653733</v>
      </c>
      <c r="L139" s="6">
        <f t="shared" ca="1" si="9"/>
        <v>0.40663739319352554</v>
      </c>
      <c r="M139" s="24">
        <f t="shared" ca="1" si="11"/>
        <v>2.9957749055446608E-2</v>
      </c>
    </row>
    <row r="140" spans="5:13">
      <c r="E140" s="82">
        <f t="shared" ca="1" si="8"/>
        <v>0.95985569223510492</v>
      </c>
      <c r="F140" s="94">
        <f t="shared" ca="1" si="10"/>
        <v>0.28245360965792143</v>
      </c>
      <c r="L140" s="6">
        <f t="shared" ca="1" si="9"/>
        <v>0.35915941580998845</v>
      </c>
      <c r="M140" s="24">
        <f t="shared" ca="1" si="11"/>
        <v>1.4122450029147311E-2</v>
      </c>
    </row>
    <row r="141" spans="5:13">
      <c r="E141" s="82">
        <f t="shared" ca="1" si="8"/>
        <v>0.4175033543486536</v>
      </c>
      <c r="F141" s="94">
        <f t="shared" ca="1" si="10"/>
        <v>3.3508687251969066E-2</v>
      </c>
      <c r="L141" s="6">
        <f t="shared" ca="1" si="9"/>
        <v>0.46811731750785834</v>
      </c>
      <c r="M141" s="24">
        <f t="shared" ca="1" si="11"/>
        <v>4.9824539543138875E-2</v>
      </c>
    </row>
    <row r="142" spans="5:13">
      <c r="E142" s="82">
        <f t="shared" ca="1" si="8"/>
        <v>0.55064004736061911</v>
      </c>
      <c r="F142" s="94">
        <f t="shared" ca="1" si="10"/>
        <v>7.618831138986637E-2</v>
      </c>
      <c r="L142" s="6">
        <f t="shared" ca="1" si="9"/>
        <v>0.36485968051926654</v>
      </c>
      <c r="M142" s="24">
        <f t="shared" ca="1" si="11"/>
        <v>1.6056684257104166E-2</v>
      </c>
    </row>
    <row r="143" spans="5:13">
      <c r="E143" s="82">
        <f t="shared" ca="1" si="8"/>
        <v>0.430275263170255</v>
      </c>
      <c r="F143" s="94">
        <f t="shared" ca="1" si="10"/>
        <v>3.7656447461214812E-2</v>
      </c>
      <c r="L143" s="6">
        <f t="shared" ca="1" si="9"/>
        <v>0.98245848274251679</v>
      </c>
      <c r="M143" s="24">
        <f t="shared" ca="1" si="11"/>
        <v>0.32803586017953534</v>
      </c>
    </row>
    <row r="144" spans="5:13">
      <c r="E144" s="82">
        <f t="shared" ca="1" si="8"/>
        <v>0.9420979474856197</v>
      </c>
      <c r="F144" s="94">
        <f t="shared" ca="1" si="10"/>
        <v>0.26001991652581558</v>
      </c>
      <c r="L144" s="6">
        <f t="shared" ca="1" si="9"/>
        <v>0.75423627951285654</v>
      </c>
      <c r="M144" s="24">
        <f t="shared" ca="1" si="11"/>
        <v>0.14749027680733512</v>
      </c>
    </row>
    <row r="145" spans="5:13">
      <c r="E145" s="82">
        <f t="shared" ca="1" si="8"/>
        <v>0.38594336628868331</v>
      </c>
      <c r="F145" s="94">
        <f t="shared" ca="1" si="10"/>
        <v>2.3127195024623841E-2</v>
      </c>
      <c r="L145" s="6">
        <f t="shared" ca="1" si="9"/>
        <v>0.30668291056667674</v>
      </c>
      <c r="M145" s="24">
        <f t="shared" ca="1" si="11"/>
        <v>-4.2649029836644842E-3</v>
      </c>
    </row>
    <row r="146" spans="5:13">
      <c r="E146" s="82">
        <f t="shared" ca="1" si="8"/>
        <v>2.620426645143259E-2</v>
      </c>
      <c r="F146" s="94">
        <f t="shared" ca="1" si="10"/>
        <v>-0.18671457319066687</v>
      </c>
      <c r="L146" s="6">
        <f t="shared" ca="1" si="9"/>
        <v>0.90161132714071124</v>
      </c>
      <c r="M146" s="24">
        <f t="shared" ca="1" si="11"/>
        <v>0.22417271200949493</v>
      </c>
    </row>
    <row r="147" spans="5:13">
      <c r="E147" s="82">
        <f t="shared" ca="1" si="8"/>
        <v>0.20659829454229806</v>
      </c>
      <c r="F147" s="94">
        <f t="shared" ca="1" si="10"/>
        <v>-4.4075573778330726E-2</v>
      </c>
      <c r="L147" s="6">
        <f t="shared" ca="1" si="9"/>
        <v>0.43071666429010114</v>
      </c>
      <c r="M147" s="24">
        <f t="shared" ca="1" si="11"/>
        <v>3.7799346136875966E-2</v>
      </c>
    </row>
    <row r="148" spans="5:13">
      <c r="E148" s="82">
        <f t="shared" ca="1" si="8"/>
        <v>0.18882918101285917</v>
      </c>
      <c r="F148" s="94">
        <f t="shared" ca="1" si="10"/>
        <v>-5.2207691109683679E-2</v>
      </c>
      <c r="L148" s="6">
        <f t="shared" ca="1" si="9"/>
        <v>0.97609757543817277</v>
      </c>
      <c r="M148" s="24">
        <f t="shared" ca="1" si="11"/>
        <v>0.3117176897477999</v>
      </c>
    </row>
    <row r="149" spans="5:13">
      <c r="E149" s="82">
        <f t="shared" ca="1" si="8"/>
        <v>5.4169137478665697E-2</v>
      </c>
      <c r="F149" s="94">
        <f t="shared" ca="1" si="10"/>
        <v>-0.14422670437440327</v>
      </c>
      <c r="L149" s="6">
        <f t="shared" ca="1" si="9"/>
        <v>0.99053994227855624</v>
      </c>
      <c r="M149" s="24">
        <f t="shared" ca="1" si="11"/>
        <v>0.35852314538885893</v>
      </c>
    </row>
    <row r="150" spans="5:13">
      <c r="E150" s="82">
        <f t="shared" ca="1" si="8"/>
        <v>0.68231604104800314</v>
      </c>
      <c r="F150" s="94">
        <f t="shared" ca="1" si="10"/>
        <v>0.12031066227720016</v>
      </c>
      <c r="L150" s="6">
        <f t="shared" ca="1" si="9"/>
        <v>0.78050948294591771</v>
      </c>
      <c r="M150" s="24">
        <f t="shared" ca="1" si="11"/>
        <v>0.15843271904927747</v>
      </c>
    </row>
    <row r="151" spans="5:13">
      <c r="E151" s="82">
        <f t="shared" ca="1" si="8"/>
        <v>0.72759258629368329</v>
      </c>
      <c r="F151" s="94">
        <f t="shared" ca="1" si="10"/>
        <v>0.13701847085423166</v>
      </c>
      <c r="L151" s="6">
        <f t="shared" ca="1" si="9"/>
        <v>0.67979839565414413</v>
      </c>
      <c r="M151" s="24">
        <f t="shared" ca="1" si="11"/>
        <v>0.11941398936545186</v>
      </c>
    </row>
    <row r="152" spans="5:13">
      <c r="E152" s="82">
        <f t="shared" ca="1" si="8"/>
        <v>0.99220827678443146</v>
      </c>
      <c r="F152" s="94">
        <f t="shared" ca="1" si="10"/>
        <v>0.36760777842388048</v>
      </c>
      <c r="L152" s="6">
        <f t="shared" ca="1" si="9"/>
        <v>0.97404543525175735</v>
      </c>
      <c r="M152" s="24">
        <f t="shared" ca="1" si="11"/>
        <v>0.30723907886035057</v>
      </c>
    </row>
    <row r="153" spans="5:13">
      <c r="E153" s="82">
        <f t="shared" ca="1" si="8"/>
        <v>0.40825020748603946</v>
      </c>
      <c r="F153" s="94">
        <f t="shared" ca="1" si="10"/>
        <v>3.0486223150609455E-2</v>
      </c>
      <c r="L153" s="6">
        <f t="shared" ca="1" si="9"/>
        <v>0.43747922259701855</v>
      </c>
      <c r="M153" s="24">
        <f t="shared" ca="1" si="11"/>
        <v>3.9985259442866787E-2</v>
      </c>
    </row>
    <row r="154" spans="5:13">
      <c r="E154" s="82">
        <f t="shared" ca="1" si="8"/>
        <v>0.34845377601076366</v>
      </c>
      <c r="F154" s="94">
        <f t="shared" ca="1" si="10"/>
        <v>1.04604810500738E-2</v>
      </c>
      <c r="L154" s="6">
        <f t="shared" ca="1" si="9"/>
        <v>0.31563360794965156</v>
      </c>
      <c r="M154" s="24">
        <f t="shared" ca="1" si="11"/>
        <v>-1.043124911023055E-3</v>
      </c>
    </row>
    <row r="155" spans="5:13">
      <c r="E155" s="82">
        <f t="shared" ca="1" si="8"/>
        <v>8.2456005068395788E-2</v>
      </c>
      <c r="F155" s="94">
        <f t="shared" ca="1" si="10"/>
        <v>-0.11663100909702387</v>
      </c>
      <c r="L155" s="6">
        <f t="shared" ca="1" si="9"/>
        <v>0.87110195842530302</v>
      </c>
      <c r="M155" s="24">
        <f t="shared" ca="1" si="11"/>
        <v>0.20392794224787253</v>
      </c>
    </row>
    <row r="156" spans="5:13">
      <c r="E156" s="82">
        <f t="shared" ca="1" si="8"/>
        <v>0.32429856102308741</v>
      </c>
      <c r="F156" s="94">
        <f t="shared" ca="1" si="10"/>
        <v>2.0388999942820979E-3</v>
      </c>
      <c r="L156" s="6">
        <f t="shared" ca="1" si="9"/>
        <v>0.36823220156502123</v>
      </c>
      <c r="M156" s="24">
        <f t="shared" ca="1" si="11"/>
        <v>1.719626470082701E-2</v>
      </c>
    </row>
    <row r="157" spans="5:13">
      <c r="E157" s="82">
        <f t="shared" ca="1" si="8"/>
        <v>0.38981403528284719</v>
      </c>
      <c r="F157" s="94">
        <f t="shared" ca="1" si="10"/>
        <v>2.4412315376564873E-2</v>
      </c>
      <c r="L157" s="6">
        <f t="shared" ca="1" si="9"/>
        <v>0.45960323047233909</v>
      </c>
      <c r="M157" s="24">
        <f t="shared" ca="1" si="11"/>
        <v>4.7098892994152347E-2</v>
      </c>
    </row>
    <row r="158" spans="5:13">
      <c r="E158" s="82">
        <f t="shared" ca="1" si="8"/>
        <v>0.15761887017768494</v>
      </c>
      <c r="F158" s="94">
        <f t="shared" ca="1" si="10"/>
        <v>-6.7733946586231331E-2</v>
      </c>
      <c r="L158" s="6">
        <f t="shared" ca="1" si="9"/>
        <v>3.7087709288345483E-2</v>
      </c>
      <c r="M158" s="24">
        <f t="shared" ca="1" si="11"/>
        <v>-0.16709799644592693</v>
      </c>
    </row>
    <row r="159" spans="5:13">
      <c r="E159" s="82">
        <f t="shared" ca="1" si="8"/>
        <v>0.76455950350048796</v>
      </c>
      <c r="F159" s="94">
        <f t="shared" ca="1" si="10"/>
        <v>0.15170845608759578</v>
      </c>
      <c r="L159" s="6">
        <f t="shared" ca="1" si="9"/>
        <v>0.78832062029168359</v>
      </c>
      <c r="M159" s="24">
        <f t="shared" ca="1" si="11"/>
        <v>0.16182771243790717</v>
      </c>
    </row>
    <row r="160" spans="5:13">
      <c r="E160" s="82">
        <f t="shared" ca="1" si="8"/>
        <v>6.4711122887391559E-2</v>
      </c>
      <c r="F160" s="94">
        <f t="shared" ca="1" si="10"/>
        <v>-0.13286589166348153</v>
      </c>
      <c r="L160" s="6">
        <f t="shared" ca="1" si="9"/>
        <v>0.18806454555315233</v>
      </c>
      <c r="M160" s="24">
        <f t="shared" ca="1" si="11"/>
        <v>-5.2567889303373902E-2</v>
      </c>
    </row>
    <row r="161" spans="5:13">
      <c r="E161" s="82">
        <f t="shared" ca="1" si="8"/>
        <v>0.32358650477746786</v>
      </c>
      <c r="F161" s="94">
        <f t="shared" ca="1" si="10"/>
        <v>1.7869337052470527E-3</v>
      </c>
      <c r="L161" s="6">
        <f t="shared" ca="1" si="9"/>
        <v>0.42384642617718937</v>
      </c>
      <c r="M161" s="24">
        <f t="shared" ca="1" si="11"/>
        <v>3.55718872280886E-2</v>
      </c>
    </row>
    <row r="162" spans="5:13">
      <c r="E162" s="82">
        <f t="shared" ca="1" si="8"/>
        <v>0.54577577643932418</v>
      </c>
      <c r="F162" s="94">
        <f t="shared" ca="1" si="10"/>
        <v>7.4626088342317487E-2</v>
      </c>
      <c r="L162" s="6">
        <f t="shared" ca="1" si="9"/>
        <v>0.26477597882063764</v>
      </c>
      <c r="M162" s="24">
        <f t="shared" ca="1" si="11"/>
        <v>-1.9961847403530478E-2</v>
      </c>
    </row>
    <row r="163" spans="5:13">
      <c r="E163" s="82">
        <f t="shared" ca="1" si="8"/>
        <v>0.15748688652583531</v>
      </c>
      <c r="F163" s="94">
        <f t="shared" ca="1" si="10"/>
        <v>-6.7803639905721969E-2</v>
      </c>
      <c r="L163" s="6">
        <f t="shared" ca="1" si="9"/>
        <v>0.36188313585639931</v>
      </c>
      <c r="M163" s="24">
        <f t="shared" ca="1" si="11"/>
        <v>1.504796873101473E-2</v>
      </c>
    </row>
    <row r="164" spans="5:13">
      <c r="E164" s="82">
        <f t="shared" ca="1" si="8"/>
        <v>0.30656325891102643</v>
      </c>
      <c r="F164" s="94">
        <f t="shared" ca="1" si="10"/>
        <v>-4.3082471352074991E-3</v>
      </c>
      <c r="L164" s="6">
        <f t="shared" ca="1" si="9"/>
        <v>0.25969772399724556</v>
      </c>
      <c r="M164" s="24">
        <f t="shared" ca="1" si="11"/>
        <v>-2.1944388134480602E-2</v>
      </c>
    </row>
    <row r="165" spans="5:13">
      <c r="E165" s="82">
        <f t="shared" ca="1" si="8"/>
        <v>0.36216971428156064</v>
      </c>
      <c r="F165" s="94">
        <f t="shared" ca="1" si="10"/>
        <v>1.5145208834592819E-2</v>
      </c>
      <c r="L165" s="6">
        <f t="shared" ca="1" si="9"/>
        <v>0.19529941846558507</v>
      </c>
      <c r="M165" s="24">
        <f t="shared" ca="1" si="11"/>
        <v>-4.9194966393227443E-2</v>
      </c>
    </row>
    <row r="166" spans="5:13">
      <c r="E166" s="82">
        <f t="shared" ca="1" si="8"/>
        <v>0.38940989238640966</v>
      </c>
      <c r="F166" s="94">
        <f t="shared" ca="1" si="10"/>
        <v>2.4278305853158426E-2</v>
      </c>
      <c r="L166" s="6">
        <f t="shared" ca="1" si="9"/>
        <v>0.733602646047677</v>
      </c>
      <c r="M166" s="24">
        <f t="shared" ca="1" si="11"/>
        <v>0.13933295850666094</v>
      </c>
    </row>
    <row r="167" spans="5:13">
      <c r="E167" s="82">
        <f t="shared" ca="1" si="8"/>
        <v>0.66543317780429989</v>
      </c>
      <c r="F167" s="94">
        <f t="shared" ca="1" si="10"/>
        <v>0.11435218778867939</v>
      </c>
      <c r="L167" s="6">
        <f t="shared" ca="1" si="9"/>
        <v>0.40792803513607856</v>
      </c>
      <c r="M167" s="24">
        <f t="shared" ca="1" si="11"/>
        <v>3.0380697300241614E-2</v>
      </c>
    </row>
    <row r="168" spans="5:13">
      <c r="E168" s="82">
        <f t="shared" ca="1" si="8"/>
        <v>0.91969639261600489</v>
      </c>
      <c r="F168" s="94">
        <f t="shared" ca="1" si="10"/>
        <v>0.23844889216113674</v>
      </c>
      <c r="L168" s="6">
        <f t="shared" ca="1" si="9"/>
        <v>0.99151353573200562</v>
      </c>
      <c r="M168" s="24">
        <f t="shared" ca="1" si="11"/>
        <v>0.36363514281042947</v>
      </c>
    </row>
    <row r="169" spans="5:13">
      <c r="E169" s="82">
        <f t="shared" ca="1" si="8"/>
        <v>0.97986059624197253</v>
      </c>
      <c r="F169" s="94">
        <f t="shared" ca="1" si="10"/>
        <v>0.32084713308715762</v>
      </c>
      <c r="L169" s="6">
        <f t="shared" ca="1" si="9"/>
        <v>0.53920815325912541</v>
      </c>
      <c r="M169" s="24">
        <f t="shared" ca="1" si="11"/>
        <v>7.2520263406208166E-2</v>
      </c>
    </row>
    <row r="170" spans="5:13">
      <c r="E170" s="82">
        <f t="shared" ca="1" si="8"/>
        <v>0.79754546963309481</v>
      </c>
      <c r="F170" s="94">
        <f t="shared" ca="1" si="10"/>
        <v>0.16593311050066345</v>
      </c>
      <c r="L170" s="6">
        <f t="shared" ca="1" si="9"/>
        <v>0.68596223593450978</v>
      </c>
      <c r="M170" s="24">
        <f t="shared" ca="1" si="11"/>
        <v>0.12161462361270667</v>
      </c>
    </row>
    <row r="171" spans="5:13">
      <c r="E171" s="82">
        <f t="shared" ca="1" si="8"/>
        <v>0.32105954326565145</v>
      </c>
      <c r="F171" s="94">
        <f t="shared" ca="1" si="10"/>
        <v>8.9089458899199725E-4</v>
      </c>
      <c r="L171" s="6">
        <f t="shared" ca="1" si="9"/>
        <v>0.23491318519255222</v>
      </c>
      <c r="M171" s="24">
        <f t="shared" ca="1" si="11"/>
        <v>-3.1926612765804954E-2</v>
      </c>
    </row>
    <row r="172" spans="5:13">
      <c r="E172" s="82">
        <f t="shared" ca="1" si="8"/>
        <v>0.49411822646031833</v>
      </c>
      <c r="F172" s="94">
        <f t="shared" ca="1" si="10"/>
        <v>5.8124745732059398E-2</v>
      </c>
      <c r="L172" s="6">
        <f t="shared" ca="1" si="9"/>
        <v>0.47824486914099051</v>
      </c>
      <c r="M172" s="24">
        <f t="shared" ca="1" si="11"/>
        <v>5.3060738621813056E-2</v>
      </c>
    </row>
    <row r="173" spans="5:13">
      <c r="E173" s="82">
        <f t="shared" ca="1" si="8"/>
        <v>0.1972613274641849</v>
      </c>
      <c r="F173" s="94">
        <f t="shared" ca="1" si="10"/>
        <v>-4.8293497282456854E-2</v>
      </c>
      <c r="L173" s="6">
        <f t="shared" ca="1" si="9"/>
        <v>2.5201614023137475E-2</v>
      </c>
      <c r="M173" s="24">
        <f t="shared" ca="1" si="11"/>
        <v>-0.18884665539272058</v>
      </c>
    </row>
    <row r="174" spans="5:13">
      <c r="E174" s="82">
        <f t="shared" ca="1" si="8"/>
        <v>0.13653426907384669</v>
      </c>
      <c r="F174" s="94">
        <f t="shared" ca="1" si="10"/>
        <v>-7.9401041151638735E-2</v>
      </c>
      <c r="L174" s="6">
        <f t="shared" ca="1" si="9"/>
        <v>0.49639140360599754</v>
      </c>
      <c r="M174" s="24">
        <f t="shared" ca="1" si="11"/>
        <v>5.8849516586192162E-2</v>
      </c>
    </row>
    <row r="175" spans="5:13">
      <c r="E175" s="82">
        <f t="shared" ca="1" si="8"/>
        <v>0.45108643649277624</v>
      </c>
      <c r="F175" s="94">
        <f t="shared" ca="1" si="10"/>
        <v>4.4366438498667095E-2</v>
      </c>
      <c r="L175" s="6">
        <f t="shared" ca="1" si="9"/>
        <v>0.34404790010324804</v>
      </c>
      <c r="M175" s="24">
        <f t="shared" ca="1" si="11"/>
        <v>8.941572793524942E-3</v>
      </c>
    </row>
    <row r="176" spans="5:13">
      <c r="E176" s="82">
        <f t="shared" ca="1" si="8"/>
        <v>0.56449042394531002</v>
      </c>
      <c r="F176" s="94">
        <f t="shared" ca="1" si="10"/>
        <v>8.0650765830656307E-2</v>
      </c>
      <c r="L176" s="6">
        <f t="shared" ca="1" si="9"/>
        <v>0.16458777738908537</v>
      </c>
      <c r="M176" s="24">
        <f t="shared" ca="1" si="11"/>
        <v>-6.4106994934932882E-2</v>
      </c>
    </row>
    <row r="177" spans="5:13">
      <c r="E177" s="82">
        <f t="shared" ca="1" si="8"/>
        <v>0.25719688677070573</v>
      </c>
      <c r="F177" s="94">
        <f t="shared" ca="1" si="10"/>
        <v>-2.2928045514662015E-2</v>
      </c>
      <c r="L177" s="6">
        <f t="shared" ca="1" si="9"/>
        <v>0.49632556416778417</v>
      </c>
      <c r="M177" s="24">
        <f t="shared" ca="1" si="11"/>
        <v>5.8828525237698465E-2</v>
      </c>
    </row>
    <row r="178" spans="5:13">
      <c r="E178" s="82">
        <f t="shared" ca="1" si="8"/>
        <v>0.98528237232570637</v>
      </c>
      <c r="F178" s="94">
        <f t="shared" ca="1" si="10"/>
        <v>0.33696560484817573</v>
      </c>
      <c r="L178" s="6">
        <f t="shared" ca="1" si="9"/>
        <v>0.95147237942759566</v>
      </c>
      <c r="M178" s="24">
        <f t="shared" ca="1" si="11"/>
        <v>0.27104314786160916</v>
      </c>
    </row>
    <row r="179" spans="5:13">
      <c r="E179" s="82">
        <f t="shared" ca="1" si="8"/>
        <v>0.863379780467325</v>
      </c>
      <c r="F179" s="94">
        <f t="shared" ca="1" si="10"/>
        <v>0.19935109031802267</v>
      </c>
      <c r="L179" s="6">
        <f t="shared" ca="1" si="9"/>
        <v>0.32771158740397077</v>
      </c>
      <c r="M179" s="24">
        <f t="shared" ca="1" si="11"/>
        <v>3.2434932444013811E-3</v>
      </c>
    </row>
    <row r="180" spans="5:13">
      <c r="E180" s="82">
        <f t="shared" ca="1" si="8"/>
        <v>0.72467136471148152</v>
      </c>
      <c r="F180" s="94">
        <f t="shared" ca="1" si="10"/>
        <v>0.13590269343721983</v>
      </c>
      <c r="L180" s="6">
        <f t="shared" ca="1" si="9"/>
        <v>0.6106404625203713</v>
      </c>
      <c r="M180" s="24">
        <f t="shared" ca="1" si="11"/>
        <v>9.5738394078652311E-2</v>
      </c>
    </row>
    <row r="181" spans="5:13">
      <c r="E181" s="82">
        <f t="shared" ca="1" si="8"/>
        <v>0.97308353615808751</v>
      </c>
      <c r="F181" s="94">
        <f t="shared" ca="1" si="10"/>
        <v>0.30524119867588878</v>
      </c>
      <c r="L181" s="6">
        <f t="shared" ca="1" si="9"/>
        <v>0.29037731688526869</v>
      </c>
      <c r="M181" s="24">
        <f t="shared" ca="1" si="11"/>
        <v>-1.0243750021155726E-2</v>
      </c>
    </row>
    <row r="182" spans="5:13">
      <c r="E182" s="82">
        <f t="shared" ca="1" si="8"/>
        <v>0.75422560754987411</v>
      </c>
      <c r="F182" s="94">
        <f t="shared" ca="1" si="10"/>
        <v>0.14748596633065103</v>
      </c>
      <c r="L182" s="6">
        <f t="shared" ca="1" si="9"/>
        <v>0.48502504640239463</v>
      </c>
      <c r="M182" s="24">
        <f t="shared" ca="1" si="11"/>
        <v>5.5224667248560774E-2</v>
      </c>
    </row>
    <row r="183" spans="5:13">
      <c r="E183" s="82">
        <f t="shared" ca="1" si="8"/>
        <v>0.32672584048638986</v>
      </c>
      <c r="F183" s="94">
        <f t="shared" ca="1" si="10"/>
        <v>2.8961111096041658E-3</v>
      </c>
      <c r="L183" s="6">
        <f t="shared" ca="1" si="9"/>
        <v>0.76412801347089765</v>
      </c>
      <c r="M183" s="24">
        <f t="shared" ca="1" si="11"/>
        <v>0.15153014265424802</v>
      </c>
    </row>
    <row r="184" spans="5:13">
      <c r="E184" s="82">
        <f t="shared" ca="1" si="8"/>
        <v>0.99443075191932118</v>
      </c>
      <c r="F184" s="94">
        <f t="shared" ca="1" si="10"/>
        <v>0.3828443349201513</v>
      </c>
      <c r="L184" s="6">
        <f t="shared" ca="1" si="9"/>
        <v>8.7311711396829916E-2</v>
      </c>
      <c r="M184" s="24">
        <f t="shared" ca="1" si="11"/>
        <v>-0.11265732009162677</v>
      </c>
    </row>
    <row r="185" spans="5:13">
      <c r="E185" s="82">
        <f t="shared" ca="1" si="8"/>
        <v>0.24425897857830636</v>
      </c>
      <c r="F185" s="94">
        <f t="shared" ca="1" si="10"/>
        <v>-2.8099062583970144E-2</v>
      </c>
      <c r="L185" s="6">
        <f t="shared" ca="1" si="9"/>
        <v>0.71437272331334722</v>
      </c>
      <c r="M185" s="24">
        <f t="shared" ca="1" si="11"/>
        <v>0.13201446805475747</v>
      </c>
    </row>
    <row r="186" spans="5:13">
      <c r="E186" s="82">
        <f t="shared" ca="1" si="8"/>
        <v>0.18347938577556544</v>
      </c>
      <c r="F186" s="94">
        <f t="shared" ca="1" si="10"/>
        <v>-5.474707997953869E-2</v>
      </c>
      <c r="L186" s="6">
        <f t="shared" ca="1" si="9"/>
        <v>0.8490323510413309</v>
      </c>
      <c r="M186" s="24">
        <f t="shared" ca="1" si="11"/>
        <v>0.19129518543129476</v>
      </c>
    </row>
    <row r="187" spans="5:13">
      <c r="E187" s="82">
        <f t="shared" ca="1" si="8"/>
        <v>0.6005258896661797</v>
      </c>
      <c r="F187" s="94">
        <f t="shared" ca="1" si="10"/>
        <v>9.2395873843921839E-2</v>
      </c>
      <c r="L187" s="6">
        <f t="shared" ca="1" si="9"/>
        <v>0.22122490055289745</v>
      </c>
      <c r="M187" s="24">
        <f t="shared" ca="1" si="11"/>
        <v>-3.7688400148345763E-2</v>
      </c>
    </row>
    <row r="188" spans="5:13">
      <c r="E188" s="82">
        <f t="shared" ca="1" si="8"/>
        <v>0.70685263161124456</v>
      </c>
      <c r="F188" s="94">
        <f t="shared" ca="1" si="10"/>
        <v>0.12921740348808736</v>
      </c>
      <c r="L188" s="6">
        <f t="shared" ca="1" si="9"/>
        <v>0.87040134755266507</v>
      </c>
      <c r="M188" s="24">
        <f t="shared" ca="1" si="11"/>
        <v>0.20350501546804919</v>
      </c>
    </row>
    <row r="189" spans="5:13">
      <c r="E189" s="82">
        <f t="shared" ca="1" si="8"/>
        <v>0.27180752333935609</v>
      </c>
      <c r="F189" s="94">
        <f t="shared" ca="1" si="10"/>
        <v>-1.7248335029723658E-2</v>
      </c>
      <c r="L189" s="6">
        <f t="shared" ca="1" si="9"/>
        <v>0.97299739050010281</v>
      </c>
      <c r="M189" s="24">
        <f t="shared" ca="1" si="11"/>
        <v>0.30506519738316618</v>
      </c>
    </row>
    <row r="190" spans="5:13">
      <c r="E190" s="82">
        <f t="shared" ca="1" si="8"/>
        <v>0.29355164531424449</v>
      </c>
      <c r="F190" s="94">
        <f t="shared" ca="1" si="10"/>
        <v>-9.0679904736141043E-3</v>
      </c>
      <c r="L190" s="6">
        <f t="shared" ca="1" si="9"/>
        <v>0.54862143709649103</v>
      </c>
      <c r="M190" s="24">
        <f t="shared" ca="1" si="11"/>
        <v>7.5539725804420754E-2</v>
      </c>
    </row>
    <row r="191" spans="5:13">
      <c r="E191" s="82">
        <f t="shared" ca="1" si="8"/>
        <v>0.81641029046066171</v>
      </c>
      <c r="F191" s="94">
        <f t="shared" ca="1" si="10"/>
        <v>0.17469425150702755</v>
      </c>
      <c r="L191" s="6">
        <f t="shared" ca="1" si="9"/>
        <v>6.0811289629897347E-3</v>
      </c>
      <c r="M191" s="24">
        <f t="shared" ca="1" si="11"/>
        <v>-0.25891138450898904</v>
      </c>
    </row>
    <row r="192" spans="5:13">
      <c r="E192" s="82">
        <f t="shared" ca="1" si="8"/>
        <v>0.67970875093163818</v>
      </c>
      <c r="F192" s="94">
        <f t="shared" ca="1" si="10"/>
        <v>0.11938211656134337</v>
      </c>
      <c r="L192" s="6">
        <f t="shared" ca="1" si="9"/>
        <v>0.21307706485469746</v>
      </c>
      <c r="M192" s="24">
        <f t="shared" ca="1" si="11"/>
        <v>-4.1214946256838608E-2</v>
      </c>
    </row>
    <row r="193" spans="5:13">
      <c r="E193" s="82">
        <f t="shared" ca="1" si="8"/>
        <v>0.72213092995411521</v>
      </c>
      <c r="F193" s="94">
        <f t="shared" ca="1" si="10"/>
        <v>0.13493708913627117</v>
      </c>
      <c r="L193" s="6">
        <f t="shared" ca="1" si="9"/>
        <v>0.86082033468680397</v>
      </c>
      <c r="M193" s="24">
        <f t="shared" ca="1" si="11"/>
        <v>0.19787337849682624</v>
      </c>
    </row>
    <row r="194" spans="5:13">
      <c r="E194" s="82">
        <f t="shared" ca="1" si="8"/>
        <v>0.67450691490058012</v>
      </c>
      <c r="F194" s="94">
        <f t="shared" ca="1" si="10"/>
        <v>0.11753891867477653</v>
      </c>
      <c r="L194" s="6">
        <f t="shared" ca="1" si="9"/>
        <v>0.55060970398281595</v>
      </c>
      <c r="M194" s="24">
        <f t="shared" ca="1" si="11"/>
        <v>7.6178558896022333E-2</v>
      </c>
    </row>
    <row r="195" spans="5:13">
      <c r="E195" s="82">
        <f t="shared" ref="E195:E258" ca="1" si="12">RAND()</f>
        <v>0.13956313273460863</v>
      </c>
      <c r="F195" s="94">
        <f t="shared" ca="1" si="10"/>
        <v>-7.7653580392343935E-2</v>
      </c>
      <c r="L195" s="6">
        <f t="shared" ref="L195:L258" ca="1" si="13">RAND()</f>
        <v>0.48851873803327839</v>
      </c>
      <c r="M195" s="24">
        <f t="shared" ca="1" si="11"/>
        <v>5.6339118100669355E-2</v>
      </c>
    </row>
    <row r="196" spans="5:13">
      <c r="E196" s="82">
        <f t="shared" ca="1" si="12"/>
        <v>0.27400804415497149</v>
      </c>
      <c r="F196" s="94">
        <f t="shared" ca="1" si="10"/>
        <v>-1.6406372340330849E-2</v>
      </c>
      <c r="L196" s="6">
        <f t="shared" ca="1" si="13"/>
        <v>0.74131784672309808</v>
      </c>
      <c r="M196" s="24">
        <f t="shared" ca="1" si="11"/>
        <v>0.14234324962248449</v>
      </c>
    </row>
    <row r="197" spans="5:13">
      <c r="E197" s="82">
        <f t="shared" ca="1" si="12"/>
        <v>0.31282821516037473</v>
      </c>
      <c r="F197" s="94">
        <f t="shared" ref="F197:F260" ca="1" si="14">_xlfn.NORM.INV(E197,$B$2,$B$3)</f>
        <v>-2.0486131999132781E-3</v>
      </c>
      <c r="L197" s="6">
        <f t="shared" ca="1" si="13"/>
        <v>0.28191793530051446</v>
      </c>
      <c r="M197" s="24">
        <f t="shared" ca="1" si="11"/>
        <v>-1.340698919871941E-2</v>
      </c>
    </row>
    <row r="198" spans="5:13">
      <c r="E198" s="82">
        <f t="shared" ca="1" si="12"/>
        <v>0.46633643941276037</v>
      </c>
      <c r="F198" s="94">
        <f t="shared" ca="1" si="14"/>
        <v>4.9254848434967476E-2</v>
      </c>
      <c r="L198" s="6">
        <f t="shared" ca="1" si="13"/>
        <v>0.22126735881060944</v>
      </c>
      <c r="M198" s="24">
        <f t="shared" ca="1" si="11"/>
        <v>-3.7670220976135621E-2</v>
      </c>
    </row>
    <row r="199" spans="5:13">
      <c r="E199" s="82">
        <f t="shared" ca="1" si="12"/>
        <v>0.72858606500047085</v>
      </c>
      <c r="F199" s="94">
        <f t="shared" ca="1" si="14"/>
        <v>0.13739928616558669</v>
      </c>
      <c r="L199" s="6">
        <f t="shared" ca="1" si="13"/>
        <v>8.3472756218260113E-2</v>
      </c>
      <c r="M199" s="24">
        <f t="shared" ref="M199:M262" ca="1" si="15">NORMINV(L199,$B$2,$B$3)</f>
        <v>-0.11578468756012048</v>
      </c>
    </row>
    <row r="200" spans="5:13">
      <c r="E200" s="82">
        <f t="shared" ca="1" si="12"/>
        <v>0.47076746941620562</v>
      </c>
      <c r="F200" s="94">
        <f t="shared" ca="1" si="14"/>
        <v>5.0671931266895301E-2</v>
      </c>
      <c r="L200" s="6">
        <f t="shared" ca="1" si="13"/>
        <v>0.5387680449381439</v>
      </c>
      <c r="M200" s="24">
        <f t="shared" ca="1" si="15"/>
        <v>7.2379277301586678E-2</v>
      </c>
    </row>
    <row r="201" spans="5:13">
      <c r="E201" s="82">
        <f t="shared" ca="1" si="12"/>
        <v>0.91501422759825113</v>
      </c>
      <c r="F201" s="94">
        <f t="shared" ca="1" si="14"/>
        <v>0.23453951046685259</v>
      </c>
      <c r="L201" s="6">
        <f t="shared" ca="1" si="13"/>
        <v>0.22548699930021088</v>
      </c>
      <c r="M201" s="24">
        <f t="shared" ca="1" si="15"/>
        <v>-3.5873336835630959E-2</v>
      </c>
    </row>
    <row r="202" spans="5:13">
      <c r="E202" s="82">
        <f t="shared" ca="1" si="12"/>
        <v>0.99721418262147621</v>
      </c>
      <c r="F202" s="94">
        <f t="shared" ca="1" si="14"/>
        <v>0.41256272131025723</v>
      </c>
      <c r="L202" s="6">
        <f t="shared" ca="1" si="13"/>
        <v>0.38705211586839794</v>
      </c>
      <c r="M202" s="24">
        <f t="shared" ca="1" si="15"/>
        <v>2.3495695692358966E-2</v>
      </c>
    </row>
    <row r="203" spans="5:13">
      <c r="E203" s="82">
        <f t="shared" ca="1" si="12"/>
        <v>0.46751365989768834</v>
      </c>
      <c r="F203" s="94">
        <f t="shared" ca="1" si="14"/>
        <v>4.9631456913415702E-2</v>
      </c>
      <c r="L203" s="6">
        <f t="shared" ca="1" si="13"/>
        <v>0.54260311834351527</v>
      </c>
      <c r="M203" s="24">
        <f t="shared" ca="1" si="15"/>
        <v>7.3608350858004643E-2</v>
      </c>
    </row>
    <row r="204" spans="5:13">
      <c r="E204" s="82">
        <f t="shared" ca="1" si="12"/>
        <v>0.79454762125482026</v>
      </c>
      <c r="F204" s="94">
        <f t="shared" ca="1" si="14"/>
        <v>0.16458702321274621</v>
      </c>
      <c r="L204" s="6">
        <f t="shared" ca="1" si="13"/>
        <v>0.46143260191224789</v>
      </c>
      <c r="M204" s="24">
        <f t="shared" ca="1" si="15"/>
        <v>4.768499367519638E-2</v>
      </c>
    </row>
    <row r="205" spans="5:13">
      <c r="E205" s="82">
        <f t="shared" ca="1" si="12"/>
        <v>0.896860007555904</v>
      </c>
      <c r="F205" s="94">
        <f t="shared" ca="1" si="14"/>
        <v>0.22074795145454798</v>
      </c>
      <c r="L205" s="6">
        <f t="shared" ca="1" si="13"/>
        <v>0.88938443039385517</v>
      </c>
      <c r="M205" s="24">
        <f t="shared" ca="1" si="15"/>
        <v>0.21558413796173767</v>
      </c>
    </row>
    <row r="206" spans="5:13">
      <c r="E206" s="82">
        <f t="shared" ca="1" si="12"/>
        <v>0.62933998266809466</v>
      </c>
      <c r="F206" s="94">
        <f t="shared" ca="1" si="14"/>
        <v>0.10198549961933764</v>
      </c>
      <c r="L206" s="6">
        <f t="shared" ca="1" si="13"/>
        <v>0.45858643511923425</v>
      </c>
      <c r="M206" s="24">
        <f t="shared" ca="1" si="15"/>
        <v>4.6773010704617687E-2</v>
      </c>
    </row>
    <row r="207" spans="5:13">
      <c r="E207" s="82">
        <f t="shared" ca="1" si="12"/>
        <v>0.75224988243502189</v>
      </c>
      <c r="F207" s="94">
        <f t="shared" ca="1" si="14"/>
        <v>0.14668967896119506</v>
      </c>
      <c r="L207" s="6">
        <f t="shared" ca="1" si="13"/>
        <v>0.88709720486743682</v>
      </c>
      <c r="M207" s="24">
        <f t="shared" ca="1" si="15"/>
        <v>0.2140544981841328</v>
      </c>
    </row>
    <row r="208" spans="5:13">
      <c r="E208" s="82">
        <f t="shared" ca="1" si="12"/>
        <v>0.76254198349120528</v>
      </c>
      <c r="F208" s="94">
        <f t="shared" ca="1" si="14"/>
        <v>0.15087625407375135</v>
      </c>
      <c r="L208" s="6">
        <f t="shared" ca="1" si="13"/>
        <v>0.81758630608956528</v>
      </c>
      <c r="M208" s="24">
        <f t="shared" ca="1" si="15"/>
        <v>0.17525840909660145</v>
      </c>
    </row>
    <row r="209" spans="5:13">
      <c r="E209" s="82">
        <f t="shared" ca="1" si="12"/>
        <v>0.55566205578991212</v>
      </c>
      <c r="F209" s="94">
        <f t="shared" ca="1" si="14"/>
        <v>7.7803763105840709E-2</v>
      </c>
      <c r="L209" s="6">
        <f t="shared" ca="1" si="13"/>
        <v>9.3333379918393855E-2</v>
      </c>
      <c r="M209" s="24">
        <f t="shared" ca="1" si="15"/>
        <v>-0.10795230039324008</v>
      </c>
    </row>
    <row r="210" spans="5:13">
      <c r="E210" s="82">
        <f t="shared" ca="1" si="12"/>
        <v>0.1203414635893324</v>
      </c>
      <c r="F210" s="94">
        <f t="shared" ca="1" si="14"/>
        <v>-8.9227350388083659E-2</v>
      </c>
      <c r="L210" s="6">
        <f t="shared" ca="1" si="13"/>
        <v>0.55855575652075862</v>
      </c>
      <c r="M210" s="24">
        <f t="shared" ca="1" si="15"/>
        <v>7.8735881840281075E-2</v>
      </c>
    </row>
    <row r="211" spans="5:13">
      <c r="E211" s="82">
        <f t="shared" ca="1" si="12"/>
        <v>0.8713376282372417</v>
      </c>
      <c r="F211" s="94">
        <f t="shared" ca="1" si="14"/>
        <v>0.20407056355873704</v>
      </c>
      <c r="L211" s="6">
        <f t="shared" ca="1" si="13"/>
        <v>0.49978863076166713</v>
      </c>
      <c r="M211" s="24">
        <f t="shared" ca="1" si="15"/>
        <v>5.9932612719304272E-2</v>
      </c>
    </row>
    <row r="212" spans="5:13">
      <c r="E212" s="82">
        <f t="shared" ca="1" si="12"/>
        <v>0.22444971754270848</v>
      </c>
      <c r="F212" s="94">
        <f t="shared" ca="1" si="14"/>
        <v>-3.6313266681170395E-2</v>
      </c>
      <c r="L212" s="6">
        <f t="shared" ca="1" si="13"/>
        <v>0.41434942490916682</v>
      </c>
      <c r="M212" s="24">
        <f t="shared" ca="1" si="15"/>
        <v>3.2480247423433251E-2</v>
      </c>
    </row>
    <row r="213" spans="5:13">
      <c r="E213" s="82">
        <f t="shared" ca="1" si="12"/>
        <v>0.29766162789103423</v>
      </c>
      <c r="F213" s="94">
        <f t="shared" ca="1" si="14"/>
        <v>-7.5543698649502E-3</v>
      </c>
      <c r="L213" s="6">
        <f t="shared" ca="1" si="13"/>
        <v>0.33005326248425548</v>
      </c>
      <c r="M213" s="24">
        <f t="shared" ca="1" si="15"/>
        <v>4.0670224084391957E-3</v>
      </c>
    </row>
    <row r="214" spans="5:13">
      <c r="E214" s="82">
        <f t="shared" ca="1" si="12"/>
        <v>0.87747041809543214</v>
      </c>
      <c r="F214" s="94">
        <f t="shared" ca="1" si="14"/>
        <v>0.20784769213908272</v>
      </c>
      <c r="L214" s="6">
        <f t="shared" ca="1" si="13"/>
        <v>0.7322275539969112</v>
      </c>
      <c r="M214" s="24">
        <f t="shared" ca="1" si="15"/>
        <v>0.13880111280599444</v>
      </c>
    </row>
    <row r="215" spans="5:13">
      <c r="E215" s="82">
        <f t="shared" ca="1" si="12"/>
        <v>0.80642261227461609</v>
      </c>
      <c r="F215" s="94">
        <f t="shared" ca="1" si="14"/>
        <v>0.16999075921058837</v>
      </c>
      <c r="L215" s="6">
        <f t="shared" ca="1" si="13"/>
        <v>0.76447416900775966</v>
      </c>
      <c r="M215" s="24">
        <f t="shared" ca="1" si="15"/>
        <v>0.15167317728221866</v>
      </c>
    </row>
    <row r="216" spans="5:13">
      <c r="E216" s="82">
        <f t="shared" ca="1" si="12"/>
        <v>0.48591928806211049</v>
      </c>
      <c r="F216" s="94">
        <f t="shared" ca="1" si="14"/>
        <v>5.5509952426351199E-2</v>
      </c>
      <c r="L216" s="6">
        <f t="shared" ca="1" si="13"/>
        <v>0.35347685306419641</v>
      </c>
      <c r="M216" s="24">
        <f t="shared" ca="1" si="15"/>
        <v>1.2183603301606991E-2</v>
      </c>
    </row>
    <row r="217" spans="5:13">
      <c r="E217" s="82">
        <f t="shared" ca="1" si="12"/>
        <v>0.60674411094183034</v>
      </c>
      <c r="F217" s="94">
        <f t="shared" ca="1" si="14"/>
        <v>9.4447985295959824E-2</v>
      </c>
      <c r="L217" s="6">
        <f t="shared" ca="1" si="13"/>
        <v>0.6348895745184745</v>
      </c>
      <c r="M217" s="24">
        <f t="shared" ca="1" si="15"/>
        <v>0.10385846823750772</v>
      </c>
    </row>
    <row r="218" spans="5:13">
      <c r="E218" s="82">
        <f t="shared" ca="1" si="12"/>
        <v>0.31310192412102267</v>
      </c>
      <c r="F218" s="94">
        <f t="shared" ca="1" si="14"/>
        <v>-1.9503425651967513E-3</v>
      </c>
      <c r="L218" s="6">
        <f t="shared" ca="1" si="13"/>
        <v>0.63475839417468127</v>
      </c>
      <c r="M218" s="24">
        <f t="shared" ca="1" si="15"/>
        <v>0.10381408698821093</v>
      </c>
    </row>
    <row r="219" spans="5:13">
      <c r="E219" s="82">
        <f t="shared" ca="1" si="12"/>
        <v>0.56231820147524847</v>
      </c>
      <c r="F219" s="94">
        <f t="shared" ca="1" si="14"/>
        <v>7.9949354720132024E-2</v>
      </c>
      <c r="L219" s="6">
        <f t="shared" ca="1" si="13"/>
        <v>0.25552302366290158</v>
      </c>
      <c r="M219" s="24">
        <f t="shared" ca="1" si="15"/>
        <v>-2.3589206485620046E-2</v>
      </c>
    </row>
    <row r="220" spans="5:13">
      <c r="E220" s="82">
        <f t="shared" ca="1" si="12"/>
        <v>0.51342656117720464</v>
      </c>
      <c r="F220" s="94">
        <f t="shared" ca="1" si="14"/>
        <v>6.4281371710057142E-2</v>
      </c>
      <c r="L220" s="6">
        <f t="shared" ca="1" si="13"/>
        <v>0.78066058442024755</v>
      </c>
      <c r="M220" s="24">
        <f t="shared" ca="1" si="15"/>
        <v>0.1584977245162062</v>
      </c>
    </row>
    <row r="221" spans="5:13">
      <c r="E221" s="82">
        <f t="shared" ca="1" si="12"/>
        <v>0.16367596317455713</v>
      </c>
      <c r="F221" s="94">
        <f t="shared" ca="1" si="14"/>
        <v>-6.457578506548349E-2</v>
      </c>
      <c r="L221" s="6">
        <f t="shared" ca="1" si="13"/>
        <v>0.45826948831100045</v>
      </c>
      <c r="M221" s="24">
        <f t="shared" ca="1" si="15"/>
        <v>4.6671411791841658E-2</v>
      </c>
    </row>
    <row r="222" spans="5:13">
      <c r="E222" s="82">
        <f t="shared" ca="1" si="12"/>
        <v>0.2992231970025877</v>
      </c>
      <c r="F222" s="94">
        <f t="shared" ca="1" si="14"/>
        <v>-6.9817870258132853E-3</v>
      </c>
      <c r="L222" s="6">
        <f t="shared" ca="1" si="13"/>
        <v>0.80324631897811771</v>
      </c>
      <c r="M222" s="24">
        <f t="shared" ca="1" si="15"/>
        <v>0.16852623053908874</v>
      </c>
    </row>
    <row r="223" spans="5:13">
      <c r="E223" s="82">
        <f t="shared" ca="1" si="12"/>
        <v>0.73312789136697654</v>
      </c>
      <c r="F223" s="94">
        <f t="shared" ca="1" si="14"/>
        <v>0.13914918081466371</v>
      </c>
      <c r="L223" s="6">
        <f t="shared" ca="1" si="13"/>
        <v>0.55425926793150038</v>
      </c>
      <c r="M223" s="24">
        <f t="shared" ca="1" si="15"/>
        <v>7.735224414722372E-2</v>
      </c>
    </row>
    <row r="224" spans="5:13">
      <c r="E224" s="82">
        <f t="shared" ca="1" si="12"/>
        <v>0.12839688934766291</v>
      </c>
      <c r="F224" s="94">
        <f t="shared" ca="1" si="14"/>
        <v>-8.4231443978744602E-2</v>
      </c>
      <c r="L224" s="6">
        <f t="shared" ca="1" si="13"/>
        <v>0.11221521999818018</v>
      </c>
      <c r="M224" s="24">
        <f t="shared" ca="1" si="15"/>
        <v>-9.4511983543117822E-2</v>
      </c>
    </row>
    <row r="225" spans="5:13">
      <c r="E225" s="82">
        <f t="shared" ca="1" si="12"/>
        <v>0.81627836937039844</v>
      </c>
      <c r="F225" s="94">
        <f t="shared" ca="1" si="14"/>
        <v>0.17463110713186838</v>
      </c>
      <c r="L225" s="6">
        <f t="shared" ca="1" si="13"/>
        <v>0.19368086123663264</v>
      </c>
      <c r="M225" s="24">
        <f t="shared" ca="1" si="15"/>
        <v>-4.994282007824026E-2</v>
      </c>
    </row>
    <row r="226" spans="5:13">
      <c r="E226" s="82">
        <f t="shared" ca="1" si="12"/>
        <v>0.92759005443342035</v>
      </c>
      <c r="F226" s="94">
        <f t="shared" ca="1" si="14"/>
        <v>0.24544965806815444</v>
      </c>
      <c r="L226" s="6">
        <f t="shared" ca="1" si="13"/>
        <v>0.66570175860442327</v>
      </c>
      <c r="M226" s="24">
        <f t="shared" ca="1" si="15"/>
        <v>0.11444601620933692</v>
      </c>
    </row>
    <row r="227" spans="5:13">
      <c r="E227" s="82">
        <f t="shared" ca="1" si="12"/>
        <v>0.79925534832383038</v>
      </c>
      <c r="F227" s="94">
        <f t="shared" ca="1" si="14"/>
        <v>0.16670621427831264</v>
      </c>
      <c r="L227" s="6">
        <f t="shared" ca="1" si="13"/>
        <v>0.78425337176792465</v>
      </c>
      <c r="M227" s="24">
        <f t="shared" ca="1" si="15"/>
        <v>0.16005104667202807</v>
      </c>
    </row>
    <row r="228" spans="5:13">
      <c r="E228" s="82">
        <f t="shared" ca="1" si="12"/>
        <v>0.16492930466643807</v>
      </c>
      <c r="F228" s="94">
        <f t="shared" ca="1" si="14"/>
        <v>-6.3931839312828087E-2</v>
      </c>
      <c r="L228" s="6">
        <f t="shared" ca="1" si="13"/>
        <v>0.11934266955263673</v>
      </c>
      <c r="M228" s="24">
        <f t="shared" ca="1" si="15"/>
        <v>-8.9862987346840728E-2</v>
      </c>
    </row>
    <row r="229" spans="5:13">
      <c r="E229" s="82">
        <f t="shared" ca="1" si="12"/>
        <v>0.43904375077424929</v>
      </c>
      <c r="F229" s="94">
        <f t="shared" ca="1" si="14"/>
        <v>4.0490109356025192E-2</v>
      </c>
      <c r="L229" s="6">
        <f t="shared" ca="1" si="13"/>
        <v>0.49886280475316647</v>
      </c>
      <c r="M229" s="24">
        <f t="shared" ca="1" si="15"/>
        <v>5.9637446791675298E-2</v>
      </c>
    </row>
    <row r="230" spans="5:13">
      <c r="E230" s="82">
        <f t="shared" ca="1" si="12"/>
        <v>0.62306266584711523</v>
      </c>
      <c r="F230" s="94">
        <f t="shared" ca="1" si="14"/>
        <v>9.9877822037543029E-2</v>
      </c>
      <c r="L230" s="6">
        <f t="shared" ca="1" si="13"/>
        <v>0.97011956095116703</v>
      </c>
      <c r="M230" s="24">
        <f t="shared" ca="1" si="15"/>
        <v>0.29943826906417537</v>
      </c>
    </row>
    <row r="231" spans="5:13">
      <c r="E231" s="82">
        <f t="shared" ca="1" si="12"/>
        <v>0.74743406011282254</v>
      </c>
      <c r="F231" s="94">
        <f t="shared" ca="1" si="14"/>
        <v>0.14476278814486482</v>
      </c>
      <c r="L231" s="6">
        <f t="shared" ca="1" si="13"/>
        <v>0.91509648659863785</v>
      </c>
      <c r="M231" s="24">
        <f t="shared" ca="1" si="15"/>
        <v>0.234606778325648</v>
      </c>
    </row>
    <row r="232" spans="5:13">
      <c r="E232" s="82">
        <f t="shared" ca="1" si="12"/>
        <v>0.33490464580384793</v>
      </c>
      <c r="F232" s="94">
        <f t="shared" ca="1" si="14"/>
        <v>5.765788554418394E-3</v>
      </c>
      <c r="L232" s="6">
        <f t="shared" ca="1" si="13"/>
        <v>0.10061581014050958</v>
      </c>
      <c r="M232" s="24">
        <f t="shared" ca="1" si="15"/>
        <v>-0.10255270825763521</v>
      </c>
    </row>
    <row r="233" spans="5:13">
      <c r="E233" s="82">
        <f t="shared" ca="1" si="12"/>
        <v>0.67583136201486704</v>
      </c>
      <c r="F233" s="94">
        <f t="shared" ca="1" si="14"/>
        <v>0.11800705722724233</v>
      </c>
      <c r="L233" s="6">
        <f t="shared" ca="1" si="13"/>
        <v>0.774712356646718</v>
      </c>
      <c r="M233" s="24">
        <f t="shared" ca="1" si="15"/>
        <v>0.15595779812331612</v>
      </c>
    </row>
    <row r="234" spans="5:13">
      <c r="E234" s="82">
        <f t="shared" ca="1" si="12"/>
        <v>0.88325309002140151</v>
      </c>
      <c r="F234" s="94">
        <f t="shared" ca="1" si="14"/>
        <v>0.21153270169754926</v>
      </c>
      <c r="L234" s="6">
        <f t="shared" ca="1" si="13"/>
        <v>0.31424362697286534</v>
      </c>
      <c r="M234" s="24">
        <f t="shared" ca="1" si="15"/>
        <v>-1.540830941090171E-3</v>
      </c>
    </row>
    <row r="235" spans="5:13">
      <c r="E235" s="82">
        <f t="shared" ca="1" si="12"/>
        <v>0.39919257361924743</v>
      </c>
      <c r="F235" s="94">
        <f t="shared" ca="1" si="14"/>
        <v>2.7511400638205799E-2</v>
      </c>
      <c r="L235" s="6">
        <f t="shared" ca="1" si="13"/>
        <v>0.14787816085370131</v>
      </c>
      <c r="M235" s="24">
        <f t="shared" ca="1" si="15"/>
        <v>-7.2984878815025744E-2</v>
      </c>
    </row>
    <row r="236" spans="5:13">
      <c r="E236" s="82">
        <f t="shared" ca="1" si="12"/>
        <v>0.71328646012924346</v>
      </c>
      <c r="F236" s="94">
        <f t="shared" ca="1" si="14"/>
        <v>0.13160831097923995</v>
      </c>
      <c r="L236" s="6">
        <f t="shared" ca="1" si="13"/>
        <v>0.51512027483656586</v>
      </c>
      <c r="M236" s="24">
        <f t="shared" ca="1" si="15"/>
        <v>6.4821696047821772E-2</v>
      </c>
    </row>
    <row r="237" spans="5:13">
      <c r="E237" s="82">
        <f t="shared" ca="1" si="12"/>
        <v>0.95062128613745867</v>
      </c>
      <c r="F237" s="94">
        <f t="shared" ca="1" si="14"/>
        <v>0.26997567303770797</v>
      </c>
      <c r="L237" s="6">
        <f t="shared" ca="1" si="13"/>
        <v>0.58296863528053933</v>
      </c>
      <c r="M237" s="24">
        <f t="shared" ca="1" si="15"/>
        <v>8.6645108298131282E-2</v>
      </c>
    </row>
    <row r="238" spans="5:13">
      <c r="E238" s="82">
        <f t="shared" ca="1" si="12"/>
        <v>0.40218398479972395</v>
      </c>
      <c r="F238" s="94">
        <f t="shared" ca="1" si="14"/>
        <v>2.8495764635843725E-2</v>
      </c>
      <c r="L238" s="6">
        <f t="shared" ca="1" si="13"/>
        <v>0.543847181151909</v>
      </c>
      <c r="M238" s="24">
        <f t="shared" ca="1" si="15"/>
        <v>7.4007318674434816E-2</v>
      </c>
    </row>
    <row r="239" spans="5:13">
      <c r="E239" s="82">
        <f t="shared" ca="1" si="12"/>
        <v>0.81609533411861668</v>
      </c>
      <c r="F239" s="94">
        <f t="shared" ca="1" si="14"/>
        <v>0.17454354359556923</v>
      </c>
      <c r="L239" s="6">
        <f t="shared" ca="1" si="13"/>
        <v>0.81773837023168683</v>
      </c>
      <c r="M239" s="24">
        <f t="shared" ca="1" si="15"/>
        <v>0.1753315228370747</v>
      </c>
    </row>
    <row r="240" spans="5:13">
      <c r="E240" s="82">
        <f t="shared" ca="1" si="12"/>
        <v>0.51122140214306144</v>
      </c>
      <c r="F240" s="94">
        <f t="shared" ca="1" si="14"/>
        <v>6.3578001635111348E-2</v>
      </c>
      <c r="L240" s="6">
        <f t="shared" ca="1" si="13"/>
        <v>0.39072854807522805</v>
      </c>
      <c r="M240" s="24">
        <f t="shared" ca="1" si="15"/>
        <v>2.4715412638512027E-2</v>
      </c>
    </row>
    <row r="241" spans="5:13">
      <c r="E241" s="82">
        <f t="shared" ca="1" si="12"/>
        <v>0.12976352999625207</v>
      </c>
      <c r="F241" s="94">
        <f t="shared" ca="1" si="14"/>
        <v>-8.3405716817614939E-2</v>
      </c>
      <c r="L241" s="6">
        <f t="shared" ca="1" si="13"/>
        <v>0.50194386390922052</v>
      </c>
      <c r="M241" s="24">
        <f t="shared" ca="1" si="15"/>
        <v>6.0619731689063212E-2</v>
      </c>
    </row>
    <row r="242" spans="5:13">
      <c r="E242" s="82">
        <f t="shared" ca="1" si="12"/>
        <v>0.78460020084233106</v>
      </c>
      <c r="F242" s="94">
        <f t="shared" ca="1" si="14"/>
        <v>0.16020178547040795</v>
      </c>
      <c r="L242" s="6">
        <f t="shared" ca="1" si="13"/>
        <v>0.91995318691404593</v>
      </c>
      <c r="M242" s="24">
        <f t="shared" ca="1" si="15"/>
        <v>0.23866822378184571</v>
      </c>
    </row>
    <row r="243" spans="5:13">
      <c r="E243" s="82">
        <f t="shared" ca="1" si="12"/>
        <v>0.65416027779264729</v>
      </c>
      <c r="F243" s="94">
        <f t="shared" ca="1" si="14"/>
        <v>0.1104398371231613</v>
      </c>
      <c r="L243" s="6">
        <f t="shared" ca="1" si="13"/>
        <v>0.43918003922672499</v>
      </c>
      <c r="M243" s="24">
        <f t="shared" ca="1" si="15"/>
        <v>4.053407294145954E-2</v>
      </c>
    </row>
    <row r="244" spans="5:13">
      <c r="E244" s="82">
        <f t="shared" ca="1" si="12"/>
        <v>0.75290575503166457</v>
      </c>
      <c r="F244" s="94">
        <f t="shared" ca="1" si="14"/>
        <v>0.14695364078031559</v>
      </c>
      <c r="L244" s="6">
        <f t="shared" ca="1" si="13"/>
        <v>0.21508589938917355</v>
      </c>
      <c r="M244" s="24">
        <f t="shared" ca="1" si="15"/>
        <v>-4.0338333974539883E-2</v>
      </c>
    </row>
    <row r="245" spans="5:13">
      <c r="E245" s="82">
        <f t="shared" ca="1" si="12"/>
        <v>0.81833139625130502</v>
      </c>
      <c r="F245" s="94">
        <f t="shared" ca="1" si="14"/>
        <v>0.17561701972935495</v>
      </c>
      <c r="L245" s="6">
        <f t="shared" ca="1" si="13"/>
        <v>3.0670251632313517E-2</v>
      </c>
      <c r="M245" s="24">
        <f t="shared" ca="1" si="15"/>
        <v>-0.17797297962157937</v>
      </c>
    </row>
    <row r="246" spans="5:13">
      <c r="E246" s="82">
        <f t="shared" ca="1" si="12"/>
        <v>0.39095129752678415</v>
      </c>
      <c r="F246" s="94">
        <f t="shared" ca="1" si="14"/>
        <v>2.4789208155837864E-2</v>
      </c>
      <c r="L246" s="6">
        <f t="shared" ca="1" si="13"/>
        <v>0.43280143366348678</v>
      </c>
      <c r="M246" s="24">
        <f t="shared" ca="1" si="15"/>
        <v>3.8473891431442885E-2</v>
      </c>
    </row>
    <row r="247" spans="5:13">
      <c r="E247" s="82">
        <f t="shared" ca="1" si="12"/>
        <v>0.32618281375590452</v>
      </c>
      <c r="F247" s="94">
        <f t="shared" ca="1" si="14"/>
        <v>2.7045638216498524E-3</v>
      </c>
      <c r="L247" s="6">
        <f t="shared" ca="1" si="13"/>
        <v>0.1872938063303623</v>
      </c>
      <c r="M247" s="24">
        <f t="shared" ca="1" si="15"/>
        <v>-5.2931878793403386E-2</v>
      </c>
    </row>
    <row r="248" spans="5:13">
      <c r="E248" s="82">
        <f t="shared" ca="1" si="12"/>
        <v>0.58170161059273895</v>
      </c>
      <c r="F248" s="94">
        <f t="shared" ca="1" si="14"/>
        <v>8.623234182485276E-2</v>
      </c>
      <c r="L248" s="6">
        <f t="shared" ca="1" si="13"/>
        <v>0.3774419000093987</v>
      </c>
      <c r="M248" s="24">
        <f t="shared" ca="1" si="15"/>
        <v>2.0291109249638999E-2</v>
      </c>
    </row>
    <row r="249" spans="5:13">
      <c r="E249" s="82">
        <f t="shared" ca="1" si="12"/>
        <v>0.22487534769299611</v>
      </c>
      <c r="F249" s="94">
        <f t="shared" ca="1" si="14"/>
        <v>-3.6132610155113223E-2</v>
      </c>
      <c r="L249" s="6">
        <f t="shared" ca="1" si="13"/>
        <v>6.3379381863854722E-2</v>
      </c>
      <c r="M249" s="24">
        <f t="shared" ca="1" si="15"/>
        <v>-0.13421725084674643</v>
      </c>
    </row>
    <row r="250" spans="5:13">
      <c r="E250" s="82">
        <f t="shared" ca="1" si="12"/>
        <v>0.32744785597792592</v>
      </c>
      <c r="F250" s="94">
        <f t="shared" ca="1" si="14"/>
        <v>3.1505945571424013E-3</v>
      </c>
      <c r="L250" s="6">
        <f t="shared" ca="1" si="13"/>
        <v>0.8583371827885482</v>
      </c>
      <c r="M250" s="24">
        <f t="shared" ca="1" si="15"/>
        <v>0.19645728816630353</v>
      </c>
    </row>
    <row r="251" spans="5:13">
      <c r="E251" s="82">
        <f t="shared" ca="1" si="12"/>
        <v>0.48512598451386646</v>
      </c>
      <c r="F251" s="94">
        <f t="shared" ca="1" si="14"/>
        <v>5.5256870175609034E-2</v>
      </c>
      <c r="L251" s="6">
        <f t="shared" ca="1" si="13"/>
        <v>0.13084321482316175</v>
      </c>
      <c r="M251" s="24">
        <f t="shared" ca="1" si="15"/>
        <v>-8.2757617829078867E-2</v>
      </c>
    </row>
    <row r="252" spans="5:13">
      <c r="E252" s="82">
        <f t="shared" ca="1" si="12"/>
        <v>0.77274661539665801</v>
      </c>
      <c r="F252" s="94">
        <f t="shared" ca="1" si="14"/>
        <v>0.15512680794064637</v>
      </c>
      <c r="L252" s="6">
        <f t="shared" ca="1" si="13"/>
        <v>0.97506166954953988</v>
      </c>
      <c r="M252" s="24">
        <f t="shared" ca="1" si="15"/>
        <v>0.30941827572104874</v>
      </c>
    </row>
    <row r="253" spans="5:13">
      <c r="E253" s="82">
        <f t="shared" ca="1" si="12"/>
        <v>0.79656741241919538</v>
      </c>
      <c r="F253" s="94">
        <f t="shared" ca="1" si="14"/>
        <v>0.1654926473322387</v>
      </c>
      <c r="L253" s="6">
        <f t="shared" ca="1" si="13"/>
        <v>5.6935373049446736E-2</v>
      </c>
      <c r="M253" s="24">
        <f t="shared" ca="1" si="15"/>
        <v>-0.14108831024728047</v>
      </c>
    </row>
    <row r="254" spans="5:13">
      <c r="E254" s="82">
        <f t="shared" ca="1" si="12"/>
        <v>0.10743952815660918</v>
      </c>
      <c r="F254" s="94">
        <f t="shared" ca="1" si="14"/>
        <v>-9.7746273309816029E-2</v>
      </c>
      <c r="L254" s="6">
        <f t="shared" ca="1" si="13"/>
        <v>0.29101771585962455</v>
      </c>
      <c r="M254" s="24">
        <f t="shared" ca="1" si="15"/>
        <v>-1.0006068008495211E-2</v>
      </c>
    </row>
    <row r="255" spans="5:13">
      <c r="E255" s="82">
        <f t="shared" ca="1" si="12"/>
        <v>0.80483261240414883</v>
      </c>
      <c r="F255" s="94">
        <f t="shared" ca="1" si="14"/>
        <v>0.16925582963360619</v>
      </c>
      <c r="L255" s="6">
        <f t="shared" ca="1" si="13"/>
        <v>0.31895500282960421</v>
      </c>
      <c r="M255" s="24">
        <f t="shared" ca="1" si="15"/>
        <v>1.4239867958703439E-4</v>
      </c>
    </row>
    <row r="256" spans="5:13">
      <c r="E256" s="82">
        <f t="shared" ca="1" si="12"/>
        <v>0.1482915080434315</v>
      </c>
      <c r="F256" s="94">
        <f t="shared" ca="1" si="14"/>
        <v>-7.2757454177182129E-2</v>
      </c>
      <c r="L256" s="6">
        <f t="shared" ca="1" si="13"/>
        <v>0.67213134604688896</v>
      </c>
      <c r="M256" s="24">
        <f t="shared" ca="1" si="15"/>
        <v>0.11670119487100497</v>
      </c>
    </row>
    <row r="257" spans="5:13">
      <c r="E257" s="82">
        <f t="shared" ca="1" si="12"/>
        <v>0.32692871129752366</v>
      </c>
      <c r="F257" s="94">
        <f t="shared" ca="1" si="14"/>
        <v>2.967638532300719E-3</v>
      </c>
      <c r="L257" s="6">
        <f t="shared" ca="1" si="13"/>
        <v>0.20698361184913205</v>
      </c>
      <c r="M257" s="24">
        <f t="shared" ca="1" si="15"/>
        <v>-4.3903975313135502E-2</v>
      </c>
    </row>
    <row r="258" spans="5:13">
      <c r="E258" s="82">
        <f t="shared" ca="1" si="12"/>
        <v>3.026577787157636E-2</v>
      </c>
      <c r="F258" s="94">
        <f t="shared" ca="1" si="14"/>
        <v>-0.17871941561826174</v>
      </c>
      <c r="L258" s="6">
        <f t="shared" ca="1" si="13"/>
        <v>0.64588661093191335</v>
      </c>
      <c r="M258" s="24">
        <f t="shared" ca="1" si="15"/>
        <v>0.10759867040405771</v>
      </c>
    </row>
    <row r="259" spans="5:13">
      <c r="E259" s="82">
        <f t="shared" ref="E259:E322" ca="1" si="16">RAND()</f>
        <v>0.27289293557533867</v>
      </c>
      <c r="F259" s="94">
        <f t="shared" ca="1" si="14"/>
        <v>-1.6832614106606553E-2</v>
      </c>
      <c r="L259" s="6">
        <f t="shared" ref="L259:L322" ca="1" si="17">RAND()</f>
        <v>0.14053228618624014</v>
      </c>
      <c r="M259" s="24">
        <f t="shared" ca="1" si="15"/>
        <v>-7.7099899394543397E-2</v>
      </c>
    </row>
    <row r="260" spans="5:13">
      <c r="E260" s="82">
        <f t="shared" ca="1" si="16"/>
        <v>0.29225664098926196</v>
      </c>
      <c r="F260" s="94">
        <f t="shared" ca="1" si="14"/>
        <v>-9.5469370457658825E-3</v>
      </c>
      <c r="L260" s="6">
        <f t="shared" ca="1" si="17"/>
        <v>0.65398907385004945</v>
      </c>
      <c r="M260" s="24">
        <f t="shared" ca="1" si="15"/>
        <v>0.11038079507838192</v>
      </c>
    </row>
    <row r="261" spans="5:13">
      <c r="E261" s="82">
        <f t="shared" ca="1" si="16"/>
        <v>0.90612621720319464</v>
      </c>
      <c r="F261" s="94">
        <f t="shared" ref="F261:F324" ca="1" si="18">_xlfn.NORM.INV(E261,$B$2,$B$3)</f>
        <v>0.22754117553149211</v>
      </c>
      <c r="L261" s="6">
        <f t="shared" ca="1" si="17"/>
        <v>0.57146542907131781</v>
      </c>
      <c r="M261" s="24">
        <f t="shared" ca="1" si="15"/>
        <v>8.2907358997398983E-2</v>
      </c>
    </row>
    <row r="262" spans="5:13">
      <c r="E262" s="82">
        <f t="shared" ca="1" si="16"/>
        <v>5.2399742310180741E-2</v>
      </c>
      <c r="F262" s="94">
        <f t="shared" ca="1" si="18"/>
        <v>-0.14630125777350078</v>
      </c>
      <c r="L262" s="6">
        <f t="shared" ca="1" si="17"/>
        <v>0.93335063996034118</v>
      </c>
      <c r="M262" s="24">
        <f t="shared" ca="1" si="15"/>
        <v>0.25093716884279393</v>
      </c>
    </row>
    <row r="263" spans="5:13">
      <c r="E263" s="82">
        <f t="shared" ca="1" si="16"/>
        <v>0.79536082714372958</v>
      </c>
      <c r="F263" s="94">
        <f t="shared" ca="1" si="18"/>
        <v>0.1649510045004422</v>
      </c>
      <c r="L263" s="6">
        <f t="shared" ca="1" si="17"/>
        <v>0.15898208587163964</v>
      </c>
      <c r="M263" s="24">
        <f t="shared" ref="M263:M326" ca="1" si="19">NORMINV(L263,$B$2,$B$3)</f>
        <v>-6.7016338418461052E-2</v>
      </c>
    </row>
    <row r="264" spans="5:13">
      <c r="E264" s="82">
        <f t="shared" ca="1" si="16"/>
        <v>0.3103441670661955</v>
      </c>
      <c r="F264" s="94">
        <f t="shared" ca="1" si="18"/>
        <v>-2.9421741077024915E-3</v>
      </c>
      <c r="L264" s="6">
        <f t="shared" ca="1" si="17"/>
        <v>0.16972955526292288</v>
      </c>
      <c r="M264" s="24">
        <f t="shared" ca="1" si="19"/>
        <v>-6.1494384402094163E-2</v>
      </c>
    </row>
    <row r="265" spans="5:13">
      <c r="E265" s="82">
        <f t="shared" ca="1" si="16"/>
        <v>0.5436319623636271</v>
      </c>
      <c r="F265" s="94">
        <f t="shared" ca="1" si="18"/>
        <v>7.393828879947234E-2</v>
      </c>
      <c r="L265" s="6">
        <f t="shared" ca="1" si="17"/>
        <v>0.691981562942793</v>
      </c>
      <c r="M265" s="24">
        <f t="shared" ca="1" si="19"/>
        <v>0.12378160947017269</v>
      </c>
    </row>
    <row r="266" spans="5:13">
      <c r="E266" s="82">
        <f t="shared" ca="1" si="16"/>
        <v>0.7749947851744281</v>
      </c>
      <c r="F266" s="94">
        <f t="shared" ca="1" si="18"/>
        <v>0.15607752733025315</v>
      </c>
      <c r="L266" s="6">
        <f t="shared" ca="1" si="17"/>
        <v>0.14973664118630881</v>
      </c>
      <c r="M266" s="24">
        <f t="shared" ca="1" si="19"/>
        <v>-7.1965653358332216E-2</v>
      </c>
    </row>
    <row r="267" spans="5:13">
      <c r="E267" s="82">
        <f t="shared" ca="1" si="16"/>
        <v>0.2327640412326516</v>
      </c>
      <c r="F267" s="94">
        <f t="shared" ca="1" si="18"/>
        <v>-3.2818561046601399E-2</v>
      </c>
      <c r="L267" s="6">
        <f t="shared" ca="1" si="17"/>
        <v>0.47515048655462666</v>
      </c>
      <c r="M267" s="24">
        <f t="shared" ca="1" si="19"/>
        <v>5.2072520224504766E-2</v>
      </c>
    </row>
    <row r="268" spans="5:13">
      <c r="E268" s="82">
        <f t="shared" ca="1" si="16"/>
        <v>0.97920821704486682</v>
      </c>
      <c r="F268" s="94">
        <f t="shared" ca="1" si="18"/>
        <v>0.31916641815577906</v>
      </c>
      <c r="L268" s="6">
        <f t="shared" ca="1" si="17"/>
        <v>0.98092294260098656</v>
      </c>
      <c r="M268" s="24">
        <f t="shared" ca="1" si="19"/>
        <v>0.32368558822373839</v>
      </c>
    </row>
    <row r="269" spans="5:13">
      <c r="E269" s="82">
        <f t="shared" ca="1" si="16"/>
        <v>8.5954857924013917E-2</v>
      </c>
      <c r="F269" s="94">
        <f t="shared" ca="1" si="18"/>
        <v>-0.11375068305177016</v>
      </c>
      <c r="L269" s="6">
        <f t="shared" ca="1" si="17"/>
        <v>5.190775093545974E-2</v>
      </c>
      <c r="M269" s="24">
        <f t="shared" ca="1" si="19"/>
        <v>-0.14688796413547206</v>
      </c>
    </row>
    <row r="270" spans="5:13">
      <c r="E270" s="82">
        <f t="shared" ca="1" si="16"/>
        <v>0.95410245204747923</v>
      </c>
      <c r="F270" s="94">
        <f t="shared" ca="1" si="18"/>
        <v>0.2744394603428007</v>
      </c>
      <c r="L270" s="6">
        <f t="shared" ca="1" si="17"/>
        <v>0.25936491881057577</v>
      </c>
      <c r="M270" s="24">
        <f t="shared" ca="1" si="19"/>
        <v>-2.2075007145653844E-2</v>
      </c>
    </row>
    <row r="271" spans="5:13">
      <c r="E271" s="82">
        <f t="shared" ca="1" si="16"/>
        <v>0.63811535314907752</v>
      </c>
      <c r="F271" s="94">
        <f t="shared" ca="1" si="18"/>
        <v>0.10495151849836215</v>
      </c>
      <c r="L271" s="6">
        <f t="shared" ca="1" si="17"/>
        <v>0.21096209114554554</v>
      </c>
      <c r="M271" s="24">
        <f t="shared" ca="1" si="19"/>
        <v>-4.2143101752657189E-2</v>
      </c>
    </row>
    <row r="272" spans="5:13">
      <c r="E272" s="82">
        <f t="shared" ca="1" si="16"/>
        <v>0.3510309639286997</v>
      </c>
      <c r="F272" s="94">
        <f t="shared" ca="1" si="18"/>
        <v>1.134567843783401E-2</v>
      </c>
      <c r="L272" s="6">
        <f t="shared" ca="1" si="17"/>
        <v>0.28866262900825768</v>
      </c>
      <c r="M272" s="24">
        <f t="shared" ca="1" si="19"/>
        <v>-1.0881363567637969E-2</v>
      </c>
    </row>
    <row r="273" spans="5:13">
      <c r="E273" s="82">
        <f t="shared" ca="1" si="16"/>
        <v>0.96947826742241927</v>
      </c>
      <c r="F273" s="94">
        <f t="shared" ca="1" si="18"/>
        <v>0.29824611138671853</v>
      </c>
      <c r="L273" s="6">
        <f t="shared" ca="1" si="17"/>
        <v>0.45318324318214509</v>
      </c>
      <c r="M273" s="24">
        <f t="shared" ca="1" si="19"/>
        <v>4.5039780994039505E-2</v>
      </c>
    </row>
    <row r="274" spans="5:13">
      <c r="E274" s="82">
        <f t="shared" ca="1" si="16"/>
        <v>0.49720285103699524</v>
      </c>
      <c r="F274" s="94">
        <f t="shared" ca="1" si="18"/>
        <v>5.9108225021818304E-2</v>
      </c>
      <c r="L274" s="6">
        <f t="shared" ca="1" si="17"/>
        <v>6.1226547737646353E-2</v>
      </c>
      <c r="M274" s="24">
        <f t="shared" ca="1" si="19"/>
        <v>-0.13644932955480432</v>
      </c>
    </row>
    <row r="275" spans="5:13">
      <c r="E275" s="82">
        <f t="shared" ca="1" si="16"/>
        <v>0.51602320557591652</v>
      </c>
      <c r="F275" s="94">
        <f t="shared" ca="1" si="18"/>
        <v>6.5109781721151977E-2</v>
      </c>
      <c r="L275" s="6">
        <f t="shared" ca="1" si="17"/>
        <v>0.65201995449763872</v>
      </c>
      <c r="M275" s="24">
        <f t="shared" ca="1" si="19"/>
        <v>0.10970249326015638</v>
      </c>
    </row>
    <row r="276" spans="5:13">
      <c r="E276" s="82">
        <f t="shared" ca="1" si="16"/>
        <v>0.64197773643017564</v>
      </c>
      <c r="F276" s="94">
        <f t="shared" ca="1" si="18"/>
        <v>0.10626467089531408</v>
      </c>
      <c r="L276" s="6">
        <f t="shared" ca="1" si="17"/>
        <v>0.10083950811551734</v>
      </c>
      <c r="M276" s="24">
        <f t="shared" ca="1" si="19"/>
        <v>-0.1023914442250404</v>
      </c>
    </row>
    <row r="277" spans="5:13">
      <c r="E277" s="82">
        <f t="shared" ca="1" si="16"/>
        <v>0.5707008215163365</v>
      </c>
      <c r="F277" s="94">
        <f t="shared" ca="1" si="18"/>
        <v>8.265964947777768E-2</v>
      </c>
      <c r="L277" s="6">
        <f t="shared" ca="1" si="17"/>
        <v>0.48070748460749602</v>
      </c>
      <c r="M277" s="24">
        <f t="shared" ca="1" si="19"/>
        <v>5.3846894464930378E-2</v>
      </c>
    </row>
    <row r="278" spans="5:13">
      <c r="E278" s="82">
        <f t="shared" ca="1" si="16"/>
        <v>5.4989862015559887E-2</v>
      </c>
      <c r="F278" s="94">
        <f t="shared" ca="1" si="18"/>
        <v>-0.14328260753665506</v>
      </c>
      <c r="L278" s="6">
        <f t="shared" ca="1" si="17"/>
        <v>0.51265384573779804</v>
      </c>
      <c r="M278" s="24">
        <f t="shared" ca="1" si="19"/>
        <v>6.4034888195808548E-2</v>
      </c>
    </row>
    <row r="279" spans="5:13">
      <c r="E279" s="82">
        <f t="shared" ca="1" si="16"/>
        <v>0.76645897874833324</v>
      </c>
      <c r="F279" s="94">
        <f t="shared" ca="1" si="18"/>
        <v>0.15249557019880011</v>
      </c>
      <c r="L279" s="6">
        <f t="shared" ca="1" si="17"/>
        <v>0.92010486763033916</v>
      </c>
      <c r="M279" s="24">
        <f t="shared" ca="1" si="19"/>
        <v>0.23879802641755921</v>
      </c>
    </row>
    <row r="280" spans="5:13">
      <c r="E280" s="82">
        <f t="shared" ca="1" si="16"/>
        <v>0.94477464482090279</v>
      </c>
      <c r="F280" s="94">
        <f t="shared" ca="1" si="18"/>
        <v>0.26301377220786737</v>
      </c>
      <c r="L280" s="6">
        <f t="shared" ca="1" si="17"/>
        <v>0.27149142181897701</v>
      </c>
      <c r="M280" s="24">
        <f t="shared" ca="1" si="19"/>
        <v>-1.7369559386558917E-2</v>
      </c>
    </row>
    <row r="281" spans="5:13">
      <c r="E281" s="82">
        <f t="shared" ca="1" si="16"/>
        <v>0.72634859445269628</v>
      </c>
      <c r="F281" s="94">
        <f t="shared" ca="1" si="18"/>
        <v>0.1365426011905061</v>
      </c>
      <c r="L281" s="6">
        <f t="shared" ca="1" si="17"/>
        <v>0.85401931012808274</v>
      </c>
      <c r="M281" s="24">
        <f t="shared" ca="1" si="19"/>
        <v>0.19403437413507638</v>
      </c>
    </row>
    <row r="282" spans="5:13">
      <c r="E282" s="82">
        <f t="shared" ca="1" si="16"/>
        <v>0.41973723843347788</v>
      </c>
      <c r="F282" s="94">
        <f t="shared" ca="1" si="18"/>
        <v>3.4236066383499977E-2</v>
      </c>
      <c r="L282" s="6">
        <f t="shared" ca="1" si="17"/>
        <v>8.9344601052734784E-2</v>
      </c>
      <c r="M282" s="24">
        <f t="shared" ca="1" si="19"/>
        <v>-0.1110426919316205</v>
      </c>
    </row>
    <row r="283" spans="5:13">
      <c r="E283" s="82">
        <f t="shared" ca="1" si="16"/>
        <v>0.31984828204568516</v>
      </c>
      <c r="F283" s="94">
        <f t="shared" ca="1" si="18"/>
        <v>4.603520119199761E-4</v>
      </c>
      <c r="L283" s="6">
        <f t="shared" ca="1" si="17"/>
        <v>0.69998732208912939</v>
      </c>
      <c r="M283" s="24">
        <f t="shared" ca="1" si="19"/>
        <v>0.12669282345331326</v>
      </c>
    </row>
    <row r="284" spans="5:13">
      <c r="E284" s="82">
        <f t="shared" ca="1" si="16"/>
        <v>0.52304679058705716</v>
      </c>
      <c r="F284" s="94">
        <f t="shared" ca="1" si="18"/>
        <v>6.735170995380399E-2</v>
      </c>
      <c r="L284" s="6">
        <f t="shared" ca="1" si="17"/>
        <v>0.48526336467370534</v>
      </c>
      <c r="M284" s="24">
        <f t="shared" ca="1" si="19"/>
        <v>5.5300698952755203E-2</v>
      </c>
    </row>
    <row r="285" spans="5:13">
      <c r="E285" s="82">
        <f t="shared" ca="1" si="16"/>
        <v>0.10249912484057966</v>
      </c>
      <c r="F285" s="94">
        <f t="shared" ca="1" si="18"/>
        <v>-0.10120309247595341</v>
      </c>
      <c r="L285" s="6">
        <f t="shared" ca="1" si="17"/>
        <v>0.95138928119671728</v>
      </c>
      <c r="M285" s="24">
        <f t="shared" ca="1" si="19"/>
        <v>0.27093826667202386</v>
      </c>
    </row>
    <row r="286" spans="5:13">
      <c r="E286" s="82">
        <f t="shared" ca="1" si="16"/>
        <v>6.9777573326603837E-2</v>
      </c>
      <c r="F286" s="94">
        <f t="shared" ca="1" si="18"/>
        <v>-0.12791388991386074</v>
      </c>
      <c r="L286" s="6">
        <f t="shared" ca="1" si="17"/>
        <v>0.32088711581508511</v>
      </c>
      <c r="M286" s="24">
        <f t="shared" ca="1" si="19"/>
        <v>8.296467292971052E-4</v>
      </c>
    </row>
    <row r="287" spans="5:13">
      <c r="E287" s="82">
        <f t="shared" ca="1" si="16"/>
        <v>0.29137228607899923</v>
      </c>
      <c r="F287" s="94">
        <f t="shared" ca="1" si="18"/>
        <v>-9.8745755447488953E-3</v>
      </c>
      <c r="L287" s="6">
        <f t="shared" ca="1" si="17"/>
        <v>0.8268433400078733</v>
      </c>
      <c r="M287" s="24">
        <f t="shared" ca="1" si="19"/>
        <v>0.17978113496091197</v>
      </c>
    </row>
    <row r="288" spans="5:13">
      <c r="E288" s="82">
        <f t="shared" ca="1" si="16"/>
        <v>0.35780356883292097</v>
      </c>
      <c r="F288" s="94">
        <f t="shared" ca="1" si="18"/>
        <v>1.3660829765399236E-2</v>
      </c>
      <c r="L288" s="6">
        <f t="shared" ca="1" si="17"/>
        <v>0.97298951925509758</v>
      </c>
      <c r="M288" s="24">
        <f t="shared" ca="1" si="19"/>
        <v>0.30504913928580013</v>
      </c>
    </row>
    <row r="289" spans="5:13">
      <c r="E289" s="82">
        <f t="shared" ca="1" si="16"/>
        <v>0.31306832231666448</v>
      </c>
      <c r="F289" s="94">
        <f t="shared" ca="1" si="18"/>
        <v>-1.9624047399173297E-3</v>
      </c>
      <c r="L289" s="6">
        <f t="shared" ca="1" si="17"/>
        <v>0.42195682352061459</v>
      </c>
      <c r="M289" s="24">
        <f t="shared" ca="1" si="19"/>
        <v>3.4957955930999408E-2</v>
      </c>
    </row>
    <row r="290" spans="5:13">
      <c r="E290" s="82">
        <f t="shared" ca="1" si="16"/>
        <v>0.80254274258362879</v>
      </c>
      <c r="F290" s="94">
        <f t="shared" ca="1" si="18"/>
        <v>0.1682037690707153</v>
      </c>
      <c r="L290" s="6">
        <f t="shared" ca="1" si="17"/>
        <v>0.7712398490719522</v>
      </c>
      <c r="M290" s="24">
        <f t="shared" ca="1" si="19"/>
        <v>0.15449258291377871</v>
      </c>
    </row>
    <row r="291" spans="5:13">
      <c r="E291" s="82">
        <f t="shared" ca="1" si="16"/>
        <v>0.39710879681072331</v>
      </c>
      <c r="F291" s="94">
        <f t="shared" ca="1" si="18"/>
        <v>2.6824557691928715E-2</v>
      </c>
      <c r="L291" s="6">
        <f t="shared" ca="1" si="17"/>
        <v>0.69576573288523447</v>
      </c>
      <c r="M291" s="24">
        <f t="shared" ca="1" si="19"/>
        <v>0.12515342816188252</v>
      </c>
    </row>
    <row r="292" spans="5:13">
      <c r="E292" s="82">
        <f t="shared" ca="1" si="16"/>
        <v>0.73616292992202537</v>
      </c>
      <c r="F292" s="94">
        <f t="shared" ca="1" si="18"/>
        <v>0.14032692032469712</v>
      </c>
      <c r="L292" s="6">
        <f t="shared" ca="1" si="17"/>
        <v>0.82791510503405319</v>
      </c>
      <c r="M292" s="24">
        <f t="shared" ca="1" si="19"/>
        <v>0.18031457626278724</v>
      </c>
    </row>
    <row r="293" spans="5:13">
      <c r="E293" s="82">
        <f t="shared" ca="1" si="16"/>
        <v>0.82572463108244987</v>
      </c>
      <c r="F293" s="94">
        <f t="shared" ca="1" si="18"/>
        <v>0.17922656688250269</v>
      </c>
      <c r="L293" s="6">
        <f t="shared" ca="1" si="17"/>
        <v>1.3744172794407317E-2</v>
      </c>
      <c r="M293" s="24">
        <f t="shared" ca="1" si="19"/>
        <v>-0.2203875292375142</v>
      </c>
    </row>
    <row r="294" spans="5:13">
      <c r="E294" s="82">
        <f t="shared" ca="1" si="16"/>
        <v>0.71397001651281666</v>
      </c>
      <c r="F294" s="94">
        <f t="shared" ca="1" si="18"/>
        <v>0.1318638093168166</v>
      </c>
      <c r="L294" s="6">
        <f t="shared" ca="1" si="17"/>
        <v>0.45004179627512242</v>
      </c>
      <c r="M294" s="24">
        <f t="shared" ca="1" si="19"/>
        <v>4.4030813276646021E-2</v>
      </c>
    </row>
    <row r="295" spans="5:13">
      <c r="E295" s="82">
        <f t="shared" ca="1" si="16"/>
        <v>0.49068995500315515</v>
      </c>
      <c r="F295" s="94">
        <f t="shared" ca="1" si="18"/>
        <v>5.7031566429589182E-2</v>
      </c>
      <c r="L295" s="6">
        <f t="shared" ca="1" si="17"/>
        <v>0.63012330151907336</v>
      </c>
      <c r="M295" s="24">
        <f t="shared" ca="1" si="19"/>
        <v>0.10224930654047493</v>
      </c>
    </row>
    <row r="296" spans="5:13">
      <c r="E296" s="82">
        <f t="shared" ca="1" si="16"/>
        <v>0.263496247730724</v>
      </c>
      <c r="F296" s="94">
        <f t="shared" ca="1" si="18"/>
        <v>-2.0459604932851719E-2</v>
      </c>
      <c r="L296" s="6">
        <f t="shared" ca="1" si="17"/>
        <v>0.55775369407471298</v>
      </c>
      <c r="M296" s="24">
        <f t="shared" ca="1" si="19"/>
        <v>7.8477422840275424E-2</v>
      </c>
    </row>
    <row r="297" spans="5:13">
      <c r="E297" s="82">
        <f t="shared" ca="1" si="16"/>
        <v>2.1310629194740138E-2</v>
      </c>
      <c r="F297" s="94">
        <f t="shared" ca="1" si="18"/>
        <v>-0.19786131270360519</v>
      </c>
      <c r="L297" s="6">
        <f t="shared" ca="1" si="17"/>
        <v>0.9012382140946199</v>
      </c>
      <c r="M297" s="24">
        <f t="shared" ca="1" si="19"/>
        <v>0.22389945540936335</v>
      </c>
    </row>
    <row r="298" spans="5:13">
      <c r="E298" s="82">
        <f t="shared" ca="1" si="16"/>
        <v>0.87987171716012369</v>
      </c>
      <c r="F298" s="94">
        <f t="shared" ca="1" si="18"/>
        <v>0.20936270651700548</v>
      </c>
      <c r="L298" s="6">
        <f t="shared" ca="1" si="17"/>
        <v>0.82543541282055233</v>
      </c>
      <c r="M298" s="24">
        <f t="shared" ca="1" si="19"/>
        <v>0.17908356358052396</v>
      </c>
    </row>
    <row r="299" spans="5:13">
      <c r="E299" s="82">
        <f t="shared" ca="1" si="16"/>
        <v>1.2784058615363803E-3</v>
      </c>
      <c r="F299" s="94">
        <f t="shared" ca="1" si="18"/>
        <v>-0.323667182753617</v>
      </c>
      <c r="L299" s="6">
        <f t="shared" ca="1" si="17"/>
        <v>0.57906355912617224</v>
      </c>
      <c r="M299" s="24">
        <f t="shared" ca="1" si="19"/>
        <v>8.5373807916002117E-2</v>
      </c>
    </row>
    <row r="300" spans="5:13">
      <c r="E300" s="82">
        <f t="shared" ca="1" si="16"/>
        <v>0.56073349810902418</v>
      </c>
      <c r="F300" s="94">
        <f t="shared" ca="1" si="18"/>
        <v>7.9438037356334451E-2</v>
      </c>
      <c r="L300" s="6">
        <f t="shared" ca="1" si="17"/>
        <v>0.23508527188289241</v>
      </c>
      <c r="M300" s="24">
        <f t="shared" ca="1" si="19"/>
        <v>-3.185538819282939E-2</v>
      </c>
    </row>
    <row r="301" spans="5:13">
      <c r="E301" s="82">
        <f t="shared" ca="1" si="16"/>
        <v>0.70079007842327334</v>
      </c>
      <c r="F301" s="94">
        <f t="shared" ca="1" si="18"/>
        <v>0.1269866490124944</v>
      </c>
      <c r="L301" s="6">
        <f t="shared" ca="1" si="17"/>
        <v>4.2762318763964191E-2</v>
      </c>
      <c r="M301" s="24">
        <f t="shared" ca="1" si="19"/>
        <v>-0.15869890660506367</v>
      </c>
    </row>
    <row r="302" spans="5:13">
      <c r="E302" s="82">
        <f t="shared" ca="1" si="16"/>
        <v>0.69328710300168783</v>
      </c>
      <c r="F302" s="94">
        <f t="shared" ca="1" si="18"/>
        <v>0.12425404148348387</v>
      </c>
      <c r="L302" s="6">
        <f t="shared" ca="1" si="17"/>
        <v>0.35731019351549431</v>
      </c>
      <c r="M302" s="24">
        <f t="shared" ca="1" si="19"/>
        <v>1.3492700804671701E-2</v>
      </c>
    </row>
    <row r="303" spans="5:13">
      <c r="E303" s="82">
        <f t="shared" ca="1" si="16"/>
        <v>0.54075663529019447</v>
      </c>
      <c r="F303" s="94">
        <f t="shared" ca="1" si="18"/>
        <v>7.301643396958446E-2</v>
      </c>
      <c r="L303" s="6">
        <f t="shared" ca="1" si="17"/>
        <v>0.59951471516344312</v>
      </c>
      <c r="M303" s="24">
        <f t="shared" ca="1" si="19"/>
        <v>9.2062980046192067E-2</v>
      </c>
    </row>
    <row r="304" spans="5:13">
      <c r="E304" s="82">
        <f t="shared" ca="1" si="16"/>
        <v>0.10499967058007598</v>
      </c>
      <c r="F304" s="94">
        <f t="shared" ca="1" si="18"/>
        <v>-9.943873209268192E-2</v>
      </c>
      <c r="L304" s="6">
        <f t="shared" ca="1" si="17"/>
        <v>0.62582056404816588</v>
      </c>
      <c r="M304" s="24">
        <f t="shared" ca="1" si="19"/>
        <v>0.10080243384835752</v>
      </c>
    </row>
    <row r="305" spans="5:13">
      <c r="E305" s="82">
        <f t="shared" ca="1" si="16"/>
        <v>0.98181282261076075</v>
      </c>
      <c r="F305" s="94">
        <f t="shared" ca="1" si="18"/>
        <v>0.32616862402269292</v>
      </c>
      <c r="L305" s="6">
        <f t="shared" ca="1" si="17"/>
        <v>0.79341471493055826</v>
      </c>
      <c r="M305" s="24">
        <f t="shared" ca="1" si="19"/>
        <v>0.16408137076500856</v>
      </c>
    </row>
    <row r="306" spans="5:13">
      <c r="E306" s="82">
        <f t="shared" ca="1" si="16"/>
        <v>0.18368296730107259</v>
      </c>
      <c r="F306" s="94">
        <f t="shared" ca="1" si="18"/>
        <v>-5.4649610507874341E-2</v>
      </c>
      <c r="L306" s="6">
        <f t="shared" ca="1" si="17"/>
        <v>0.92548705685892663</v>
      </c>
      <c r="M306" s="24">
        <f t="shared" ca="1" si="19"/>
        <v>0.24352986293309262</v>
      </c>
    </row>
    <row r="307" spans="5:13">
      <c r="E307" s="82">
        <f t="shared" ca="1" si="16"/>
        <v>0.20251316518716955</v>
      </c>
      <c r="F307" s="94">
        <f t="shared" ca="1" si="18"/>
        <v>-4.5906668826389066E-2</v>
      </c>
      <c r="L307" s="6">
        <f t="shared" ca="1" si="17"/>
        <v>0.1773283735908634</v>
      </c>
      <c r="M307" s="24">
        <f t="shared" ca="1" si="19"/>
        <v>-5.7724529896609644E-2</v>
      </c>
    </row>
    <row r="308" spans="5:13">
      <c r="E308" s="82">
        <f t="shared" ca="1" si="16"/>
        <v>0.33279731487297437</v>
      </c>
      <c r="F308" s="94">
        <f t="shared" ca="1" si="18"/>
        <v>5.029089067572913E-3</v>
      </c>
      <c r="L308" s="6">
        <f t="shared" ca="1" si="17"/>
        <v>0.85325972945046358</v>
      </c>
      <c r="M308" s="24">
        <f t="shared" ca="1" si="19"/>
        <v>0.19361315638029533</v>
      </c>
    </row>
    <row r="309" spans="5:13">
      <c r="E309" s="82">
        <f t="shared" ca="1" si="16"/>
        <v>0.51843757916658761</v>
      </c>
      <c r="F309" s="94">
        <f t="shared" ca="1" si="18"/>
        <v>6.5880235490223954E-2</v>
      </c>
      <c r="L309" s="6">
        <f t="shared" ca="1" si="17"/>
        <v>0.70307440944711808</v>
      </c>
      <c r="M309" s="24">
        <f t="shared" ca="1" si="19"/>
        <v>0.12782472852759025</v>
      </c>
    </row>
    <row r="310" spans="5:13">
      <c r="E310" s="82">
        <f t="shared" ca="1" si="16"/>
        <v>0.36334216851693291</v>
      </c>
      <c r="F310" s="94">
        <f t="shared" ca="1" si="18"/>
        <v>1.5542766879161903E-2</v>
      </c>
      <c r="L310" s="6">
        <f t="shared" ca="1" si="17"/>
        <v>0.18305576555489678</v>
      </c>
      <c r="M310" s="24">
        <f t="shared" ca="1" si="19"/>
        <v>-5.4950114510791154E-2</v>
      </c>
    </row>
    <row r="311" spans="5:13">
      <c r="E311" s="82">
        <f t="shared" ca="1" si="16"/>
        <v>0.20426832789628757</v>
      </c>
      <c r="F311" s="94">
        <f t="shared" ca="1" si="18"/>
        <v>-4.5117275899912573E-2</v>
      </c>
      <c r="L311" s="6">
        <f t="shared" ca="1" si="17"/>
        <v>0.31424022927160888</v>
      </c>
      <c r="M311" s="24">
        <f t="shared" ca="1" si="19"/>
        <v>-1.5420486972827704E-3</v>
      </c>
    </row>
    <row r="312" spans="5:13">
      <c r="E312" s="82">
        <f t="shared" ca="1" si="16"/>
        <v>0.21280076470856479</v>
      </c>
      <c r="F312" s="94">
        <f t="shared" ca="1" si="18"/>
        <v>-4.1335893782457708E-2</v>
      </c>
      <c r="L312" s="6">
        <f t="shared" ca="1" si="17"/>
        <v>0.1871275873323679</v>
      </c>
      <c r="M312" s="24">
        <f t="shared" ca="1" si="19"/>
        <v>-5.3010498705294826E-2</v>
      </c>
    </row>
    <row r="313" spans="5:13">
      <c r="E313" s="82">
        <f t="shared" ca="1" si="16"/>
        <v>0.91177698550692288</v>
      </c>
      <c r="F313" s="94">
        <f t="shared" ca="1" si="18"/>
        <v>0.23193008777358071</v>
      </c>
      <c r="L313" s="6">
        <f t="shared" ca="1" si="17"/>
        <v>0.84183562791642819</v>
      </c>
      <c r="M313" s="24">
        <f t="shared" ca="1" si="19"/>
        <v>0.18744630290035993</v>
      </c>
    </row>
    <row r="314" spans="5:13">
      <c r="E314" s="82">
        <f t="shared" ca="1" si="16"/>
        <v>0.25727009631645914</v>
      </c>
      <c r="F314" s="94">
        <f t="shared" ca="1" si="18"/>
        <v>-2.289917961352772E-2</v>
      </c>
      <c r="L314" s="6">
        <f t="shared" ca="1" si="17"/>
        <v>0.68562869582861719</v>
      </c>
      <c r="M314" s="24">
        <f t="shared" ca="1" si="19"/>
        <v>0.12149507476685004</v>
      </c>
    </row>
    <row r="315" spans="5:13">
      <c r="E315" s="82">
        <f t="shared" ca="1" si="16"/>
        <v>0.93364091762751922</v>
      </c>
      <c r="F315" s="94">
        <f t="shared" ca="1" si="18"/>
        <v>0.25122323029498483</v>
      </c>
      <c r="L315" s="6">
        <f t="shared" ca="1" si="17"/>
        <v>0.69049167097627695</v>
      </c>
      <c r="M315" s="24">
        <f t="shared" ca="1" si="19"/>
        <v>0.12324353917377881</v>
      </c>
    </row>
    <row r="316" spans="5:13">
      <c r="E316" s="82">
        <f t="shared" ca="1" si="16"/>
        <v>0.52709734566735633</v>
      </c>
      <c r="F316" s="94">
        <f t="shared" ca="1" si="18"/>
        <v>6.8645641640698224E-2</v>
      </c>
      <c r="L316" s="6">
        <f t="shared" ca="1" si="17"/>
        <v>5.97403298506064E-2</v>
      </c>
      <c r="M316" s="24">
        <f t="shared" ca="1" si="19"/>
        <v>-0.13802629146483511</v>
      </c>
    </row>
    <row r="317" spans="5:13">
      <c r="E317" s="82">
        <f t="shared" ca="1" si="16"/>
        <v>0.86060345211119604</v>
      </c>
      <c r="F317" s="94">
        <f t="shared" ca="1" si="18"/>
        <v>0.19774901393348515</v>
      </c>
      <c r="L317" s="6">
        <f t="shared" ca="1" si="17"/>
        <v>8.7545900285497247E-2</v>
      </c>
      <c r="M317" s="24">
        <f t="shared" ca="1" si="19"/>
        <v>-0.11246989553278974</v>
      </c>
    </row>
    <row r="318" spans="5:13">
      <c r="E318" s="82">
        <f t="shared" ca="1" si="16"/>
        <v>0.19095670590694125</v>
      </c>
      <c r="F318" s="94">
        <f t="shared" ca="1" si="18"/>
        <v>-5.1210175099309876E-2</v>
      </c>
      <c r="L318" s="6">
        <f t="shared" ca="1" si="17"/>
        <v>0.85407896615587853</v>
      </c>
      <c r="M318" s="24">
        <f t="shared" ca="1" si="19"/>
        <v>0.19406751806539435</v>
      </c>
    </row>
    <row r="319" spans="5:13">
      <c r="E319" s="82">
        <f t="shared" ca="1" si="16"/>
        <v>0.23249117162127586</v>
      </c>
      <c r="F319" s="94">
        <f t="shared" ca="1" si="18"/>
        <v>-3.2932135097601109E-2</v>
      </c>
      <c r="L319" s="6">
        <f t="shared" ca="1" si="17"/>
        <v>0.99337727923590968</v>
      </c>
      <c r="M319" s="24">
        <f t="shared" ca="1" si="19"/>
        <v>0.37505756237040161</v>
      </c>
    </row>
    <row r="320" spans="5:13">
      <c r="E320" s="82">
        <f t="shared" ca="1" si="16"/>
        <v>2.3885791489921537E-2</v>
      </c>
      <c r="F320" s="94">
        <f t="shared" ca="1" si="18"/>
        <v>-0.19175528778489931</v>
      </c>
      <c r="L320" s="6">
        <f t="shared" ca="1" si="17"/>
        <v>0.55079249104475791</v>
      </c>
      <c r="M320" s="24">
        <f t="shared" ca="1" si="19"/>
        <v>7.6237308895670652E-2</v>
      </c>
    </row>
    <row r="321" spans="5:13">
      <c r="E321" s="82">
        <f t="shared" ca="1" si="16"/>
        <v>0.15044858616791135</v>
      </c>
      <c r="F321" s="94">
        <f t="shared" ca="1" si="18"/>
        <v>-7.1577446975808257E-2</v>
      </c>
      <c r="L321" s="6">
        <f t="shared" ca="1" si="17"/>
        <v>0.89842130739639314</v>
      </c>
      <c r="M321" s="24">
        <f t="shared" ca="1" si="19"/>
        <v>0.22186041320163322</v>
      </c>
    </row>
    <row r="322" spans="5:13">
      <c r="E322" s="82">
        <f t="shared" ca="1" si="16"/>
        <v>0.80477167404999617</v>
      </c>
      <c r="F322" s="94">
        <f t="shared" ca="1" si="18"/>
        <v>0.16922773532461552</v>
      </c>
      <c r="L322" s="6">
        <f t="shared" ca="1" si="17"/>
        <v>3.3867900864666955E-3</v>
      </c>
      <c r="M322" s="24">
        <f t="shared" ca="1" si="19"/>
        <v>-0.28439660950160683</v>
      </c>
    </row>
    <row r="323" spans="5:13">
      <c r="E323" s="82">
        <f t="shared" ref="E323:E386" ca="1" si="20">RAND()</f>
        <v>0.30224746348212006</v>
      </c>
      <c r="F323" s="94">
        <f t="shared" ca="1" si="18"/>
        <v>-5.8767101787172149E-3</v>
      </c>
      <c r="L323" s="6">
        <f t="shared" ref="L323:L386" ca="1" si="21">RAND()</f>
        <v>5.7801043682520481E-2</v>
      </c>
      <c r="M323" s="24">
        <f t="shared" ca="1" si="19"/>
        <v>-0.14013089421130354</v>
      </c>
    </row>
    <row r="324" spans="5:13">
      <c r="E324" s="82">
        <f t="shared" ca="1" si="20"/>
        <v>0.962274059174545</v>
      </c>
      <c r="F324" s="94">
        <f t="shared" ca="1" si="18"/>
        <v>0.28610311066100025</v>
      </c>
      <c r="L324" s="6">
        <f t="shared" ca="1" si="21"/>
        <v>0.62809787916219051</v>
      </c>
      <c r="M324" s="24">
        <f t="shared" ca="1" si="19"/>
        <v>0.10156755222279494</v>
      </c>
    </row>
    <row r="325" spans="5:13">
      <c r="E325" s="82">
        <f t="shared" ca="1" si="20"/>
        <v>3.8666087483558487E-2</v>
      </c>
      <c r="F325" s="94">
        <f t="shared" ref="F325:F388" ca="1" si="22">_xlfn.NORM.INV(E325,$B$2,$B$3)</f>
        <v>-0.16466232550068902</v>
      </c>
      <c r="L325" s="6">
        <f t="shared" ca="1" si="21"/>
        <v>0.63563803378982697</v>
      </c>
      <c r="M325" s="24">
        <f t="shared" ca="1" si="19"/>
        <v>0.10411179114728797</v>
      </c>
    </row>
    <row r="326" spans="5:13">
      <c r="E326" s="82">
        <f t="shared" ca="1" si="20"/>
        <v>0.49542812397529823</v>
      </c>
      <c r="F326" s="94">
        <f t="shared" ca="1" si="22"/>
        <v>5.8542394225013228E-2</v>
      </c>
      <c r="L326" s="6">
        <f t="shared" ca="1" si="21"/>
        <v>0.16220523060149505</v>
      </c>
      <c r="M326" s="24">
        <f t="shared" ca="1" si="19"/>
        <v>-6.5335518774135404E-2</v>
      </c>
    </row>
    <row r="327" spans="5:13">
      <c r="E327" s="82">
        <f t="shared" ca="1" si="20"/>
        <v>0.51149083661054873</v>
      </c>
      <c r="F327" s="94">
        <f t="shared" ca="1" si="22"/>
        <v>6.3663935686788672E-2</v>
      </c>
      <c r="L327" s="6">
        <f t="shared" ca="1" si="21"/>
        <v>0.59025835186735232</v>
      </c>
      <c r="M327" s="24">
        <f t="shared" ref="M327:M390" ca="1" si="23">NORMINV(L327,$B$2,$B$3)</f>
        <v>8.9025526756155215E-2</v>
      </c>
    </row>
    <row r="328" spans="5:13">
      <c r="E328" s="82">
        <f t="shared" ca="1" si="20"/>
        <v>8.2311416594795794E-2</v>
      </c>
      <c r="F328" s="94">
        <f t="shared" ca="1" si="22"/>
        <v>-0.11675199819523999</v>
      </c>
      <c r="L328" s="6">
        <f t="shared" ca="1" si="21"/>
        <v>0.14137038800157753</v>
      </c>
      <c r="M328" s="24">
        <f t="shared" ca="1" si="23"/>
        <v>-7.6623175079068517E-2</v>
      </c>
    </row>
    <row r="329" spans="5:13">
      <c r="E329" s="82">
        <f t="shared" ca="1" si="20"/>
        <v>1.0557628112581319E-2</v>
      </c>
      <c r="F329" s="94">
        <f t="shared" ca="1" si="22"/>
        <v>-0.2332850420215844</v>
      </c>
      <c r="L329" s="6">
        <f t="shared" ca="1" si="21"/>
        <v>0.43130455960336955</v>
      </c>
      <c r="M329" s="24">
        <f t="shared" ca="1" si="23"/>
        <v>3.7989627192104747E-2</v>
      </c>
    </row>
    <row r="330" spans="5:13">
      <c r="E330" s="82">
        <f t="shared" ca="1" si="20"/>
        <v>0.59482804311172444</v>
      </c>
      <c r="F330" s="94">
        <f t="shared" ca="1" si="22"/>
        <v>9.0522883312184957E-2</v>
      </c>
      <c r="L330" s="6">
        <f t="shared" ca="1" si="21"/>
        <v>3.9579223004352126E-2</v>
      </c>
      <c r="M330" s="24">
        <f t="shared" ca="1" si="23"/>
        <v>-0.16329000612252131</v>
      </c>
    </row>
    <row r="331" spans="5:13">
      <c r="E331" s="82">
        <f t="shared" ca="1" si="20"/>
        <v>0.2154424180568818</v>
      </c>
      <c r="F331" s="94">
        <f t="shared" ca="1" si="22"/>
        <v>-4.0183254868682669E-2</v>
      </c>
      <c r="L331" s="6">
        <f t="shared" ca="1" si="21"/>
        <v>0.11154750704649108</v>
      </c>
      <c r="M331" s="24">
        <f t="shared" ca="1" si="23"/>
        <v>-9.4958174843728177E-2</v>
      </c>
    </row>
    <row r="332" spans="5:13">
      <c r="E332" s="82">
        <f t="shared" ca="1" si="20"/>
        <v>0.96076368210091301</v>
      </c>
      <c r="F332" s="94">
        <f t="shared" ca="1" si="22"/>
        <v>0.28380229450443639</v>
      </c>
      <c r="L332" s="6">
        <f t="shared" ca="1" si="21"/>
        <v>0.65956293746579153</v>
      </c>
      <c r="M332" s="24">
        <f t="shared" ca="1" si="23"/>
        <v>0.11230869184248923</v>
      </c>
    </row>
    <row r="333" spans="5:13">
      <c r="E333" s="82">
        <f t="shared" ca="1" si="20"/>
        <v>0.98548501658331755</v>
      </c>
      <c r="F333" s="94">
        <f t="shared" ca="1" si="22"/>
        <v>0.33766153268816879</v>
      </c>
      <c r="L333" s="6">
        <f t="shared" ca="1" si="21"/>
        <v>0.26006683215429616</v>
      </c>
      <c r="M333" s="24">
        <f t="shared" ca="1" si="23"/>
        <v>-2.1799621976495168E-2</v>
      </c>
    </row>
    <row r="334" spans="5:13">
      <c r="E334" s="82">
        <f t="shared" ca="1" si="20"/>
        <v>1.5705551932559514E-2</v>
      </c>
      <c r="F334" s="94">
        <f t="shared" ca="1" si="22"/>
        <v>-0.21368641202378064</v>
      </c>
      <c r="L334" s="6">
        <f t="shared" ca="1" si="21"/>
        <v>9.2606065894267231E-2</v>
      </c>
      <c r="M334" s="24">
        <f t="shared" ca="1" si="23"/>
        <v>-0.10850840822840296</v>
      </c>
    </row>
    <row r="335" spans="5:13">
      <c r="E335" s="82">
        <f t="shared" ca="1" si="20"/>
        <v>0.29818183897635997</v>
      </c>
      <c r="F335" s="94">
        <f t="shared" ca="1" si="22"/>
        <v>-7.3634717577706621E-3</v>
      </c>
      <c r="L335" s="6">
        <f t="shared" ca="1" si="21"/>
        <v>7.5967318584833521E-2</v>
      </c>
      <c r="M335" s="24">
        <f t="shared" ca="1" si="23"/>
        <v>-0.12222625391949318</v>
      </c>
    </row>
    <row r="336" spans="5:13">
      <c r="E336" s="82">
        <f t="shared" ca="1" si="20"/>
        <v>7.2910076252908906E-3</v>
      </c>
      <c r="F336" s="94">
        <f t="shared" ca="1" si="22"/>
        <v>-0.25066905219145313</v>
      </c>
      <c r="L336" s="6">
        <f t="shared" ca="1" si="21"/>
        <v>0.7354250444199969</v>
      </c>
      <c r="M336" s="24">
        <f t="shared" ca="1" si="23"/>
        <v>0.14003995512675338</v>
      </c>
    </row>
    <row r="337" spans="5:13">
      <c r="E337" s="82">
        <f t="shared" ca="1" si="20"/>
        <v>0.12190016330131237</v>
      </c>
      <c r="F337" s="94">
        <f t="shared" ca="1" si="22"/>
        <v>-8.8242768575391067E-2</v>
      </c>
      <c r="L337" s="6">
        <f t="shared" ca="1" si="21"/>
        <v>4.1118257980493178E-2</v>
      </c>
      <c r="M337" s="24">
        <f t="shared" ca="1" si="23"/>
        <v>-0.16103422260560463</v>
      </c>
    </row>
    <row r="338" spans="5:13">
      <c r="E338" s="82">
        <f t="shared" ca="1" si="20"/>
        <v>0.82596925998817083</v>
      </c>
      <c r="F338" s="94">
        <f t="shared" ca="1" si="22"/>
        <v>0.17934764084092453</v>
      </c>
      <c r="L338" s="6">
        <f t="shared" ca="1" si="21"/>
        <v>0.53314719058791615</v>
      </c>
      <c r="M338" s="24">
        <f t="shared" ca="1" si="23"/>
        <v>7.0579946535551108E-2</v>
      </c>
    </row>
    <row r="339" spans="5:13">
      <c r="E339" s="82">
        <f t="shared" ca="1" si="20"/>
        <v>0.34248576987358537</v>
      </c>
      <c r="F339" s="94">
        <f t="shared" ca="1" si="22"/>
        <v>8.4012924439311396E-3</v>
      </c>
      <c r="L339" s="6">
        <f t="shared" ca="1" si="21"/>
        <v>0.84846870073996394</v>
      </c>
      <c r="M339" s="24">
        <f t="shared" ca="1" si="23"/>
        <v>0.19098940813866244</v>
      </c>
    </row>
    <row r="340" spans="5:13">
      <c r="E340" s="82">
        <f t="shared" ca="1" si="20"/>
        <v>9.0542254959427582E-2</v>
      </c>
      <c r="F340" s="94">
        <f t="shared" ca="1" si="22"/>
        <v>-0.11010421409270157</v>
      </c>
      <c r="L340" s="6">
        <f t="shared" ca="1" si="21"/>
        <v>0.45877750969695097</v>
      </c>
      <c r="M340" s="24">
        <f t="shared" ca="1" si="23"/>
        <v>4.6834256551432286E-2</v>
      </c>
    </row>
    <row r="341" spans="5:13">
      <c r="E341" s="82">
        <f t="shared" ca="1" si="20"/>
        <v>0.33641961321198233</v>
      </c>
      <c r="F341" s="94">
        <f t="shared" ca="1" si="22"/>
        <v>6.2942809280037287E-3</v>
      </c>
      <c r="L341" s="6">
        <f t="shared" ca="1" si="21"/>
        <v>0.90251553395749073</v>
      </c>
      <c r="M341" s="24">
        <f t="shared" ca="1" si="23"/>
        <v>0.22483808853596868</v>
      </c>
    </row>
    <row r="342" spans="5:13">
      <c r="E342" s="82">
        <f t="shared" ca="1" si="20"/>
        <v>0.40452956850126487</v>
      </c>
      <c r="F342" s="94">
        <f t="shared" ca="1" si="22"/>
        <v>2.9266289686811189E-2</v>
      </c>
      <c r="L342" s="6">
        <f t="shared" ca="1" si="21"/>
        <v>0.32852709996882179</v>
      </c>
      <c r="M342" s="24">
        <f t="shared" ca="1" si="23"/>
        <v>3.5305641499477278E-3</v>
      </c>
    </row>
    <row r="343" spans="5:13">
      <c r="E343" s="82">
        <f t="shared" ca="1" si="20"/>
        <v>0.65180322011175917</v>
      </c>
      <c r="F343" s="94">
        <f t="shared" ca="1" si="22"/>
        <v>0.10962792148070877</v>
      </c>
      <c r="L343" s="6">
        <f t="shared" ca="1" si="21"/>
        <v>0.6602950711454415</v>
      </c>
      <c r="M343" s="24">
        <f t="shared" ca="1" si="23"/>
        <v>0.11256280916323425</v>
      </c>
    </row>
    <row r="344" spans="5:13">
      <c r="E344" s="82">
        <f t="shared" ca="1" si="20"/>
        <v>8.6678256403842302E-2</v>
      </c>
      <c r="F344" s="94">
        <f t="shared" ca="1" si="22"/>
        <v>-0.11316617062276219</v>
      </c>
      <c r="L344" s="6">
        <f t="shared" ca="1" si="21"/>
        <v>4.2310295359014427E-2</v>
      </c>
      <c r="M344" s="24">
        <f t="shared" ca="1" si="23"/>
        <v>-0.1593336389560924</v>
      </c>
    </row>
    <row r="345" spans="5:13">
      <c r="E345" s="82">
        <f t="shared" ca="1" si="20"/>
        <v>0.87602027676053396</v>
      </c>
      <c r="F345" s="94">
        <f t="shared" ca="1" si="22"/>
        <v>0.20694284751144021</v>
      </c>
      <c r="L345" s="6">
        <f t="shared" ca="1" si="21"/>
        <v>0.44864007880968193</v>
      </c>
      <c r="M345" s="24">
        <f t="shared" ca="1" si="23"/>
        <v>4.3580289978399044E-2</v>
      </c>
    </row>
    <row r="346" spans="5:13">
      <c r="E346" s="82">
        <f t="shared" ca="1" si="20"/>
        <v>0.8839626332150321</v>
      </c>
      <c r="F346" s="94">
        <f t="shared" ca="1" si="22"/>
        <v>0.21199368275218755</v>
      </c>
      <c r="L346" s="6">
        <f t="shared" ca="1" si="21"/>
        <v>0.69082133225688702</v>
      </c>
      <c r="M346" s="24">
        <f t="shared" ca="1" si="23"/>
        <v>0.12336249760379499</v>
      </c>
    </row>
    <row r="347" spans="5:13">
      <c r="E347" s="82">
        <f t="shared" ca="1" si="20"/>
        <v>0.49999662206147877</v>
      </c>
      <c r="F347" s="94">
        <f t="shared" ca="1" si="22"/>
        <v>5.9998923069021527E-2</v>
      </c>
      <c r="L347" s="6">
        <f t="shared" ca="1" si="21"/>
        <v>0.66738609062295307</v>
      </c>
      <c r="M347" s="24">
        <f t="shared" ca="1" si="23"/>
        <v>0.1150351144252016</v>
      </c>
    </row>
    <row r="348" spans="5:13">
      <c r="E348" s="82">
        <f t="shared" ca="1" si="20"/>
        <v>0.98866063018745332</v>
      </c>
      <c r="F348" s="94">
        <f t="shared" ca="1" si="22"/>
        <v>0.34983651670834442</v>
      </c>
      <c r="L348" s="6">
        <f t="shared" ca="1" si="21"/>
        <v>0.57450988791872104</v>
      </c>
      <c r="M348" s="24">
        <f t="shared" ca="1" si="23"/>
        <v>8.3894542738558897E-2</v>
      </c>
    </row>
    <row r="349" spans="5:13">
      <c r="E349" s="82">
        <f t="shared" ca="1" si="20"/>
        <v>0.50426141724887119</v>
      </c>
      <c r="F349" s="94">
        <f t="shared" ca="1" si="22"/>
        <v>6.1358621388408086E-2</v>
      </c>
      <c r="L349" s="6">
        <f t="shared" ca="1" si="21"/>
        <v>0.8601433197765137</v>
      </c>
      <c r="M349" s="24">
        <f t="shared" ca="1" si="23"/>
        <v>0.1974856005192509</v>
      </c>
    </row>
    <row r="350" spans="5:13">
      <c r="E350" s="82">
        <f t="shared" ca="1" si="20"/>
        <v>0.96877566508528923</v>
      </c>
      <c r="F350" s="94">
        <f t="shared" ca="1" si="22"/>
        <v>0.29696356715382338</v>
      </c>
      <c r="L350" s="6">
        <f t="shared" ca="1" si="21"/>
        <v>0.53995612717321217</v>
      </c>
      <c r="M350" s="24">
        <f t="shared" ca="1" si="23"/>
        <v>7.275990782645772E-2</v>
      </c>
    </row>
    <row r="351" spans="5:13">
      <c r="E351" s="82">
        <f t="shared" ca="1" si="20"/>
        <v>0.18251082993511381</v>
      </c>
      <c r="F351" s="94">
        <f t="shared" ca="1" si="22"/>
        <v>-5.5211725193880193E-2</v>
      </c>
      <c r="L351" s="6">
        <f t="shared" ca="1" si="21"/>
        <v>0.39973133592769561</v>
      </c>
      <c r="M351" s="24">
        <f t="shared" ca="1" si="23"/>
        <v>2.7688829634320157E-2</v>
      </c>
    </row>
    <row r="352" spans="5:13">
      <c r="E352" s="82">
        <f t="shared" ca="1" si="20"/>
        <v>9.4352572904975451E-3</v>
      </c>
      <c r="F352" s="94">
        <f t="shared" ca="1" si="22"/>
        <v>-0.23864752027274944</v>
      </c>
      <c r="L352" s="6">
        <f t="shared" ca="1" si="21"/>
        <v>0.65375808503128252</v>
      </c>
      <c r="M352" s="24">
        <f t="shared" ca="1" si="23"/>
        <v>0.11030115259222023</v>
      </c>
    </row>
    <row r="353" spans="5:13">
      <c r="E353" s="82">
        <f t="shared" ca="1" si="20"/>
        <v>0.45480787948450396</v>
      </c>
      <c r="F353" s="94">
        <f t="shared" ca="1" si="22"/>
        <v>4.5561207429623676E-2</v>
      </c>
      <c r="L353" s="6">
        <f t="shared" ca="1" si="21"/>
        <v>0.98366032427192207</v>
      </c>
      <c r="M353" s="24">
        <f t="shared" ca="1" si="23"/>
        <v>0.33167370055952872</v>
      </c>
    </row>
    <row r="354" spans="5:13">
      <c r="E354" s="82">
        <f t="shared" ca="1" si="20"/>
        <v>0.56336785701582726</v>
      </c>
      <c r="F354" s="94">
        <f t="shared" ca="1" si="22"/>
        <v>8.0288211654352237E-2</v>
      </c>
      <c r="L354" s="6">
        <f t="shared" ca="1" si="21"/>
        <v>9.1899549312471907E-3</v>
      </c>
      <c r="M354" s="24">
        <f t="shared" ca="1" si="23"/>
        <v>-0.23989336977089737</v>
      </c>
    </row>
    <row r="355" spans="5:13">
      <c r="E355" s="82">
        <f t="shared" ca="1" si="20"/>
        <v>0.58815423374769638</v>
      </c>
      <c r="F355" s="94">
        <f t="shared" ca="1" si="22"/>
        <v>8.8337430513265564E-2</v>
      </c>
      <c r="L355" s="6">
        <f t="shared" ca="1" si="21"/>
        <v>0.14083486714599536</v>
      </c>
      <c r="M355" s="24">
        <f t="shared" ca="1" si="23"/>
        <v>-7.692756511503468E-2</v>
      </c>
    </row>
    <row r="356" spans="5:13">
      <c r="E356" s="82">
        <f t="shared" ca="1" si="20"/>
        <v>0.49149762216563397</v>
      </c>
      <c r="F356" s="94">
        <f t="shared" ca="1" si="22"/>
        <v>5.7289125512579302E-2</v>
      </c>
      <c r="L356" s="6">
        <f t="shared" ca="1" si="21"/>
        <v>9.0741195586931833E-2</v>
      </c>
      <c r="M356" s="24">
        <f t="shared" ca="1" si="23"/>
        <v>-0.10994921924792181</v>
      </c>
    </row>
    <row r="357" spans="5:13">
      <c r="E357" s="82">
        <f t="shared" ca="1" si="20"/>
        <v>0.73128734802196993</v>
      </c>
      <c r="F357" s="94">
        <f t="shared" ca="1" si="22"/>
        <v>0.13843826050096342</v>
      </c>
      <c r="L357" s="6">
        <f t="shared" ca="1" si="21"/>
        <v>6.1054972035210819E-2</v>
      </c>
      <c r="M357" s="24">
        <f t="shared" ca="1" si="23"/>
        <v>-0.13662984221649385</v>
      </c>
    </row>
    <row r="358" spans="5:13">
      <c r="E358" s="82">
        <f t="shared" ca="1" si="20"/>
        <v>0.70854616770699685</v>
      </c>
      <c r="F358" s="94">
        <f t="shared" ca="1" si="22"/>
        <v>0.12984434467426825</v>
      </c>
      <c r="L358" s="6">
        <f t="shared" ca="1" si="21"/>
        <v>0.40817452495352669</v>
      </c>
      <c r="M358" s="24">
        <f t="shared" ca="1" si="23"/>
        <v>3.0461435565471429E-2</v>
      </c>
    </row>
    <row r="359" spans="5:13">
      <c r="E359" s="82">
        <f t="shared" ca="1" si="20"/>
        <v>0.29924090511597512</v>
      </c>
      <c r="F359" s="94">
        <f t="shared" ca="1" si="22"/>
        <v>-6.9753017657716854E-3</v>
      </c>
      <c r="L359" s="6">
        <f t="shared" ca="1" si="21"/>
        <v>0.6041079201350531</v>
      </c>
      <c r="M359" s="24">
        <f t="shared" ca="1" si="23"/>
        <v>9.3576936343294295E-2</v>
      </c>
    </row>
    <row r="360" spans="5:13">
      <c r="E360" s="82">
        <f t="shared" ca="1" si="20"/>
        <v>7.5795224924460114E-2</v>
      </c>
      <c r="F360" s="94">
        <f t="shared" ca="1" si="22"/>
        <v>-0.12237951017193477</v>
      </c>
      <c r="L360" s="6">
        <f t="shared" ca="1" si="21"/>
        <v>0.59470508090117891</v>
      </c>
      <c r="M360" s="24">
        <f t="shared" ca="1" si="23"/>
        <v>9.048253762541783E-2</v>
      </c>
    </row>
    <row r="361" spans="5:13">
      <c r="E361" s="82">
        <f t="shared" ca="1" si="20"/>
        <v>0.75768298362678776</v>
      </c>
      <c r="F361" s="94">
        <f t="shared" ca="1" si="22"/>
        <v>0.14888773537143399</v>
      </c>
      <c r="L361" s="6">
        <f t="shared" ca="1" si="21"/>
        <v>0.51372821436016869</v>
      </c>
      <c r="M361" s="24">
        <f t="shared" ca="1" si="23"/>
        <v>6.4377598426174257E-2</v>
      </c>
    </row>
    <row r="362" spans="5:13">
      <c r="E362" s="82">
        <f t="shared" ca="1" si="20"/>
        <v>0.49989347354293301</v>
      </c>
      <c r="F362" s="94">
        <f t="shared" ca="1" si="22"/>
        <v>5.9966037971892372E-2</v>
      </c>
      <c r="L362" s="6">
        <f t="shared" ca="1" si="21"/>
        <v>0.17822849269285956</v>
      </c>
      <c r="M362" s="24">
        <f t="shared" ca="1" si="23"/>
        <v>-5.7284808674686619E-2</v>
      </c>
    </row>
    <row r="363" spans="5:13">
      <c r="E363" s="82">
        <f t="shared" ca="1" si="20"/>
        <v>0.97394264947095355</v>
      </c>
      <c r="F363" s="94">
        <f t="shared" ca="1" si="22"/>
        <v>0.30702266545704399</v>
      </c>
      <c r="L363" s="6">
        <f t="shared" ca="1" si="21"/>
        <v>0.56113224924531246</v>
      </c>
      <c r="M363" s="24">
        <f t="shared" ca="1" si="23"/>
        <v>7.9566667736395091E-2</v>
      </c>
    </row>
    <row r="364" spans="5:13">
      <c r="E364" s="82">
        <f t="shared" ca="1" si="20"/>
        <v>0.94948619245526378</v>
      </c>
      <c r="F364" s="94">
        <f t="shared" ca="1" si="22"/>
        <v>0.26857461653304598</v>
      </c>
      <c r="L364" s="6">
        <f t="shared" ca="1" si="21"/>
        <v>0.86219316375989308</v>
      </c>
      <c r="M364" s="24">
        <f t="shared" ca="1" si="23"/>
        <v>0.19866366240636385</v>
      </c>
    </row>
    <row r="365" spans="5:13">
      <c r="E365" s="82">
        <f t="shared" ca="1" si="20"/>
        <v>7.0782517760941022E-2</v>
      </c>
      <c r="F365" s="94">
        <f t="shared" ca="1" si="22"/>
        <v>-0.12696484321990054</v>
      </c>
      <c r="L365" s="6">
        <f t="shared" ca="1" si="21"/>
        <v>0.82160087933853598</v>
      </c>
      <c r="M365" s="24">
        <f t="shared" ca="1" si="23"/>
        <v>0.17720161242446619</v>
      </c>
    </row>
    <row r="366" spans="5:13">
      <c r="E366" s="82">
        <f t="shared" ca="1" si="20"/>
        <v>0.33310148319831323</v>
      </c>
      <c r="F366" s="94">
        <f t="shared" ca="1" si="22"/>
        <v>5.1355363073499471E-3</v>
      </c>
      <c r="L366" s="6">
        <f t="shared" ca="1" si="21"/>
        <v>0.72593829428500201</v>
      </c>
      <c r="M366" s="24">
        <f t="shared" ca="1" si="23"/>
        <v>0.13638588228081799</v>
      </c>
    </row>
    <row r="367" spans="5:13">
      <c r="E367" s="82">
        <f t="shared" ca="1" si="20"/>
        <v>0.83666993725293692</v>
      </c>
      <c r="F367" s="94">
        <f t="shared" ca="1" si="22"/>
        <v>0.18475406588033078</v>
      </c>
      <c r="L367" s="6">
        <f t="shared" ca="1" si="21"/>
        <v>0.99354814326794005</v>
      </c>
      <c r="M367" s="24">
        <f t="shared" ca="1" si="23"/>
        <v>0.3762422819733231</v>
      </c>
    </row>
    <row r="368" spans="5:13">
      <c r="E368" s="82">
        <f t="shared" ca="1" si="20"/>
        <v>0.32087006354781911</v>
      </c>
      <c r="F368" s="94">
        <f t="shared" ca="1" si="22"/>
        <v>8.2358885742139787E-4</v>
      </c>
      <c r="L368" s="6">
        <f t="shared" ca="1" si="21"/>
        <v>0.84676719099545406</v>
      </c>
      <c r="M368" s="24">
        <f t="shared" ca="1" si="23"/>
        <v>0.19007090693960207</v>
      </c>
    </row>
    <row r="369" spans="5:13">
      <c r="E369" s="82">
        <f t="shared" ca="1" si="20"/>
        <v>0.6663314436204345</v>
      </c>
      <c r="F369" s="94">
        <f t="shared" ca="1" si="22"/>
        <v>0.11466611233751826</v>
      </c>
      <c r="L369" s="6">
        <f t="shared" ca="1" si="21"/>
        <v>0.6407006352229685</v>
      </c>
      <c r="M369" s="24">
        <f t="shared" ca="1" si="23"/>
        <v>0.10582993655162377</v>
      </c>
    </row>
    <row r="370" spans="5:13">
      <c r="E370" s="82">
        <f t="shared" ca="1" si="20"/>
        <v>0.23714944321401665</v>
      </c>
      <c r="F370" s="94">
        <f t="shared" ca="1" si="22"/>
        <v>-3.1003284102674056E-2</v>
      </c>
      <c r="L370" s="6">
        <f t="shared" ca="1" si="21"/>
        <v>0.70781937084239355</v>
      </c>
      <c r="M370" s="24">
        <f t="shared" ca="1" si="23"/>
        <v>0.12957507998787871</v>
      </c>
    </row>
    <row r="371" spans="5:13">
      <c r="E371" s="82">
        <f t="shared" ca="1" si="20"/>
        <v>0.99673742317708625</v>
      </c>
      <c r="F371" s="94">
        <f t="shared" ca="1" si="22"/>
        <v>0.40597098092941786</v>
      </c>
      <c r="L371" s="6">
        <f t="shared" ca="1" si="21"/>
        <v>0.58247425953346565</v>
      </c>
      <c r="M371" s="24">
        <f t="shared" ca="1" si="23"/>
        <v>8.648401930303895E-2</v>
      </c>
    </row>
    <row r="372" spans="5:13">
      <c r="E372" s="82">
        <f t="shared" ca="1" si="20"/>
        <v>0.91405165959957968</v>
      </c>
      <c r="F372" s="94">
        <f t="shared" ca="1" si="22"/>
        <v>0.23375596596582293</v>
      </c>
      <c r="L372" s="6">
        <f t="shared" ca="1" si="21"/>
        <v>0.97639059423016239</v>
      </c>
      <c r="M372" s="24">
        <f t="shared" ca="1" si="23"/>
        <v>0.31238328491154865</v>
      </c>
    </row>
    <row r="373" spans="5:13">
      <c r="E373" s="82">
        <f t="shared" ca="1" si="20"/>
        <v>0.32063916375865831</v>
      </c>
      <c r="F373" s="94">
        <f t="shared" ca="1" si="22"/>
        <v>7.4154775288026026E-4</v>
      </c>
      <c r="L373" s="6">
        <f t="shared" ca="1" si="21"/>
        <v>0.64021710478168592</v>
      </c>
      <c r="M373" s="24">
        <f t="shared" ca="1" si="23"/>
        <v>0.10566547925887182</v>
      </c>
    </row>
    <row r="374" spans="5:13">
      <c r="E374" s="82">
        <f t="shared" ca="1" si="20"/>
        <v>8.4611820958673034E-2</v>
      </c>
      <c r="F374" s="94">
        <f t="shared" ca="1" si="22"/>
        <v>-0.11484570637851349</v>
      </c>
      <c r="L374" s="6">
        <f t="shared" ca="1" si="21"/>
        <v>0.39907334672175321</v>
      </c>
      <c r="M374" s="24">
        <f t="shared" ca="1" si="23"/>
        <v>2.747212746375436E-2</v>
      </c>
    </row>
    <row r="375" spans="5:13">
      <c r="E375" s="82">
        <f t="shared" ca="1" si="20"/>
        <v>0.94330492632095497</v>
      </c>
      <c r="F375" s="94">
        <f t="shared" ca="1" si="22"/>
        <v>0.26135610768374673</v>
      </c>
      <c r="L375" s="6">
        <f t="shared" ca="1" si="21"/>
        <v>0.34665100261947324</v>
      </c>
      <c r="M375" s="24">
        <f t="shared" ca="1" si="23"/>
        <v>9.8398481171810825E-3</v>
      </c>
    </row>
    <row r="376" spans="5:13">
      <c r="E376" s="82">
        <f t="shared" ca="1" si="20"/>
        <v>0.97174957333633138</v>
      </c>
      <c r="F376" s="94">
        <f t="shared" ca="1" si="22"/>
        <v>0.30256693293731757</v>
      </c>
      <c r="L376" s="6">
        <f t="shared" ca="1" si="21"/>
        <v>0.40040582596321239</v>
      </c>
      <c r="M376" s="24">
        <f t="shared" ca="1" si="23"/>
        <v>2.7910868882106137E-2</v>
      </c>
    </row>
    <row r="377" spans="5:13">
      <c r="E377" s="82">
        <f t="shared" ca="1" si="20"/>
        <v>0.76015421984518328</v>
      </c>
      <c r="F377" s="94">
        <f t="shared" ca="1" si="22"/>
        <v>0.14989632927380736</v>
      </c>
      <c r="L377" s="6">
        <f t="shared" ca="1" si="21"/>
        <v>0.42485371464847488</v>
      </c>
      <c r="M377" s="24">
        <f t="shared" ca="1" si="23"/>
        <v>3.5898921599548592E-2</v>
      </c>
    </row>
    <row r="378" spans="5:13">
      <c r="E378" s="82">
        <f t="shared" ca="1" si="20"/>
        <v>0.74696497574487897</v>
      </c>
      <c r="F378" s="94">
        <f t="shared" ca="1" si="22"/>
        <v>0.14457614233899629</v>
      </c>
      <c r="L378" s="6">
        <f t="shared" ca="1" si="21"/>
        <v>0.94450089905383339</v>
      </c>
      <c r="M378" s="24">
        <f t="shared" ca="1" si="23"/>
        <v>0.26270240393411826</v>
      </c>
    </row>
    <row r="379" spans="5:13">
      <c r="E379" s="82">
        <f t="shared" ca="1" si="20"/>
        <v>4.8130943518216784E-2</v>
      </c>
      <c r="F379" s="94">
        <f t="shared" ca="1" si="22"/>
        <v>-0.15154579627895973</v>
      </c>
      <c r="L379" s="6">
        <f t="shared" ca="1" si="21"/>
        <v>0.53607950237435931</v>
      </c>
      <c r="M379" s="24">
        <f t="shared" ca="1" si="23"/>
        <v>7.1518342274260918E-2</v>
      </c>
    </row>
    <row r="380" spans="5:13">
      <c r="E380" s="82">
        <f t="shared" ca="1" si="20"/>
        <v>0.26639163037922176</v>
      </c>
      <c r="F380" s="94">
        <f t="shared" ca="1" si="22"/>
        <v>-1.9335175113678313E-2</v>
      </c>
      <c r="L380" s="6">
        <f t="shared" ca="1" si="21"/>
        <v>9.0695706542215926E-2</v>
      </c>
      <c r="M380" s="24">
        <f t="shared" ca="1" si="23"/>
        <v>-0.1099846375502837</v>
      </c>
    </row>
    <row r="381" spans="5:13">
      <c r="E381" s="82">
        <f t="shared" ca="1" si="20"/>
        <v>0.74589787074713221</v>
      </c>
      <c r="F381" s="94">
        <f t="shared" ca="1" si="22"/>
        <v>0.14415222436194458</v>
      </c>
      <c r="L381" s="6">
        <f t="shared" ca="1" si="21"/>
        <v>0.18008450774618234</v>
      </c>
      <c r="M381" s="24">
        <f t="shared" ca="1" si="23"/>
        <v>-5.6382514150365409E-2</v>
      </c>
    </row>
    <row r="382" spans="5:13">
      <c r="E382" s="82">
        <f t="shared" ca="1" si="20"/>
        <v>0.75473982809396312</v>
      </c>
      <c r="F382" s="94">
        <f t="shared" ca="1" si="22"/>
        <v>0.14769377782573467</v>
      </c>
      <c r="L382" s="6">
        <f t="shared" ca="1" si="21"/>
        <v>0.87229389275441838</v>
      </c>
      <c r="M382" s="24">
        <f t="shared" ca="1" si="23"/>
        <v>0.20465113820915568</v>
      </c>
    </row>
    <row r="383" spans="5:13">
      <c r="E383" s="82">
        <f t="shared" ca="1" si="20"/>
        <v>0.84136351883052907</v>
      </c>
      <c r="F383" s="94">
        <f t="shared" ca="1" si="22"/>
        <v>0.18719788448469482</v>
      </c>
      <c r="L383" s="6">
        <f t="shared" ca="1" si="21"/>
        <v>1.0130401958282187E-2</v>
      </c>
      <c r="M383" s="24">
        <f t="shared" ca="1" si="23"/>
        <v>-0.23526478658744049</v>
      </c>
    </row>
    <row r="384" spans="5:13">
      <c r="E384" s="82">
        <f t="shared" ca="1" si="20"/>
        <v>0.41164627130678066</v>
      </c>
      <c r="F384" s="94">
        <f t="shared" ca="1" si="22"/>
        <v>3.1597365829512357E-2</v>
      </c>
      <c r="L384" s="6">
        <f t="shared" ca="1" si="21"/>
        <v>0.15946167864976035</v>
      </c>
      <c r="M384" s="24">
        <f t="shared" ca="1" si="23"/>
        <v>-6.6764836330598015E-2</v>
      </c>
    </row>
    <row r="385" spans="5:13">
      <c r="E385" s="82">
        <f t="shared" ca="1" si="20"/>
        <v>0.35715100313140247</v>
      </c>
      <c r="F385" s="94">
        <f t="shared" ca="1" si="22"/>
        <v>1.3438435697131719E-2</v>
      </c>
      <c r="L385" s="6">
        <f t="shared" ca="1" si="21"/>
        <v>0.98657066249093395</v>
      </c>
      <c r="M385" s="24">
        <f t="shared" ca="1" si="23"/>
        <v>0.34153901970622513</v>
      </c>
    </row>
    <row r="386" spans="5:13">
      <c r="E386" s="82">
        <f t="shared" ca="1" si="20"/>
        <v>0.48765704700248758</v>
      </c>
      <c r="F386" s="94">
        <f t="shared" ca="1" si="22"/>
        <v>5.6064277147466077E-2</v>
      </c>
      <c r="L386" s="6">
        <f t="shared" ca="1" si="21"/>
        <v>0.99843348337660554</v>
      </c>
      <c r="M386" s="24">
        <f t="shared" ca="1" si="23"/>
        <v>0.43576106136815629</v>
      </c>
    </row>
    <row r="387" spans="5:13">
      <c r="E387" s="82">
        <f t="shared" ref="E387:E450" ca="1" si="24">RAND()</f>
        <v>0.45936366306795906</v>
      </c>
      <c r="F387" s="94">
        <f t="shared" ca="1" si="22"/>
        <v>4.7022119493055091E-2</v>
      </c>
      <c r="L387" s="6">
        <f t="shared" ref="L387:L450" ca="1" si="25">RAND()</f>
        <v>0.98932591748491472</v>
      </c>
      <c r="M387" s="24">
        <f t="shared" ca="1" si="23"/>
        <v>0.35275751834334323</v>
      </c>
    </row>
    <row r="388" spans="5:13">
      <c r="E388" s="82">
        <f t="shared" ca="1" si="24"/>
        <v>0.86507701304282503</v>
      </c>
      <c r="F388" s="94">
        <f t="shared" ca="1" si="22"/>
        <v>0.20034146167148695</v>
      </c>
      <c r="L388" s="6">
        <f t="shared" ca="1" si="25"/>
        <v>0.46944441868354692</v>
      </c>
      <c r="M388" s="24">
        <f t="shared" ca="1" si="23"/>
        <v>5.0248937081396355E-2</v>
      </c>
    </row>
    <row r="389" spans="5:13">
      <c r="E389" s="82">
        <f t="shared" ca="1" si="24"/>
        <v>0.74988583698465117</v>
      </c>
      <c r="F389" s="94">
        <f t="shared" ref="F389:F452" ca="1" si="26">_xlfn.NORM.INV(E389,$B$2,$B$3)</f>
        <v>0.14574132600433076</v>
      </c>
      <c r="L389" s="6">
        <f t="shared" ca="1" si="25"/>
        <v>0.95897725968860459</v>
      </c>
      <c r="M389" s="24">
        <f t="shared" ca="1" si="23"/>
        <v>0.28117221136514059</v>
      </c>
    </row>
    <row r="390" spans="5:13">
      <c r="E390" s="82">
        <f t="shared" ca="1" si="24"/>
        <v>0.49163328216814728</v>
      </c>
      <c r="F390" s="94">
        <f t="shared" ca="1" si="26"/>
        <v>5.7332385364646306E-2</v>
      </c>
      <c r="L390" s="6">
        <f t="shared" ca="1" si="25"/>
        <v>0.56950521630127071</v>
      </c>
      <c r="M390" s="24">
        <f t="shared" ca="1" si="23"/>
        <v>8.2272481708746292E-2</v>
      </c>
    </row>
    <row r="391" spans="5:13">
      <c r="E391" s="82">
        <f t="shared" ca="1" si="24"/>
        <v>0.6241504608563111</v>
      </c>
      <c r="F391" s="94">
        <f t="shared" ca="1" si="26"/>
        <v>0.10024226138469455</v>
      </c>
      <c r="L391" s="6">
        <f t="shared" ca="1" si="25"/>
        <v>0.10466447969528359</v>
      </c>
      <c r="M391" s="24">
        <f t="shared" ref="M391:M454" ca="1" si="27">NORMINV(L391,$B$2,$B$3)</f>
        <v>-9.9673458912958451E-2</v>
      </c>
    </row>
    <row r="392" spans="5:13">
      <c r="E392" s="82">
        <f t="shared" ca="1" si="24"/>
        <v>0.37225718857397527</v>
      </c>
      <c r="F392" s="94">
        <f t="shared" ca="1" si="26"/>
        <v>1.8551839584521987E-2</v>
      </c>
      <c r="L392" s="6">
        <f t="shared" ca="1" si="25"/>
        <v>7.4323289824439476E-2</v>
      </c>
      <c r="M392" s="24">
        <f t="shared" ca="1" si="27"/>
        <v>-0.12370128294519617</v>
      </c>
    </row>
    <row r="393" spans="5:13">
      <c r="E393" s="82">
        <f t="shared" ca="1" si="24"/>
        <v>0.4733759597449575</v>
      </c>
      <c r="F393" s="94">
        <f t="shared" ca="1" si="26"/>
        <v>5.150559725893615E-2</v>
      </c>
      <c r="L393" s="6">
        <f t="shared" ca="1" si="25"/>
        <v>3.6109416292380625E-2</v>
      </c>
      <c r="M393" s="24">
        <f t="shared" ca="1" si="27"/>
        <v>-0.16865049292544698</v>
      </c>
    </row>
    <row r="394" spans="5:13">
      <c r="E394" s="82">
        <f t="shared" ca="1" si="24"/>
        <v>0.16188994720454375</v>
      </c>
      <c r="F394" s="94">
        <f t="shared" ca="1" si="26"/>
        <v>-6.5498966959290889E-2</v>
      </c>
      <c r="L394" s="6">
        <f t="shared" ca="1" si="25"/>
        <v>0.51913464598546011</v>
      </c>
      <c r="M394" s="24">
        <f t="shared" ca="1" si="27"/>
        <v>6.6102716252544658E-2</v>
      </c>
    </row>
    <row r="395" spans="5:13">
      <c r="E395" s="82">
        <f t="shared" ca="1" si="24"/>
        <v>0.1224319979108841</v>
      </c>
      <c r="F395" s="94">
        <f t="shared" ca="1" si="26"/>
        <v>-8.79088506624503E-2</v>
      </c>
      <c r="L395" s="6">
        <f t="shared" ca="1" si="25"/>
        <v>7.7016569579363536E-2</v>
      </c>
      <c r="M395" s="24">
        <f t="shared" ca="1" si="27"/>
        <v>-0.1212975272295275</v>
      </c>
    </row>
    <row r="396" spans="5:13">
      <c r="E396" s="82">
        <f t="shared" ca="1" si="24"/>
        <v>0.59147381999288107</v>
      </c>
      <c r="F396" s="94">
        <f t="shared" ca="1" si="26"/>
        <v>8.9423399664060071E-2</v>
      </c>
      <c r="L396" s="6">
        <f t="shared" ca="1" si="25"/>
        <v>0.99252852101582933</v>
      </c>
      <c r="M396" s="24">
        <f t="shared" ca="1" si="27"/>
        <v>0.36954492632495739</v>
      </c>
    </row>
    <row r="397" spans="5:13">
      <c r="E397" s="82">
        <f t="shared" ca="1" si="24"/>
        <v>0.33197811833804303</v>
      </c>
      <c r="F397" s="94">
        <f t="shared" ca="1" si="26"/>
        <v>4.7422098677501259E-3</v>
      </c>
      <c r="L397" s="6">
        <f t="shared" ca="1" si="25"/>
        <v>0.25162437049625119</v>
      </c>
      <c r="M397" s="24">
        <f t="shared" ca="1" si="27"/>
        <v>-2.5137985090371129E-2</v>
      </c>
    </row>
    <row r="398" spans="5:13">
      <c r="E398" s="82">
        <f t="shared" ca="1" si="24"/>
        <v>0.28062538908289325</v>
      </c>
      <c r="F398" s="94">
        <f t="shared" ca="1" si="26"/>
        <v>-1.3894289185319958E-2</v>
      </c>
      <c r="L398" s="6">
        <f t="shared" ca="1" si="25"/>
        <v>0.79831741303775394</v>
      </c>
      <c r="M398" s="24">
        <f t="shared" ca="1" si="27"/>
        <v>0.1662816503801311</v>
      </c>
    </row>
    <row r="399" spans="5:13">
      <c r="E399" s="82">
        <f t="shared" ca="1" si="24"/>
        <v>0.83307124696517365</v>
      </c>
      <c r="F399" s="94">
        <f t="shared" ca="1" si="26"/>
        <v>0.18291108120941232</v>
      </c>
      <c r="L399" s="6">
        <f t="shared" ca="1" si="25"/>
        <v>0.71560111520251601</v>
      </c>
      <c r="M399" s="24">
        <f t="shared" ca="1" si="27"/>
        <v>0.13247465423198945</v>
      </c>
    </row>
    <row r="400" spans="5:13">
      <c r="E400" s="82">
        <f t="shared" ca="1" si="24"/>
        <v>2.8064247624912775E-2</v>
      </c>
      <c r="F400" s="94">
        <f t="shared" ca="1" si="26"/>
        <v>-0.18293377231902114</v>
      </c>
      <c r="L400" s="6">
        <f t="shared" ca="1" si="25"/>
        <v>6.5830696532019117E-2</v>
      </c>
      <c r="M400" s="24">
        <f t="shared" ca="1" si="27"/>
        <v>-0.13174643849372977</v>
      </c>
    </row>
    <row r="401" spans="5:13">
      <c r="E401" s="82">
        <f t="shared" ca="1" si="24"/>
        <v>0.34354727011970432</v>
      </c>
      <c r="F401" s="94">
        <f t="shared" ca="1" si="26"/>
        <v>8.7685250362772929E-3</v>
      </c>
      <c r="L401" s="6">
        <f t="shared" ca="1" si="25"/>
        <v>0.46751532090045855</v>
      </c>
      <c r="M401" s="24">
        <f t="shared" ca="1" si="27"/>
        <v>4.963198822528108E-2</v>
      </c>
    </row>
    <row r="402" spans="5:13">
      <c r="E402" s="82">
        <f t="shared" ca="1" si="24"/>
        <v>0.94946919259127294</v>
      </c>
      <c r="F402" s="94">
        <f t="shared" ca="1" si="26"/>
        <v>0.26855382503908198</v>
      </c>
      <c r="L402" s="6">
        <f t="shared" ca="1" si="25"/>
        <v>0.21648076053011844</v>
      </c>
      <c r="M402" s="24">
        <f t="shared" ca="1" si="27"/>
        <v>-3.9732440752424006E-2</v>
      </c>
    </row>
    <row r="403" spans="5:13">
      <c r="E403" s="82">
        <f t="shared" ca="1" si="24"/>
        <v>0.9612019517767364</v>
      </c>
      <c r="F403" s="94">
        <f t="shared" ca="1" si="26"/>
        <v>0.28446238608203411</v>
      </c>
      <c r="L403" s="6">
        <f t="shared" ca="1" si="25"/>
        <v>0.98522208278699352</v>
      </c>
      <c r="M403" s="24">
        <f t="shared" ca="1" si="27"/>
        <v>0.33676014779196795</v>
      </c>
    </row>
    <row r="404" spans="5:13">
      <c r="E404" s="82">
        <f t="shared" ca="1" si="24"/>
        <v>0.4401611473721827</v>
      </c>
      <c r="F404" s="94">
        <f t="shared" ca="1" si="26"/>
        <v>4.0850488037556844E-2</v>
      </c>
      <c r="L404" s="6">
        <f t="shared" ca="1" si="25"/>
        <v>0.12741959731990671</v>
      </c>
      <c r="M404" s="24">
        <f t="shared" ca="1" si="27"/>
        <v>-8.482567419108622E-2</v>
      </c>
    </row>
    <row r="405" spans="5:13">
      <c r="E405" s="82">
        <f t="shared" ca="1" si="24"/>
        <v>0.99023817224331956</v>
      </c>
      <c r="F405" s="94">
        <f t="shared" ca="1" si="26"/>
        <v>0.35703216178184238</v>
      </c>
      <c r="L405" s="6">
        <f t="shared" ca="1" si="25"/>
        <v>0.38101088493332136</v>
      </c>
      <c r="M405" s="24">
        <f t="shared" ca="1" si="27"/>
        <v>2.1484045196491504E-2</v>
      </c>
    </row>
    <row r="406" spans="5:13">
      <c r="E406" s="82">
        <f t="shared" ca="1" si="24"/>
        <v>1.9866198897791065E-3</v>
      </c>
      <c r="F406" s="94">
        <f t="shared" ca="1" si="26"/>
        <v>-0.30633691435352117</v>
      </c>
      <c r="L406" s="6">
        <f t="shared" ca="1" si="25"/>
        <v>0.34656311482268376</v>
      </c>
      <c r="M406" s="24">
        <f t="shared" ca="1" si="27"/>
        <v>9.8095609343911427E-3</v>
      </c>
    </row>
    <row r="407" spans="5:13">
      <c r="E407" s="82">
        <f t="shared" ca="1" si="24"/>
        <v>0.49743961850429141</v>
      </c>
      <c r="F407" s="94">
        <f t="shared" ca="1" si="26"/>
        <v>5.9183711289752458E-2</v>
      </c>
      <c r="L407" s="6">
        <f t="shared" ca="1" si="25"/>
        <v>0.20334153705719482</v>
      </c>
      <c r="M407" s="24">
        <f t="shared" ca="1" si="27"/>
        <v>-4.5533598032885481E-2</v>
      </c>
    </row>
    <row r="408" spans="5:13">
      <c r="E408" s="82">
        <f t="shared" ca="1" si="24"/>
        <v>0.19423800397889235</v>
      </c>
      <c r="F408" s="94">
        <f t="shared" ca="1" si="26"/>
        <v>-4.9684964577223892E-2</v>
      </c>
      <c r="L408" s="6">
        <f t="shared" ca="1" si="25"/>
        <v>0.86531315536841635</v>
      </c>
      <c r="M408" s="24">
        <f t="shared" ca="1" si="27"/>
        <v>0.2004799311699475</v>
      </c>
    </row>
    <row r="409" spans="5:13">
      <c r="E409" s="82">
        <f t="shared" ca="1" si="24"/>
        <v>4.2386544870100074E-2</v>
      </c>
      <c r="F409" s="94">
        <f t="shared" ca="1" si="26"/>
        <v>-0.15922618590859763</v>
      </c>
      <c r="L409" s="6">
        <f t="shared" ca="1" si="25"/>
        <v>0.540122092149386</v>
      </c>
      <c r="M409" s="24">
        <f t="shared" ca="1" si="27"/>
        <v>7.2813087691288012E-2</v>
      </c>
    </row>
    <row r="410" spans="5:13">
      <c r="E410" s="82">
        <f t="shared" ca="1" si="24"/>
        <v>0.44208626282015928</v>
      </c>
      <c r="F410" s="94">
        <f t="shared" ca="1" si="26"/>
        <v>4.1471010518428851E-2</v>
      </c>
      <c r="L410" s="6">
        <f t="shared" ca="1" si="25"/>
        <v>3.2549786852902773E-2</v>
      </c>
      <c r="M410" s="24">
        <f t="shared" ca="1" si="27"/>
        <v>-0.17460767195427654</v>
      </c>
    </row>
    <row r="411" spans="5:13">
      <c r="E411" s="82">
        <f t="shared" ca="1" si="24"/>
        <v>0.82193117293208862</v>
      </c>
      <c r="F411" s="94">
        <f t="shared" ca="1" si="26"/>
        <v>0.17736270528724882</v>
      </c>
      <c r="L411" s="6">
        <f t="shared" ca="1" si="25"/>
        <v>0.88250706125578171</v>
      </c>
      <c r="M411" s="24">
        <f t="shared" ca="1" si="27"/>
        <v>0.21105015354403453</v>
      </c>
    </row>
    <row r="412" spans="5:13">
      <c r="E412" s="82">
        <f t="shared" ca="1" si="24"/>
        <v>0.58644154655475966</v>
      </c>
      <c r="F412" s="94">
        <f t="shared" ca="1" si="26"/>
        <v>8.7777954005401199E-2</v>
      </c>
      <c r="L412" s="6">
        <f t="shared" ca="1" si="25"/>
        <v>0.61560208420733864</v>
      </c>
      <c r="M412" s="24">
        <f t="shared" ca="1" si="27"/>
        <v>9.7386963867453963E-2</v>
      </c>
    </row>
    <row r="413" spans="5:13">
      <c r="E413" s="82">
        <f t="shared" ca="1" si="24"/>
        <v>0.48151399581415255</v>
      </c>
      <c r="F413" s="94">
        <f t="shared" ca="1" si="26"/>
        <v>5.4104309428462311E-2</v>
      </c>
      <c r="L413" s="6">
        <f t="shared" ca="1" si="25"/>
        <v>0.70574995667819196</v>
      </c>
      <c r="M413" s="24">
        <f t="shared" ca="1" si="27"/>
        <v>0.12881010016189226</v>
      </c>
    </row>
    <row r="414" spans="5:13">
      <c r="E414" s="82">
        <f t="shared" ca="1" si="24"/>
        <v>0.13359928533871446</v>
      </c>
      <c r="F414" s="94">
        <f t="shared" ca="1" si="26"/>
        <v>-8.1119816559419355E-2</v>
      </c>
      <c r="L414" s="6">
        <f t="shared" ca="1" si="25"/>
        <v>0.1772397854892358</v>
      </c>
      <c r="M414" s="24">
        <f t="shared" ca="1" si="27"/>
        <v>-5.7767882536877313E-2</v>
      </c>
    </row>
    <row r="415" spans="5:13">
      <c r="E415" s="82">
        <f t="shared" ca="1" si="24"/>
        <v>0.36892975472873601</v>
      </c>
      <c r="F415" s="94">
        <f t="shared" ca="1" si="26"/>
        <v>1.7431537803676962E-2</v>
      </c>
      <c r="L415" s="6">
        <f t="shared" ca="1" si="25"/>
        <v>0.62481726335727505</v>
      </c>
      <c r="M415" s="24">
        <f t="shared" ca="1" si="27"/>
        <v>0.10046582065627799</v>
      </c>
    </row>
    <row r="416" spans="5:13">
      <c r="E416" s="82">
        <f t="shared" ca="1" si="24"/>
        <v>0.13408587927704063</v>
      </c>
      <c r="F416" s="94">
        <f t="shared" ca="1" si="26"/>
        <v>-8.0833079452179046E-2</v>
      </c>
      <c r="L416" s="6">
        <f t="shared" ca="1" si="25"/>
        <v>0.73308056643056063</v>
      </c>
      <c r="M416" s="24">
        <f t="shared" ca="1" si="27"/>
        <v>0.13913087037665012</v>
      </c>
    </row>
    <row r="417" spans="5:13">
      <c r="E417" s="82">
        <f t="shared" ca="1" si="24"/>
        <v>0.60075020763550702</v>
      </c>
      <c r="F417" s="94">
        <f t="shared" ca="1" si="26"/>
        <v>9.246975268677203E-2</v>
      </c>
      <c r="L417" s="6">
        <f t="shared" ca="1" si="25"/>
        <v>0.63301350438857085</v>
      </c>
      <c r="M417" s="24">
        <f t="shared" ca="1" si="27"/>
        <v>0.10322425644162397</v>
      </c>
    </row>
    <row r="418" spans="5:13">
      <c r="E418" s="82">
        <f t="shared" ca="1" si="24"/>
        <v>0.57600854677851709</v>
      </c>
      <c r="F418" s="94">
        <f t="shared" ca="1" si="26"/>
        <v>8.4381017223116334E-2</v>
      </c>
      <c r="L418" s="6">
        <f t="shared" ca="1" si="25"/>
        <v>0.73704593896206305</v>
      </c>
      <c r="M418" s="24">
        <f t="shared" ca="1" si="27"/>
        <v>0.14067086281306429</v>
      </c>
    </row>
    <row r="419" spans="5:13">
      <c r="E419" s="82">
        <f t="shared" ca="1" si="24"/>
        <v>0.982392807420301</v>
      </c>
      <c r="F419" s="94">
        <f t="shared" ca="1" si="26"/>
        <v>0.32784327432908561</v>
      </c>
      <c r="L419" s="6">
        <f t="shared" ca="1" si="25"/>
        <v>0.97342009342275482</v>
      </c>
      <c r="M419" s="24">
        <f t="shared" ca="1" si="27"/>
        <v>0.30593334750895451</v>
      </c>
    </row>
    <row r="420" spans="5:13">
      <c r="E420" s="82">
        <f t="shared" ca="1" si="24"/>
        <v>0.58256635880635299</v>
      </c>
      <c r="F420" s="94">
        <f t="shared" ca="1" si="26"/>
        <v>8.6514026000902314E-2</v>
      </c>
      <c r="L420" s="6">
        <f t="shared" ca="1" si="25"/>
        <v>0.86778264999319676</v>
      </c>
      <c r="M420" s="24">
        <f t="shared" ca="1" si="27"/>
        <v>0.20193809285771783</v>
      </c>
    </row>
    <row r="421" spans="5:13">
      <c r="E421" s="82">
        <f t="shared" ca="1" si="24"/>
        <v>0.51869354787614419</v>
      </c>
      <c r="F421" s="94">
        <f t="shared" ca="1" si="26"/>
        <v>6.5961930142478031E-2</v>
      </c>
      <c r="L421" s="6">
        <f t="shared" ca="1" si="25"/>
        <v>0.39876410369308468</v>
      </c>
      <c r="M421" s="24">
        <f t="shared" ca="1" si="27"/>
        <v>2.7370248773659317E-2</v>
      </c>
    </row>
    <row r="422" spans="5:13">
      <c r="E422" s="82">
        <f t="shared" ca="1" si="24"/>
        <v>0.14547505010903961</v>
      </c>
      <c r="F422" s="94">
        <f t="shared" ca="1" si="26"/>
        <v>-7.4315588481301764E-2</v>
      </c>
      <c r="L422" s="6">
        <f t="shared" ca="1" si="25"/>
        <v>0.89420755169994359</v>
      </c>
      <c r="M422" s="24">
        <f t="shared" ca="1" si="27"/>
        <v>0.21888571735492032</v>
      </c>
    </row>
    <row r="423" spans="5:13">
      <c r="E423" s="82">
        <f t="shared" ca="1" si="24"/>
        <v>0.86475210181530937</v>
      </c>
      <c r="F423" s="94">
        <f t="shared" ca="1" si="26"/>
        <v>0.20015121117720355</v>
      </c>
      <c r="L423" s="6">
        <f t="shared" ca="1" si="25"/>
        <v>0.63907694295799078</v>
      </c>
      <c r="M423" s="24">
        <f t="shared" ca="1" si="27"/>
        <v>0.10527799147938972</v>
      </c>
    </row>
    <row r="424" spans="5:13">
      <c r="E424" s="82">
        <f t="shared" ca="1" si="24"/>
        <v>1.5913262457261657E-2</v>
      </c>
      <c r="F424" s="94">
        <f t="shared" ca="1" si="26"/>
        <v>-0.21301958548632727</v>
      </c>
      <c r="L424" s="6">
        <f t="shared" ca="1" si="25"/>
        <v>0.7664826100479929</v>
      </c>
      <c r="M424" s="24">
        <f t="shared" ca="1" si="27"/>
        <v>0.15250538493719495</v>
      </c>
    </row>
    <row r="425" spans="5:13">
      <c r="E425" s="82">
        <f t="shared" ca="1" si="24"/>
        <v>0.77366196484071936</v>
      </c>
      <c r="F425" s="94">
        <f t="shared" ca="1" si="26"/>
        <v>0.15551325208694616</v>
      </c>
      <c r="L425" s="6">
        <f t="shared" ca="1" si="25"/>
        <v>0.59476104479387981</v>
      </c>
      <c r="M425" s="24">
        <f t="shared" ca="1" si="27"/>
        <v>9.0500899810677937E-2</v>
      </c>
    </row>
    <row r="426" spans="5:13">
      <c r="E426" s="82">
        <f t="shared" ca="1" si="24"/>
        <v>0.47679274077943146</v>
      </c>
      <c r="F426" s="94">
        <f t="shared" ca="1" si="26"/>
        <v>5.2597044414136908E-2</v>
      </c>
      <c r="L426" s="6">
        <f t="shared" ca="1" si="25"/>
        <v>0.10803777619447785</v>
      </c>
      <c r="M426" s="24">
        <f t="shared" ca="1" si="27"/>
        <v>-9.7335526664125788E-2</v>
      </c>
    </row>
    <row r="427" spans="5:13">
      <c r="E427" s="82">
        <f t="shared" ca="1" si="24"/>
        <v>0.97611396071544532</v>
      </c>
      <c r="F427" s="94">
        <f t="shared" ca="1" si="26"/>
        <v>0.31175472749890215</v>
      </c>
      <c r="L427" s="6">
        <f t="shared" ca="1" si="25"/>
        <v>0.85877678890401032</v>
      </c>
      <c r="M427" s="24">
        <f t="shared" ca="1" si="27"/>
        <v>0.19670675240656188</v>
      </c>
    </row>
    <row r="428" spans="5:13">
      <c r="E428" s="82">
        <f t="shared" ca="1" si="24"/>
        <v>0.5815121831691451</v>
      </c>
      <c r="F428" s="94">
        <f t="shared" ca="1" si="26"/>
        <v>8.6170654720435738E-2</v>
      </c>
      <c r="L428" s="6">
        <f t="shared" ca="1" si="25"/>
        <v>0.38762323212314154</v>
      </c>
      <c r="M428" s="24">
        <f t="shared" ca="1" si="27"/>
        <v>2.3685390469054997E-2</v>
      </c>
    </row>
    <row r="429" spans="5:13">
      <c r="E429" s="82">
        <f t="shared" ca="1" si="24"/>
        <v>0.6826811607365717</v>
      </c>
      <c r="F429" s="94">
        <f t="shared" ca="1" si="26"/>
        <v>0.12044094979637983</v>
      </c>
      <c r="L429" s="6">
        <f t="shared" ca="1" si="25"/>
        <v>0.99716934356086995</v>
      </c>
      <c r="M429" s="24">
        <f t="shared" ca="1" si="27"/>
        <v>0.41190112599881895</v>
      </c>
    </row>
    <row r="430" spans="5:13">
      <c r="E430" s="82">
        <f t="shared" ca="1" si="24"/>
        <v>0.80199870776442672</v>
      </c>
      <c r="F430" s="94">
        <f t="shared" ca="1" si="26"/>
        <v>0.16795490438095634</v>
      </c>
      <c r="L430" s="6">
        <f t="shared" ca="1" si="25"/>
        <v>0.89290493069010235</v>
      </c>
      <c r="M430" s="24">
        <f t="shared" ca="1" si="27"/>
        <v>0.21798352094689638</v>
      </c>
    </row>
    <row r="431" spans="5:13">
      <c r="E431" s="82">
        <f t="shared" ca="1" si="24"/>
        <v>0.84104570602855955</v>
      </c>
      <c r="F431" s="94">
        <f t="shared" ca="1" si="26"/>
        <v>0.18703092792734696</v>
      </c>
      <c r="L431" s="6">
        <f t="shared" ca="1" si="25"/>
        <v>0.96984930109711998</v>
      </c>
      <c r="M431" s="24">
        <f t="shared" ca="1" si="27"/>
        <v>0.29893329807721658</v>
      </c>
    </row>
    <row r="432" spans="5:13">
      <c r="E432" s="82">
        <f t="shared" ca="1" si="24"/>
        <v>0.27897415318958008</v>
      </c>
      <c r="F432" s="94">
        <f t="shared" ca="1" si="26"/>
        <v>-1.4518401111750345E-2</v>
      </c>
      <c r="L432" s="6">
        <f t="shared" ca="1" si="25"/>
        <v>0.71926222295856512</v>
      </c>
      <c r="M432" s="24">
        <f t="shared" ca="1" si="27"/>
        <v>0.13385187506909468</v>
      </c>
    </row>
    <row r="433" spans="5:13">
      <c r="E433" s="82">
        <f t="shared" ca="1" si="24"/>
        <v>0.61820908611723102</v>
      </c>
      <c r="F433" s="94">
        <f t="shared" ca="1" si="26"/>
        <v>9.8255683741977434E-2</v>
      </c>
      <c r="L433" s="6">
        <f t="shared" ca="1" si="25"/>
        <v>0.22890010930337423</v>
      </c>
      <c r="M433" s="24">
        <f t="shared" ca="1" si="27"/>
        <v>-3.4433791243761669E-2</v>
      </c>
    </row>
    <row r="434" spans="5:13">
      <c r="E434" s="82">
        <f t="shared" ca="1" si="24"/>
        <v>0.81406484215864883</v>
      </c>
      <c r="F434" s="94">
        <f t="shared" ca="1" si="26"/>
        <v>0.17357577725807782</v>
      </c>
      <c r="L434" s="6">
        <f t="shared" ca="1" si="25"/>
        <v>0.88570174888577247</v>
      </c>
      <c r="M434" s="24">
        <f t="shared" ca="1" si="27"/>
        <v>0.21313209352694687</v>
      </c>
    </row>
    <row r="435" spans="5:13">
      <c r="E435" s="82">
        <f t="shared" ca="1" si="24"/>
        <v>0.69254693371077425</v>
      </c>
      <c r="F435" s="94">
        <f t="shared" ca="1" si="26"/>
        <v>0.1239860901573908</v>
      </c>
      <c r="L435" s="6">
        <f t="shared" ca="1" si="25"/>
        <v>0.33717530069050317</v>
      </c>
      <c r="M435" s="24">
        <f t="shared" ca="1" si="27"/>
        <v>6.5575537147857868E-3</v>
      </c>
    </row>
    <row r="436" spans="5:13">
      <c r="E436" s="82">
        <f t="shared" ca="1" si="24"/>
        <v>8.0367341980195794E-2</v>
      </c>
      <c r="F436" s="94">
        <f t="shared" ca="1" si="26"/>
        <v>-0.11839453767136388</v>
      </c>
      <c r="L436" s="6">
        <f t="shared" ca="1" si="25"/>
        <v>0.88897768524852527</v>
      </c>
      <c r="M436" s="24">
        <f t="shared" ca="1" si="27"/>
        <v>0.21531047297531855</v>
      </c>
    </row>
    <row r="437" spans="5:13">
      <c r="E437" s="82">
        <f t="shared" ca="1" si="24"/>
        <v>0.80959539087588017</v>
      </c>
      <c r="F437" s="94">
        <f t="shared" ca="1" si="26"/>
        <v>0.17146837342560711</v>
      </c>
      <c r="L437" s="6">
        <f t="shared" ca="1" si="25"/>
        <v>0.20894805630530311</v>
      </c>
      <c r="M437" s="24">
        <f t="shared" ca="1" si="27"/>
        <v>-4.3032044728703478E-2</v>
      </c>
    </row>
    <row r="438" spans="5:13">
      <c r="E438" s="82">
        <f t="shared" ca="1" si="24"/>
        <v>0.5714608916062931</v>
      </c>
      <c r="F438" s="94">
        <f t="shared" ca="1" si="26"/>
        <v>8.29058887417813E-2</v>
      </c>
      <c r="L438" s="6">
        <f t="shared" ca="1" si="25"/>
        <v>0.19615962160746159</v>
      </c>
      <c r="M438" s="24">
        <f t="shared" ca="1" si="27"/>
        <v>-4.8799042576668075E-2</v>
      </c>
    </row>
    <row r="439" spans="5:13">
      <c r="E439" s="82">
        <f t="shared" ca="1" si="24"/>
        <v>0.26256570112653121</v>
      </c>
      <c r="F439" s="94">
        <f t="shared" ca="1" si="26"/>
        <v>-2.0822320439075753E-2</v>
      </c>
      <c r="L439" s="6">
        <f t="shared" ca="1" si="25"/>
        <v>0.44571477025642425</v>
      </c>
      <c r="M439" s="24">
        <f t="shared" ca="1" si="27"/>
        <v>4.2639401460526458E-2</v>
      </c>
    </row>
    <row r="440" spans="5:13">
      <c r="E440" s="82">
        <f t="shared" ca="1" si="24"/>
        <v>0.21194131171636954</v>
      </c>
      <c r="F440" s="94">
        <f t="shared" ca="1" si="26"/>
        <v>-4.1712697827963455E-2</v>
      </c>
      <c r="L440" s="6">
        <f t="shared" ca="1" si="25"/>
        <v>0.49150423658276909</v>
      </c>
      <c r="M440" s="24">
        <f t="shared" ca="1" si="27"/>
        <v>5.7291234753936882E-2</v>
      </c>
    </row>
    <row r="441" spans="5:13">
      <c r="E441" s="82">
        <f t="shared" ca="1" si="24"/>
        <v>0.58070638741211134</v>
      </c>
      <c r="F441" s="94">
        <f t="shared" ca="1" si="26"/>
        <v>8.5908315655216783E-2</v>
      </c>
      <c r="L441" s="6">
        <f t="shared" ca="1" si="25"/>
        <v>0.92720828881159012</v>
      </c>
      <c r="M441" s="24">
        <f t="shared" ca="1" si="27"/>
        <v>0.24509800933378764</v>
      </c>
    </row>
    <row r="442" spans="5:13">
      <c r="E442" s="82">
        <f t="shared" ca="1" si="24"/>
        <v>0.31995660436187134</v>
      </c>
      <c r="F442" s="94">
        <f t="shared" ca="1" si="26"/>
        <v>4.9888287681392612E-4</v>
      </c>
      <c r="L442" s="6">
        <f t="shared" ca="1" si="25"/>
        <v>0.32920679556370558</v>
      </c>
      <c r="M442" s="24">
        <f t="shared" ca="1" si="27"/>
        <v>3.769606071499898E-3</v>
      </c>
    </row>
    <row r="443" spans="5:13">
      <c r="E443" s="82">
        <f t="shared" ca="1" si="24"/>
        <v>0.17573474806388967</v>
      </c>
      <c r="F443" s="94">
        <f t="shared" ca="1" si="26"/>
        <v>-5.8506510172413956E-2</v>
      </c>
      <c r="L443" s="6">
        <f t="shared" ca="1" si="25"/>
        <v>0.47530580362481356</v>
      </c>
      <c r="M443" s="24">
        <f t="shared" ca="1" si="27"/>
        <v>5.2122133013472682E-2</v>
      </c>
    </row>
    <row r="444" spans="5:13">
      <c r="E444" s="82">
        <f t="shared" ca="1" si="24"/>
        <v>0.81130333060826165</v>
      </c>
      <c r="F444" s="94">
        <f t="shared" ca="1" si="26"/>
        <v>0.1722700490843414</v>
      </c>
      <c r="L444" s="6">
        <f t="shared" ca="1" si="25"/>
        <v>0.89785973867210733</v>
      </c>
      <c r="M444" s="24">
        <f t="shared" ca="1" si="27"/>
        <v>0.22145885971327739</v>
      </c>
    </row>
    <row r="445" spans="5:13">
      <c r="E445" s="82">
        <f t="shared" ca="1" si="24"/>
        <v>0.76208317569427386</v>
      </c>
      <c r="F445" s="94">
        <f t="shared" ca="1" si="26"/>
        <v>0.15068754457333894</v>
      </c>
      <c r="L445" s="6">
        <f t="shared" ca="1" si="25"/>
        <v>0.23942022441551314</v>
      </c>
      <c r="M445" s="24">
        <f t="shared" ca="1" si="27"/>
        <v>-3.0070582977022559E-2</v>
      </c>
    </row>
    <row r="446" spans="5:13">
      <c r="E446" s="82">
        <f t="shared" ca="1" si="24"/>
        <v>0.97709787213071497</v>
      </c>
      <c r="F446" s="94">
        <f t="shared" ca="1" si="26"/>
        <v>0.31401897577947108</v>
      </c>
      <c r="L446" s="6">
        <f t="shared" ca="1" si="25"/>
        <v>0.28927157786207336</v>
      </c>
      <c r="M446" s="24">
        <f t="shared" ca="1" si="27"/>
        <v>-1.0654720294710707E-2</v>
      </c>
    </row>
    <row r="447" spans="5:13">
      <c r="E447" s="82">
        <f t="shared" ca="1" si="24"/>
        <v>0.87516148103546521</v>
      </c>
      <c r="F447" s="94">
        <f t="shared" ca="1" si="26"/>
        <v>0.20641047319401973</v>
      </c>
      <c r="L447" s="6">
        <f t="shared" ca="1" si="25"/>
        <v>0.23686543401337223</v>
      </c>
      <c r="M447" s="24">
        <f t="shared" ca="1" si="27"/>
        <v>-3.1120282134772276E-2</v>
      </c>
    </row>
    <row r="448" spans="5:13">
      <c r="E448" s="82">
        <f t="shared" ca="1" si="24"/>
        <v>0.16817166096917546</v>
      </c>
      <c r="F448" s="94">
        <f t="shared" ca="1" si="26"/>
        <v>-6.2280523373327332E-2</v>
      </c>
      <c r="L448" s="6">
        <f t="shared" ca="1" si="25"/>
        <v>0.75049125150133011</v>
      </c>
      <c r="M448" s="24">
        <f t="shared" ca="1" si="27"/>
        <v>0.14598373636936335</v>
      </c>
    </row>
    <row r="449" spans="5:13">
      <c r="E449" s="82">
        <f t="shared" ca="1" si="24"/>
        <v>0.58870740532596832</v>
      </c>
      <c r="F449" s="94">
        <f t="shared" ca="1" si="26"/>
        <v>8.8518249495734891E-2</v>
      </c>
      <c r="L449" s="6">
        <f t="shared" ca="1" si="25"/>
        <v>0.34549843419999327</v>
      </c>
      <c r="M449" s="24">
        <f t="shared" ca="1" si="27"/>
        <v>9.4424325395376235E-3</v>
      </c>
    </row>
    <row r="450" spans="5:13">
      <c r="E450" s="82">
        <f t="shared" ca="1" si="24"/>
        <v>0.45156685773373462</v>
      </c>
      <c r="F450" s="94">
        <f t="shared" ca="1" si="26"/>
        <v>4.4520753034528404E-2</v>
      </c>
      <c r="L450" s="6">
        <f t="shared" ca="1" si="25"/>
        <v>5.4830222959923458E-2</v>
      </c>
      <c r="M450" s="24">
        <f t="shared" ca="1" si="27"/>
        <v>-0.14346536680372385</v>
      </c>
    </row>
    <row r="451" spans="5:13">
      <c r="E451" s="82">
        <f t="shared" ref="E451:E514" ca="1" si="28">RAND()</f>
        <v>0.59178095058015368</v>
      </c>
      <c r="F451" s="94">
        <f t="shared" ca="1" si="26"/>
        <v>8.9523981620752022E-2</v>
      </c>
      <c r="L451" s="6">
        <f t="shared" ref="L451:L514" ca="1" si="29">RAND()</f>
        <v>0.27026534566352156</v>
      </c>
      <c r="M451" s="24">
        <f t="shared" ca="1" si="27"/>
        <v>-1.7840424496575413E-2</v>
      </c>
    </row>
    <row r="452" spans="5:13">
      <c r="E452" s="82">
        <f t="shared" ca="1" si="28"/>
        <v>0.25482650046238653</v>
      </c>
      <c r="F452" s="94">
        <f t="shared" ca="1" si="26"/>
        <v>-2.3864992803667731E-2</v>
      </c>
      <c r="L452" s="6">
        <f t="shared" ca="1" si="29"/>
        <v>0.24536147797526076</v>
      </c>
      <c r="M452" s="24">
        <f t="shared" ca="1" si="27"/>
        <v>-2.7652818589112615E-2</v>
      </c>
    </row>
    <row r="453" spans="5:13">
      <c r="E453" s="82">
        <f t="shared" ca="1" si="28"/>
        <v>7.0752666915069984E-2</v>
      </c>
      <c r="F453" s="94">
        <f t="shared" ref="F453:F516" ca="1" si="30">_xlfn.NORM.INV(E453,$B$2,$B$3)</f>
        <v>-0.12699288392203062</v>
      </c>
      <c r="L453" s="6">
        <f t="shared" ca="1" si="29"/>
        <v>0.59499031862784457</v>
      </c>
      <c r="M453" s="24">
        <f t="shared" ca="1" si="27"/>
        <v>9.0576132967718825E-2</v>
      </c>
    </row>
    <row r="454" spans="5:13">
      <c r="E454" s="82">
        <f t="shared" ca="1" si="28"/>
        <v>0.8941633830157244</v>
      </c>
      <c r="F454" s="94">
        <f t="shared" ca="1" si="30"/>
        <v>0.21885499504145958</v>
      </c>
      <c r="L454" s="6">
        <f t="shared" ca="1" si="29"/>
        <v>0.9125363029052096</v>
      </c>
      <c r="M454" s="24">
        <f t="shared" ca="1" si="27"/>
        <v>0.23253564119586467</v>
      </c>
    </row>
    <row r="455" spans="5:13">
      <c r="E455" s="82">
        <f t="shared" ca="1" si="28"/>
        <v>0.46560169618704461</v>
      </c>
      <c r="F455" s="94">
        <f t="shared" ca="1" si="30"/>
        <v>4.9019746763420774E-2</v>
      </c>
      <c r="L455" s="6">
        <f t="shared" ca="1" si="29"/>
        <v>8.2474963485532515E-2</v>
      </c>
      <c r="M455" s="24">
        <f t="shared" ref="M455:M518" ca="1" si="31">NORMINV(L455,$B$2,$B$3)</f>
        <v>-0.11661515687452428</v>
      </c>
    </row>
    <row r="456" spans="5:13">
      <c r="E456" s="82">
        <f t="shared" ca="1" si="28"/>
        <v>9.4434956984019713E-2</v>
      </c>
      <c r="F456" s="94">
        <f t="shared" ca="1" si="30"/>
        <v>-0.10711609305713293</v>
      </c>
      <c r="L456" s="6">
        <f t="shared" ca="1" si="29"/>
        <v>0.26585091152480289</v>
      </c>
      <c r="M456" s="24">
        <f t="shared" ca="1" si="31"/>
        <v>-1.9544691813621118E-2</v>
      </c>
    </row>
    <row r="457" spans="5:13">
      <c r="E457" s="82">
        <f t="shared" ca="1" si="28"/>
        <v>0.14172042262464579</v>
      </c>
      <c r="F457" s="94">
        <f t="shared" ca="1" si="30"/>
        <v>-7.6424637584751626E-2</v>
      </c>
      <c r="L457" s="6">
        <f t="shared" ca="1" si="29"/>
        <v>9.2854392965881827E-2</v>
      </c>
      <c r="M457" s="24">
        <f t="shared" ca="1" si="31"/>
        <v>-0.10831817428033219</v>
      </c>
    </row>
    <row r="458" spans="5:13">
      <c r="E458" s="82">
        <f t="shared" ca="1" si="28"/>
        <v>0.41356396777112947</v>
      </c>
      <c r="F458" s="94">
        <f t="shared" ca="1" si="30"/>
        <v>3.2223846463253228E-2</v>
      </c>
      <c r="L458" s="6">
        <f t="shared" ca="1" si="29"/>
        <v>0.60709650048541774</v>
      </c>
      <c r="M458" s="24">
        <f t="shared" ca="1" si="31"/>
        <v>9.4564543309734336E-2</v>
      </c>
    </row>
    <row r="459" spans="5:13">
      <c r="E459" s="82">
        <f t="shared" ca="1" si="28"/>
        <v>0.25262871295667422</v>
      </c>
      <c r="F459" s="94">
        <f t="shared" ca="1" si="30"/>
        <v>-2.4737800550952427E-2</v>
      </c>
      <c r="L459" s="6">
        <f t="shared" ca="1" si="29"/>
        <v>0.43248949882255927</v>
      </c>
      <c r="M459" s="24">
        <f t="shared" ca="1" si="31"/>
        <v>3.837300116969318E-2</v>
      </c>
    </row>
    <row r="460" spans="5:13">
      <c r="E460" s="82">
        <f t="shared" ca="1" si="28"/>
        <v>0.8308248807045141</v>
      </c>
      <c r="F460" s="94">
        <f t="shared" ca="1" si="30"/>
        <v>0.18177362862510937</v>
      </c>
      <c r="L460" s="6">
        <f t="shared" ca="1" si="29"/>
        <v>0.30887440670356248</v>
      </c>
      <c r="M460" s="24">
        <f t="shared" ca="1" si="31"/>
        <v>-3.4723395507281624E-3</v>
      </c>
    </row>
    <row r="461" spans="5:13">
      <c r="E461" s="82">
        <f t="shared" ca="1" si="28"/>
        <v>0.71102584103314947</v>
      </c>
      <c r="F461" s="94">
        <f t="shared" ca="1" si="30"/>
        <v>0.13076538787545</v>
      </c>
      <c r="L461" s="6">
        <f t="shared" ca="1" si="29"/>
        <v>0.65970153621346306</v>
      </c>
      <c r="M461" s="24">
        <f t="shared" ca="1" si="31"/>
        <v>0.11235678222789902</v>
      </c>
    </row>
    <row r="462" spans="5:13">
      <c r="E462" s="82">
        <f t="shared" ca="1" si="28"/>
        <v>5.3888188312207208E-2</v>
      </c>
      <c r="F462" s="94">
        <f t="shared" ca="1" si="30"/>
        <v>-0.14455248621608655</v>
      </c>
      <c r="L462" s="6">
        <f t="shared" ca="1" si="29"/>
        <v>0.62388114900438407</v>
      </c>
      <c r="M462" s="24">
        <f t="shared" ca="1" si="31"/>
        <v>0.10015200431486851</v>
      </c>
    </row>
    <row r="463" spans="5:13">
      <c r="E463" s="82">
        <f t="shared" ca="1" si="28"/>
        <v>0.13914372310793222</v>
      </c>
      <c r="F463" s="94">
        <f t="shared" ca="1" si="30"/>
        <v>-7.7894001171538163E-2</v>
      </c>
      <c r="L463" s="6">
        <f t="shared" ca="1" si="29"/>
        <v>0.76571972674377553</v>
      </c>
      <c r="M463" s="24">
        <f t="shared" ca="1" si="31"/>
        <v>0.15218881569802178</v>
      </c>
    </row>
    <row r="464" spans="5:13">
      <c r="E464" s="82">
        <f t="shared" ca="1" si="28"/>
        <v>0.44440558303841227</v>
      </c>
      <c r="F464" s="94">
        <f t="shared" ca="1" si="30"/>
        <v>4.2218013082554004E-2</v>
      </c>
      <c r="L464" s="6">
        <f t="shared" ca="1" si="29"/>
        <v>0.20718147662503195</v>
      </c>
      <c r="M464" s="24">
        <f t="shared" ca="1" si="31"/>
        <v>-4.3815931031395777E-2</v>
      </c>
    </row>
    <row r="465" spans="5:13">
      <c r="E465" s="82">
        <f t="shared" ca="1" si="28"/>
        <v>0.78321544165196944</v>
      </c>
      <c r="F465" s="94">
        <f t="shared" ca="1" si="30"/>
        <v>0.15960077857106553</v>
      </c>
      <c r="L465" s="6">
        <f t="shared" ca="1" si="29"/>
        <v>0.40067054749696274</v>
      </c>
      <c r="M465" s="24">
        <f t="shared" ca="1" si="31"/>
        <v>2.7997987329724916E-2</v>
      </c>
    </row>
    <row r="466" spans="5:13">
      <c r="E466" s="82">
        <f t="shared" ca="1" si="28"/>
        <v>0.79733362901244631</v>
      </c>
      <c r="F466" s="94">
        <f t="shared" ca="1" si="30"/>
        <v>0.16583760147565219</v>
      </c>
      <c r="L466" s="6">
        <f t="shared" ca="1" si="29"/>
        <v>0.5136056880651072</v>
      </c>
      <c r="M466" s="24">
        <f t="shared" ca="1" si="31"/>
        <v>6.4338512502686865E-2</v>
      </c>
    </row>
    <row r="467" spans="5:13">
      <c r="E467" s="82">
        <f t="shared" ca="1" si="28"/>
        <v>0.88012290475602517</v>
      </c>
      <c r="F467" s="94">
        <f t="shared" ca="1" si="30"/>
        <v>0.20952241196652582</v>
      </c>
      <c r="L467" s="6">
        <f t="shared" ca="1" si="29"/>
        <v>0.80267266063981146</v>
      </c>
      <c r="M467" s="24">
        <f t="shared" ca="1" si="31"/>
        <v>0.16826326041187406</v>
      </c>
    </row>
    <row r="468" spans="5:13">
      <c r="E468" s="82">
        <f t="shared" ca="1" si="28"/>
        <v>0.23400763636510946</v>
      </c>
      <c r="F468" s="94">
        <f t="shared" ca="1" si="30"/>
        <v>-3.23018845686949E-2</v>
      </c>
      <c r="L468" s="6">
        <f t="shared" ca="1" si="29"/>
        <v>0.32768536811353965</v>
      </c>
      <c r="M468" s="24">
        <f t="shared" ca="1" si="31"/>
        <v>3.2342589258728335E-3</v>
      </c>
    </row>
    <row r="469" spans="5:13">
      <c r="E469" s="82">
        <f t="shared" ca="1" si="28"/>
        <v>0.53789480145553459</v>
      </c>
      <c r="F469" s="94">
        <f t="shared" ca="1" si="30"/>
        <v>7.2099583758785613E-2</v>
      </c>
      <c r="L469" s="6">
        <f t="shared" ca="1" si="29"/>
        <v>0.91222386196448335</v>
      </c>
      <c r="M469" s="24">
        <f t="shared" ca="1" si="31"/>
        <v>0.23228599750091733</v>
      </c>
    </row>
    <row r="470" spans="5:13">
      <c r="E470" s="82">
        <f t="shared" ca="1" si="28"/>
        <v>0.61096034939427324</v>
      </c>
      <c r="F470" s="94">
        <f t="shared" ca="1" si="30"/>
        <v>9.5844497229711709E-2</v>
      </c>
      <c r="L470" s="6">
        <f t="shared" ca="1" si="29"/>
        <v>0.24412900482783539</v>
      </c>
      <c r="M470" s="24">
        <f t="shared" ca="1" si="31"/>
        <v>-2.8151741753717999E-2</v>
      </c>
    </row>
    <row r="471" spans="5:13">
      <c r="E471" s="82">
        <f t="shared" ca="1" si="28"/>
        <v>0.3273633244302212</v>
      </c>
      <c r="F471" s="94">
        <f t="shared" ca="1" si="30"/>
        <v>3.1208121291085578E-3</v>
      </c>
      <c r="L471" s="6">
        <f t="shared" ca="1" si="29"/>
        <v>0.67589249432246279</v>
      </c>
      <c r="M471" s="24">
        <f t="shared" ca="1" si="31"/>
        <v>0.11802868396451141</v>
      </c>
    </row>
    <row r="472" spans="5:13">
      <c r="E472" s="82">
        <f t="shared" ca="1" si="28"/>
        <v>0.24583923500062599</v>
      </c>
      <c r="F472" s="94">
        <f t="shared" ca="1" si="30"/>
        <v>-2.7459778153782505E-2</v>
      </c>
      <c r="L472" s="6">
        <f t="shared" ca="1" si="29"/>
        <v>0.56519439152674</v>
      </c>
      <c r="M472" s="24">
        <f t="shared" ca="1" si="31"/>
        <v>8.0878210898370315E-2</v>
      </c>
    </row>
    <row r="473" spans="5:13">
      <c r="E473" s="82">
        <f t="shared" ca="1" si="28"/>
        <v>1.0669701547639243E-2</v>
      </c>
      <c r="F473" s="94">
        <f t="shared" ca="1" si="30"/>
        <v>-0.23277727261623682</v>
      </c>
      <c r="L473" s="6">
        <f t="shared" ca="1" si="29"/>
        <v>0.3626676405132927</v>
      </c>
      <c r="M473" s="24">
        <f t="shared" ca="1" si="31"/>
        <v>1.5314099937461134E-2</v>
      </c>
    </row>
    <row r="474" spans="5:13">
      <c r="E474" s="82">
        <f t="shared" ca="1" si="28"/>
        <v>0.95606176596311354</v>
      </c>
      <c r="F474" s="94">
        <f t="shared" ca="1" si="30"/>
        <v>0.27707271734664352</v>
      </c>
      <c r="L474" s="6">
        <f t="shared" ca="1" si="29"/>
        <v>0.77662532127264428</v>
      </c>
      <c r="M474" s="24">
        <f t="shared" ca="1" si="31"/>
        <v>0.15677042928226226</v>
      </c>
    </row>
    <row r="475" spans="5:13">
      <c r="E475" s="82">
        <f t="shared" ca="1" si="28"/>
        <v>0.11795671656875362</v>
      </c>
      <c r="F475" s="94">
        <f t="shared" ca="1" si="30"/>
        <v>-9.0751264356760869E-2</v>
      </c>
      <c r="L475" s="6">
        <f t="shared" ca="1" si="29"/>
        <v>0.25381103742498712</v>
      </c>
      <c r="M475" s="24">
        <f t="shared" ca="1" si="31"/>
        <v>-2.4267770568483282E-2</v>
      </c>
    </row>
    <row r="476" spans="5:13">
      <c r="E476" s="82">
        <f t="shared" ca="1" si="28"/>
        <v>0.87650457482475708</v>
      </c>
      <c r="F476" s="94">
        <f t="shared" ca="1" si="30"/>
        <v>0.20724420632188298</v>
      </c>
      <c r="L476" s="6">
        <f t="shared" ca="1" si="29"/>
        <v>0.85511115783560954</v>
      </c>
      <c r="M476" s="24">
        <f t="shared" ca="1" si="31"/>
        <v>0.19464243537234399</v>
      </c>
    </row>
    <row r="477" spans="5:13">
      <c r="E477" s="82">
        <f t="shared" ca="1" si="28"/>
        <v>0.85134054038633877</v>
      </c>
      <c r="F477" s="94">
        <f t="shared" ca="1" si="30"/>
        <v>0.19255536282616964</v>
      </c>
      <c r="L477" s="6">
        <f t="shared" ca="1" si="29"/>
        <v>8.1801396841026941E-2</v>
      </c>
      <c r="M477" s="24">
        <f t="shared" ca="1" si="31"/>
        <v>-0.11718005620466551</v>
      </c>
    </row>
    <row r="478" spans="5:13">
      <c r="E478" s="82">
        <f t="shared" ca="1" si="28"/>
        <v>0.84049047827980017</v>
      </c>
      <c r="F478" s="94">
        <f t="shared" ca="1" si="30"/>
        <v>0.18673977424620058</v>
      </c>
      <c r="L478" s="6">
        <f t="shared" ca="1" si="29"/>
        <v>0.62417945380748052</v>
      </c>
      <c r="M478" s="24">
        <f t="shared" ca="1" si="31"/>
        <v>0.10025197927870287</v>
      </c>
    </row>
    <row r="479" spans="5:13">
      <c r="E479" s="82">
        <f t="shared" ca="1" si="28"/>
        <v>0.63843403033461976</v>
      </c>
      <c r="F479" s="94">
        <f t="shared" ca="1" si="30"/>
        <v>0.10505968087606556</v>
      </c>
      <c r="L479" s="6">
        <f t="shared" ca="1" si="29"/>
        <v>0.45946093882134043</v>
      </c>
      <c r="M479" s="24">
        <f t="shared" ca="1" si="31"/>
        <v>4.7053293752354293E-2</v>
      </c>
    </row>
    <row r="480" spans="5:13">
      <c r="E480" s="82">
        <f t="shared" ca="1" si="28"/>
        <v>5.441791124655837E-2</v>
      </c>
      <c r="F480" s="94">
        <f t="shared" ca="1" si="30"/>
        <v>-0.14393934669692526</v>
      </c>
      <c r="L480" s="6">
        <f t="shared" ca="1" si="29"/>
        <v>0.12607296493319287</v>
      </c>
      <c r="M480" s="24">
        <f t="shared" ca="1" si="31"/>
        <v>-8.5649693815293415E-2</v>
      </c>
    </row>
    <row r="481" spans="5:13">
      <c r="E481" s="82">
        <f t="shared" ca="1" si="28"/>
        <v>0.26403676741806514</v>
      </c>
      <c r="F481" s="94">
        <f t="shared" ca="1" si="30"/>
        <v>-2.0249217310772505E-2</v>
      </c>
      <c r="L481" s="6">
        <f t="shared" ca="1" si="29"/>
        <v>0.84695667573480182</v>
      </c>
      <c r="M481" s="24">
        <f t="shared" ca="1" si="31"/>
        <v>0.19017285784554325</v>
      </c>
    </row>
    <row r="482" spans="5:13">
      <c r="E482" s="82">
        <f t="shared" ca="1" si="28"/>
        <v>0.50762522807208788</v>
      </c>
      <c r="F482" s="94">
        <f t="shared" ca="1" si="30"/>
        <v>6.2431170474744856E-2</v>
      </c>
      <c r="L482" s="6">
        <f t="shared" ca="1" si="29"/>
        <v>0.64170052914525755</v>
      </c>
      <c r="M482" s="24">
        <f t="shared" ca="1" si="31"/>
        <v>0.1061702617977085</v>
      </c>
    </row>
    <row r="483" spans="5:13">
      <c r="E483" s="82">
        <f t="shared" ca="1" si="28"/>
        <v>0.33156617341932504</v>
      </c>
      <c r="F483" s="94">
        <f t="shared" ca="1" si="30"/>
        <v>4.5978422739322289E-3</v>
      </c>
      <c r="L483" s="6">
        <f t="shared" ca="1" si="29"/>
        <v>0.13335458225798469</v>
      </c>
      <c r="M483" s="24">
        <f t="shared" ca="1" si="31"/>
        <v>-8.1264285100427019E-2</v>
      </c>
    </row>
    <row r="484" spans="5:13">
      <c r="E484" s="82">
        <f t="shared" ca="1" si="28"/>
        <v>0.86173026499025274</v>
      </c>
      <c r="F484" s="94">
        <f t="shared" ca="1" si="30"/>
        <v>0.19839659257595207</v>
      </c>
      <c r="L484" s="6">
        <f t="shared" ca="1" si="29"/>
        <v>0.15264573028206307</v>
      </c>
      <c r="M484" s="24">
        <f t="shared" ca="1" si="31"/>
        <v>-7.0387052777985903E-2</v>
      </c>
    </row>
    <row r="485" spans="5:13">
      <c r="E485" s="82">
        <f t="shared" ca="1" si="28"/>
        <v>0.80274156709879219</v>
      </c>
      <c r="F485" s="94">
        <f t="shared" ca="1" si="30"/>
        <v>0.16829482328243145</v>
      </c>
      <c r="L485" s="6">
        <f t="shared" ca="1" si="29"/>
        <v>0.59332472497382749</v>
      </c>
      <c r="M485" s="24">
        <f t="shared" ca="1" si="31"/>
        <v>9.0029832214165051E-2</v>
      </c>
    </row>
    <row r="486" spans="5:13">
      <c r="E486" s="82">
        <f t="shared" ca="1" si="28"/>
        <v>0.61144977086258767</v>
      </c>
      <c r="F486" s="94">
        <f t="shared" ca="1" si="30"/>
        <v>9.6006881563472452E-2</v>
      </c>
      <c r="L486" s="6">
        <f t="shared" ca="1" si="29"/>
        <v>0.66389083930524406</v>
      </c>
      <c r="M486" s="24">
        <f t="shared" ca="1" si="31"/>
        <v>0.11381394379944328</v>
      </c>
    </row>
    <row r="487" spans="5:13">
      <c r="E487" s="82">
        <f t="shared" ca="1" si="28"/>
        <v>9.5383201494576242E-2</v>
      </c>
      <c r="F487" s="94">
        <f t="shared" ca="1" si="30"/>
        <v>-0.10640202225930487</v>
      </c>
      <c r="L487" s="6">
        <f t="shared" ca="1" si="29"/>
        <v>0.42896428064324232</v>
      </c>
      <c r="M487" s="24">
        <f t="shared" ca="1" si="31"/>
        <v>3.7231864473501103E-2</v>
      </c>
    </row>
    <row r="488" spans="5:13">
      <c r="E488" s="82">
        <f t="shared" ca="1" si="28"/>
        <v>0.36190943255498698</v>
      </c>
      <c r="F488" s="94">
        <f t="shared" ca="1" si="30"/>
        <v>1.505689266604094E-2</v>
      </c>
      <c r="L488" s="6">
        <f t="shared" ca="1" si="29"/>
        <v>9.4068158734026408E-2</v>
      </c>
      <c r="M488" s="24">
        <f t="shared" ca="1" si="31"/>
        <v>-0.10739372647445489</v>
      </c>
    </row>
    <row r="489" spans="5:13">
      <c r="E489" s="82">
        <f t="shared" ca="1" si="28"/>
        <v>0.46427882633020134</v>
      </c>
      <c r="F489" s="94">
        <f t="shared" ca="1" si="30"/>
        <v>4.8596362359224626E-2</v>
      </c>
      <c r="L489" s="6">
        <f t="shared" ca="1" si="29"/>
        <v>0.59848483631604266</v>
      </c>
      <c r="M489" s="24">
        <f t="shared" ca="1" si="31"/>
        <v>9.1724154110970485E-2</v>
      </c>
    </row>
    <row r="490" spans="5:13">
      <c r="E490" s="82">
        <f t="shared" ca="1" si="28"/>
        <v>0.25116508800575854</v>
      </c>
      <c r="F490" s="94">
        <f t="shared" ca="1" si="30"/>
        <v>-2.5321269143070452E-2</v>
      </c>
      <c r="L490" s="6">
        <f t="shared" ca="1" si="29"/>
        <v>0.60279746411421131</v>
      </c>
      <c r="M490" s="24">
        <f t="shared" ca="1" si="31"/>
        <v>9.314452391348467E-2</v>
      </c>
    </row>
    <row r="491" spans="5:13">
      <c r="E491" s="82">
        <f t="shared" ca="1" si="28"/>
        <v>0.74847501526471372</v>
      </c>
      <c r="F491" s="94">
        <f t="shared" ca="1" si="30"/>
        <v>0.14517763157412478</v>
      </c>
      <c r="L491" s="6">
        <f t="shared" ca="1" si="29"/>
        <v>0.20266603255626692</v>
      </c>
      <c r="M491" s="24">
        <f t="shared" ca="1" si="31"/>
        <v>-4.5837754010885357E-2</v>
      </c>
    </row>
    <row r="492" spans="5:13">
      <c r="E492" s="82">
        <f t="shared" ca="1" si="28"/>
        <v>9.7774318539535887E-2</v>
      </c>
      <c r="F492" s="94">
        <f t="shared" ca="1" si="30"/>
        <v>-0.10462430466177325</v>
      </c>
      <c r="L492" s="6">
        <f t="shared" ca="1" si="29"/>
        <v>0.23066795731486622</v>
      </c>
      <c r="M492" s="24">
        <f t="shared" ca="1" si="31"/>
        <v>-3.369290718557863E-2</v>
      </c>
    </row>
    <row r="493" spans="5:13">
      <c r="E493" s="82">
        <f t="shared" ca="1" si="28"/>
        <v>0.50934134056420843</v>
      </c>
      <c r="F493" s="94">
        <f t="shared" ca="1" si="30"/>
        <v>6.2978413733485297E-2</v>
      </c>
      <c r="L493" s="6">
        <f t="shared" ca="1" si="29"/>
        <v>0.92141857031524943</v>
      </c>
      <c r="M493" s="24">
        <f t="shared" ca="1" si="31"/>
        <v>0.23993011839713238</v>
      </c>
    </row>
    <row r="494" spans="5:13">
      <c r="E494" s="82">
        <f t="shared" ca="1" si="28"/>
        <v>0.8077097164584186</v>
      </c>
      <c r="F494" s="94">
        <f t="shared" ca="1" si="30"/>
        <v>0.17058838470599863</v>
      </c>
      <c r="L494" s="6">
        <f t="shared" ca="1" si="29"/>
        <v>0.65426081129293134</v>
      </c>
      <c r="M494" s="24">
        <f t="shared" ca="1" si="31"/>
        <v>0.1104745125547793</v>
      </c>
    </row>
    <row r="495" spans="5:13">
      <c r="E495" s="82">
        <f t="shared" ca="1" si="28"/>
        <v>0.32757944373661485</v>
      </c>
      <c r="F495" s="94">
        <f t="shared" ca="1" si="30"/>
        <v>3.1969497800700547E-3</v>
      </c>
      <c r="L495" s="6">
        <f t="shared" ca="1" si="29"/>
        <v>0.81709541482109249</v>
      </c>
      <c r="M495" s="24">
        <f t="shared" ca="1" si="31"/>
        <v>0.17502264384960153</v>
      </c>
    </row>
    <row r="496" spans="5:13">
      <c r="E496" s="82">
        <f t="shared" ca="1" si="28"/>
        <v>0.71073787056078852</v>
      </c>
      <c r="F496" s="94">
        <f t="shared" ca="1" si="30"/>
        <v>0.13065823516663694</v>
      </c>
      <c r="L496" s="6">
        <f t="shared" ca="1" si="29"/>
        <v>0.42299546203472171</v>
      </c>
      <c r="M496" s="24">
        <f t="shared" ca="1" si="31"/>
        <v>3.5295480548333813E-2</v>
      </c>
    </row>
    <row r="497" spans="5:13">
      <c r="E497" s="82">
        <f t="shared" ca="1" si="28"/>
        <v>0.73950390833067703</v>
      </c>
      <c r="F497" s="94">
        <f t="shared" ca="1" si="30"/>
        <v>0.14163139730332713</v>
      </c>
      <c r="L497" s="6">
        <f t="shared" ca="1" si="29"/>
        <v>0.51666673459404233</v>
      </c>
      <c r="M497" s="24">
        <f t="shared" ca="1" si="31"/>
        <v>6.5315119575328109E-2</v>
      </c>
    </row>
    <row r="498" spans="5:13">
      <c r="E498" s="82">
        <f t="shared" ca="1" si="28"/>
        <v>5.9962138499471185E-2</v>
      </c>
      <c r="F498" s="94">
        <f t="shared" ca="1" si="30"/>
        <v>-0.1377890044579089</v>
      </c>
      <c r="L498" s="6">
        <f t="shared" ca="1" si="29"/>
        <v>0.13640166153919442</v>
      </c>
      <c r="M498" s="24">
        <f t="shared" ca="1" si="31"/>
        <v>-7.9478149341835197E-2</v>
      </c>
    </row>
    <row r="499" spans="5:13">
      <c r="E499" s="82">
        <f t="shared" ca="1" si="28"/>
        <v>0.19739526247965622</v>
      </c>
      <c r="F499" s="94">
        <f t="shared" ca="1" si="30"/>
        <v>-4.8232154487569692E-2</v>
      </c>
      <c r="L499" s="6">
        <f t="shared" ca="1" si="29"/>
        <v>0.8758625007819808</v>
      </c>
      <c r="M499" s="24">
        <f t="shared" ca="1" si="31"/>
        <v>0.20684484796222211</v>
      </c>
    </row>
    <row r="500" spans="5:13">
      <c r="E500" s="82">
        <f t="shared" ca="1" si="28"/>
        <v>0.67180244842254022</v>
      </c>
      <c r="F500" s="94">
        <f t="shared" ca="1" si="30"/>
        <v>0.11658540640340107</v>
      </c>
      <c r="L500" s="6">
        <f t="shared" ca="1" si="29"/>
        <v>0.92772318217843119</v>
      </c>
      <c r="M500" s="24">
        <f t="shared" ca="1" si="31"/>
        <v>0.24557261756018575</v>
      </c>
    </row>
    <row r="501" spans="5:13">
      <c r="E501" s="82">
        <f t="shared" ca="1" si="28"/>
        <v>0.36055916459222748</v>
      </c>
      <c r="F501" s="94">
        <f t="shared" ca="1" si="30"/>
        <v>1.4598384289458387E-2</v>
      </c>
      <c r="L501" s="6">
        <f t="shared" ca="1" si="29"/>
        <v>0.26362290646038589</v>
      </c>
      <c r="M501" s="24">
        <f t="shared" ca="1" si="31"/>
        <v>-2.041028555520398E-2</v>
      </c>
    </row>
    <row r="502" spans="5:13">
      <c r="E502" s="82">
        <f t="shared" ca="1" si="28"/>
        <v>0.788907448776622</v>
      </c>
      <c r="F502" s="94">
        <f t="shared" ca="1" si="30"/>
        <v>0.16208569221369504</v>
      </c>
      <c r="L502" s="6">
        <f t="shared" ca="1" si="29"/>
        <v>0.44194561839951962</v>
      </c>
      <c r="M502" s="24">
        <f t="shared" ca="1" si="31"/>
        <v>4.1425691710289786E-2</v>
      </c>
    </row>
    <row r="503" spans="5:13">
      <c r="E503" s="82">
        <f t="shared" ca="1" si="28"/>
        <v>0.48132508539166119</v>
      </c>
      <c r="F503" s="94">
        <f t="shared" ca="1" si="30"/>
        <v>5.4044016910504887E-2</v>
      </c>
      <c r="L503" s="6">
        <f t="shared" ca="1" si="29"/>
        <v>0.97911366188671023</v>
      </c>
      <c r="M503" s="24">
        <f t="shared" ca="1" si="31"/>
        <v>0.31892653586359648</v>
      </c>
    </row>
    <row r="504" spans="5:13">
      <c r="E504" s="82">
        <f t="shared" ca="1" si="28"/>
        <v>0.48342221827717069</v>
      </c>
      <c r="F504" s="94">
        <f t="shared" ca="1" si="30"/>
        <v>5.4713264404869996E-2</v>
      </c>
      <c r="L504" s="6">
        <f t="shared" ca="1" si="29"/>
        <v>0.9731566190680021</v>
      </c>
      <c r="M504" s="24">
        <f t="shared" ca="1" si="31"/>
        <v>0.30539088097071054</v>
      </c>
    </row>
    <row r="505" spans="5:13">
      <c r="E505" s="82">
        <f t="shared" ca="1" si="28"/>
        <v>0.82786156823624046</v>
      </c>
      <c r="F505" s="94">
        <f t="shared" ca="1" si="30"/>
        <v>0.18028787960662473</v>
      </c>
      <c r="L505" s="6">
        <f t="shared" ca="1" si="29"/>
        <v>0.40360012788907329</v>
      </c>
      <c r="M505" s="24">
        <f t="shared" ca="1" si="31"/>
        <v>2.8961104611984752E-2</v>
      </c>
    </row>
    <row r="506" spans="5:13">
      <c r="E506" s="82">
        <f t="shared" ca="1" si="28"/>
        <v>0.43282136234561486</v>
      </c>
      <c r="F506" s="94">
        <f t="shared" ca="1" si="30"/>
        <v>3.8480336579283E-2</v>
      </c>
      <c r="L506" s="6">
        <f t="shared" ca="1" si="29"/>
        <v>0.64614536770348285</v>
      </c>
      <c r="M506" s="24">
        <f t="shared" ca="1" si="31"/>
        <v>0.10768716095265435</v>
      </c>
    </row>
    <row r="507" spans="5:13">
      <c r="E507" s="82">
        <f t="shared" ca="1" si="28"/>
        <v>0.52873635021610232</v>
      </c>
      <c r="F507" s="94">
        <f t="shared" ca="1" si="30"/>
        <v>6.9169461143649275E-2</v>
      </c>
      <c r="L507" s="6">
        <f t="shared" ca="1" si="29"/>
        <v>0.618473815420021</v>
      </c>
      <c r="M507" s="24">
        <f t="shared" ca="1" si="31"/>
        <v>9.8343997550171564E-2</v>
      </c>
    </row>
    <row r="508" spans="5:13">
      <c r="E508" s="82">
        <f t="shared" ca="1" si="28"/>
        <v>0.75701803819417923</v>
      </c>
      <c r="F508" s="94">
        <f t="shared" ca="1" si="30"/>
        <v>0.14861730324541556</v>
      </c>
      <c r="L508" s="6">
        <f t="shared" ca="1" si="29"/>
        <v>0.51515147436487196</v>
      </c>
      <c r="M508" s="24">
        <f t="shared" ca="1" si="31"/>
        <v>6.4831650030449064E-2</v>
      </c>
    </row>
    <row r="509" spans="5:13">
      <c r="E509" s="82">
        <f t="shared" ca="1" si="28"/>
        <v>0.90051268067936119</v>
      </c>
      <c r="F509" s="94">
        <f t="shared" ca="1" si="30"/>
        <v>0.22337025191389623</v>
      </c>
      <c r="L509" s="6">
        <f t="shared" ca="1" si="29"/>
        <v>8.0458999054080493E-3</v>
      </c>
      <c r="M509" s="24">
        <f t="shared" ca="1" si="31"/>
        <v>-0.24611952584534919</v>
      </c>
    </row>
    <row r="510" spans="5:13">
      <c r="E510" s="82">
        <f t="shared" ca="1" si="28"/>
        <v>0.99237593078976494</v>
      </c>
      <c r="F510" s="94">
        <f t="shared" ca="1" si="30"/>
        <v>0.36861297978736807</v>
      </c>
      <c r="L510" s="6">
        <f t="shared" ca="1" si="29"/>
        <v>0.24951846716700488</v>
      </c>
      <c r="M510" s="24">
        <f t="shared" ca="1" si="31"/>
        <v>-2.5979842510754317E-2</v>
      </c>
    </row>
    <row r="511" spans="5:13">
      <c r="E511" s="82">
        <f t="shared" ca="1" si="28"/>
        <v>0.62385443941596608</v>
      </c>
      <c r="F511" s="94">
        <f t="shared" ca="1" si="30"/>
        <v>0.10014305397650294</v>
      </c>
      <c r="L511" s="6">
        <f t="shared" ca="1" si="29"/>
        <v>0.98219197915473633</v>
      </c>
      <c r="M511" s="24">
        <f t="shared" ca="1" si="31"/>
        <v>0.32725814658046853</v>
      </c>
    </row>
    <row r="512" spans="5:13">
      <c r="E512" s="82">
        <f t="shared" ca="1" si="28"/>
        <v>0.66688944837137953</v>
      </c>
      <c r="F512" s="94">
        <f t="shared" ca="1" si="30"/>
        <v>0.11486129068033597</v>
      </c>
      <c r="L512" s="6">
        <f t="shared" ca="1" si="29"/>
        <v>0.6648445633410538</v>
      </c>
      <c r="M512" s="24">
        <f t="shared" ca="1" si="31"/>
        <v>0.1141466592628983</v>
      </c>
    </row>
    <row r="513" spans="5:13">
      <c r="E513" s="82">
        <f t="shared" ca="1" si="28"/>
        <v>0.48637135702083967</v>
      </c>
      <c r="F513" s="94">
        <f t="shared" ca="1" si="30"/>
        <v>5.5654164904405889E-2</v>
      </c>
      <c r="L513" s="6">
        <f t="shared" ca="1" si="29"/>
        <v>0.55806566082050091</v>
      </c>
      <c r="M513" s="24">
        <f t="shared" ca="1" si="31"/>
        <v>7.8577942811158444E-2</v>
      </c>
    </row>
    <row r="514" spans="5:13">
      <c r="E514" s="82">
        <f t="shared" ca="1" si="28"/>
        <v>0.74740278085774037</v>
      </c>
      <c r="F514" s="94">
        <f t="shared" ca="1" si="30"/>
        <v>0.14475033664301537</v>
      </c>
      <c r="L514" s="6">
        <f t="shared" ca="1" si="29"/>
        <v>0.86272645210672028</v>
      </c>
      <c r="M514" s="24">
        <f t="shared" ca="1" si="31"/>
        <v>0.19897210346928207</v>
      </c>
    </row>
    <row r="515" spans="5:13">
      <c r="E515" s="82">
        <f t="shared" ref="E515:E578" ca="1" si="32">RAND()</f>
        <v>0.45105037168771922</v>
      </c>
      <c r="F515" s="94">
        <f t="shared" ca="1" si="30"/>
        <v>4.4354853314698503E-2</v>
      </c>
      <c r="L515" s="6">
        <f t="shared" ref="L515:L578" ca="1" si="33">RAND()</f>
        <v>0.64086893811644419</v>
      </c>
      <c r="M515" s="24">
        <f t="shared" ca="1" si="31"/>
        <v>0.10588719732307446</v>
      </c>
    </row>
    <row r="516" spans="5:13">
      <c r="E516" s="82">
        <f t="shared" ca="1" si="32"/>
        <v>0.11224041315628397</v>
      </c>
      <c r="F516" s="94">
        <f t="shared" ca="1" si="30"/>
        <v>-9.44951857171831E-2</v>
      </c>
      <c r="L516" s="6">
        <f t="shared" ca="1" si="33"/>
        <v>0.3750208003133364</v>
      </c>
      <c r="M516" s="24">
        <f t="shared" ca="1" si="31"/>
        <v>1.9479868007531945E-2</v>
      </c>
    </row>
    <row r="517" spans="5:13">
      <c r="E517" s="82">
        <f t="shared" ca="1" si="32"/>
        <v>0.57264387374955628</v>
      </c>
      <c r="F517" s="94">
        <f t="shared" ref="F517:F580" ca="1" si="34">_xlfn.NORM.INV(E517,$B$2,$B$3)</f>
        <v>8.3289309691506996E-2</v>
      </c>
      <c r="L517" s="6">
        <f t="shared" ca="1" si="33"/>
        <v>0.64509044668325155</v>
      </c>
      <c r="M517" s="24">
        <f t="shared" ca="1" si="31"/>
        <v>0.107326539598118</v>
      </c>
    </row>
    <row r="518" spans="5:13">
      <c r="E518" s="82">
        <f t="shared" ca="1" si="32"/>
        <v>0.87651304480056746</v>
      </c>
      <c r="F518" s="94">
        <f t="shared" ca="1" si="34"/>
        <v>0.20724948419726155</v>
      </c>
      <c r="L518" s="6">
        <f t="shared" ca="1" si="33"/>
        <v>5.828691421752652E-2</v>
      </c>
      <c r="M518" s="24">
        <f t="shared" ca="1" si="31"/>
        <v>-0.13959846100991755</v>
      </c>
    </row>
    <row r="519" spans="5:13">
      <c r="E519" s="82">
        <f t="shared" ca="1" si="32"/>
        <v>0.85489634164033712</v>
      </c>
      <c r="F519" s="94">
        <f t="shared" ca="1" si="34"/>
        <v>0.19452255903914981</v>
      </c>
      <c r="L519" s="6">
        <f t="shared" ca="1" si="33"/>
        <v>0.69898732195777402</v>
      </c>
      <c r="M519" s="24">
        <f t="shared" ref="M519:M582" ca="1" si="35">NORMINV(L519,$B$2,$B$3)</f>
        <v>0.12632729953000693</v>
      </c>
    </row>
    <row r="520" spans="5:13">
      <c r="E520" s="82">
        <f t="shared" ca="1" si="32"/>
        <v>0.60457385438684896</v>
      </c>
      <c r="F520" s="94">
        <f t="shared" ca="1" si="34"/>
        <v>9.3730774430261857E-2</v>
      </c>
      <c r="L520" s="6">
        <f t="shared" ca="1" si="33"/>
        <v>0.64126354463221524</v>
      </c>
      <c r="M520" s="24">
        <f t="shared" ca="1" si="35"/>
        <v>0.10602148863511593</v>
      </c>
    </row>
    <row r="521" spans="5:13">
      <c r="E521" s="82">
        <f t="shared" ca="1" si="32"/>
        <v>0.77451281153524321</v>
      </c>
      <c r="F521" s="94">
        <f t="shared" ca="1" si="34"/>
        <v>0.1558732567122223</v>
      </c>
      <c r="L521" s="6">
        <f t="shared" ca="1" si="33"/>
        <v>9.2166217831982866E-2</v>
      </c>
      <c r="M521" s="24">
        <f t="shared" ca="1" si="35"/>
        <v>-0.10884628738326743</v>
      </c>
    </row>
    <row r="522" spans="5:13">
      <c r="E522" s="82">
        <f t="shared" ca="1" si="32"/>
        <v>0.92857665074447149</v>
      </c>
      <c r="F522" s="94">
        <f t="shared" ca="1" si="34"/>
        <v>0.24636505054545688</v>
      </c>
      <c r="L522" s="6">
        <f t="shared" ca="1" si="33"/>
        <v>0.28927572097208532</v>
      </c>
      <c r="M522" s="24">
        <f t="shared" ca="1" si="35"/>
        <v>-1.0653179049099043E-2</v>
      </c>
    </row>
    <row r="523" spans="5:13">
      <c r="E523" s="82">
        <f t="shared" ca="1" si="32"/>
        <v>0.99276713689320795</v>
      </c>
      <c r="F523" s="94">
        <f t="shared" ca="1" si="34"/>
        <v>0.37103645111733868</v>
      </c>
      <c r="L523" s="6">
        <f t="shared" ca="1" si="33"/>
        <v>0.57861575454822156</v>
      </c>
      <c r="M523" s="24">
        <f t="shared" ca="1" si="35"/>
        <v>8.5228189088132428E-2</v>
      </c>
    </row>
    <row r="524" spans="5:13">
      <c r="E524" s="82">
        <f t="shared" ca="1" si="32"/>
        <v>0.44152957290634254</v>
      </c>
      <c r="F524" s="94">
        <f t="shared" ca="1" si="34"/>
        <v>4.129161862862428E-2</v>
      </c>
      <c r="L524" s="6">
        <f t="shared" ca="1" si="33"/>
        <v>0.57827091222797278</v>
      </c>
      <c r="M524" s="24">
        <f t="shared" ca="1" si="35"/>
        <v>8.5116074470177328E-2</v>
      </c>
    </row>
    <row r="525" spans="5:13">
      <c r="E525" s="82">
        <f t="shared" ca="1" si="32"/>
        <v>0.81781696660283676</v>
      </c>
      <c r="F525" s="94">
        <f t="shared" ca="1" si="34"/>
        <v>0.1753693275883213</v>
      </c>
      <c r="L525" s="6">
        <f t="shared" ca="1" si="33"/>
        <v>0.21684890534683421</v>
      </c>
      <c r="M525" s="24">
        <f t="shared" ca="1" si="35"/>
        <v>-3.957290508210716E-2</v>
      </c>
    </row>
    <row r="526" spans="5:13">
      <c r="E526" s="82">
        <f t="shared" ca="1" si="32"/>
        <v>0.19162634921323385</v>
      </c>
      <c r="F526" s="94">
        <f t="shared" ca="1" si="34"/>
        <v>-5.0897617676443074E-2</v>
      </c>
      <c r="L526" s="6">
        <f t="shared" ca="1" si="33"/>
        <v>0.41822520173031918</v>
      </c>
      <c r="M526" s="24">
        <f t="shared" ca="1" si="35"/>
        <v>3.3743822931521561E-2</v>
      </c>
    </row>
    <row r="527" spans="5:13">
      <c r="E527" s="82">
        <f t="shared" ca="1" si="32"/>
        <v>0.98347308509319997</v>
      </c>
      <c r="F527" s="94">
        <f t="shared" ca="1" si="34"/>
        <v>0.33109220528469357</v>
      </c>
      <c r="L527" s="6">
        <f t="shared" ca="1" si="33"/>
        <v>0.32208516601523296</v>
      </c>
      <c r="M527" s="24">
        <f t="shared" ca="1" si="35"/>
        <v>1.2549229897241207E-3</v>
      </c>
    </row>
    <row r="528" spans="5:13">
      <c r="E528" s="82">
        <f t="shared" ca="1" si="32"/>
        <v>0.26529706452306279</v>
      </c>
      <c r="F528" s="94">
        <f t="shared" ca="1" si="34"/>
        <v>-1.9759519398934736E-2</v>
      </c>
      <c r="L528" s="6">
        <f t="shared" ca="1" si="33"/>
        <v>0.54482123232263591</v>
      </c>
      <c r="M528" s="24">
        <f t="shared" ca="1" si="35"/>
        <v>7.4319790470582986E-2</v>
      </c>
    </row>
    <row r="529" spans="5:13">
      <c r="E529" s="82">
        <f t="shared" ca="1" si="32"/>
        <v>0.68441746433813</v>
      </c>
      <c r="F529" s="94">
        <f t="shared" ca="1" si="34"/>
        <v>0.12106139562269545</v>
      </c>
      <c r="L529" s="6">
        <f t="shared" ca="1" si="33"/>
        <v>0.47788727482466475</v>
      </c>
      <c r="M529" s="24">
        <f t="shared" ca="1" si="35"/>
        <v>5.2946560259187647E-2</v>
      </c>
    </row>
    <row r="530" spans="5:13">
      <c r="E530" s="82">
        <f t="shared" ca="1" si="32"/>
        <v>6.0049693258189762E-2</v>
      </c>
      <c r="F530" s="94">
        <f t="shared" ca="1" si="34"/>
        <v>-0.13769552913363028</v>
      </c>
      <c r="L530" s="6">
        <f t="shared" ca="1" si="33"/>
        <v>0.96240415198001072</v>
      </c>
      <c r="M530" s="24">
        <f t="shared" ca="1" si="35"/>
        <v>0.28630478001280946</v>
      </c>
    </row>
    <row r="531" spans="5:13">
      <c r="E531" s="82">
        <f t="shared" ca="1" si="32"/>
        <v>0.9589231439090814</v>
      </c>
      <c r="F531" s="94">
        <f t="shared" ca="1" si="34"/>
        <v>0.28109400152907033</v>
      </c>
      <c r="L531" s="6">
        <f t="shared" ca="1" si="33"/>
        <v>0.16554298688093838</v>
      </c>
      <c r="M531" s="24">
        <f t="shared" ca="1" si="35"/>
        <v>-6.36176955334741E-2</v>
      </c>
    </row>
    <row r="532" spans="5:13">
      <c r="E532" s="82">
        <f t="shared" ca="1" si="32"/>
        <v>0.29920777447729485</v>
      </c>
      <c r="F532" s="94">
        <f t="shared" ca="1" si="34"/>
        <v>-6.9874353745313506E-3</v>
      </c>
      <c r="L532" s="6">
        <f t="shared" ca="1" si="33"/>
        <v>0.66814428451651431</v>
      </c>
      <c r="M532" s="24">
        <f t="shared" ca="1" si="35"/>
        <v>0.11530067921533332</v>
      </c>
    </row>
    <row r="533" spans="5:13">
      <c r="E533" s="82">
        <f t="shared" ca="1" si="32"/>
        <v>0.69235927103922279</v>
      </c>
      <c r="F533" s="94">
        <f t="shared" ca="1" si="34"/>
        <v>0.12391819887645791</v>
      </c>
      <c r="L533" s="6">
        <f t="shared" ca="1" si="33"/>
        <v>0.53003030200151147</v>
      </c>
      <c r="M533" s="24">
        <f t="shared" ca="1" si="35"/>
        <v>6.9583112570325512E-2</v>
      </c>
    </row>
    <row r="534" spans="5:13">
      <c r="E534" s="82">
        <f t="shared" ca="1" si="32"/>
        <v>0.24702444132751367</v>
      </c>
      <c r="F534" s="94">
        <f t="shared" ca="1" si="34"/>
        <v>-2.698175592646633E-2</v>
      </c>
      <c r="L534" s="6">
        <f t="shared" ca="1" si="33"/>
        <v>5.3487989574490968E-2</v>
      </c>
      <c r="M534" s="24">
        <f t="shared" ca="1" si="35"/>
        <v>-0.1450188772061056</v>
      </c>
    </row>
    <row r="535" spans="5:13">
      <c r="E535" s="82">
        <f t="shared" ca="1" si="32"/>
        <v>0.55855182099005407</v>
      </c>
      <c r="F535" s="94">
        <f t="shared" ca="1" si="34"/>
        <v>7.8734613455074251E-2</v>
      </c>
      <c r="L535" s="6">
        <f t="shared" ca="1" si="33"/>
        <v>0.75606084706135901</v>
      </c>
      <c r="M535" s="24">
        <f t="shared" ca="1" si="35"/>
        <v>0.14822871709545438</v>
      </c>
    </row>
    <row r="536" spans="5:13">
      <c r="E536" s="82">
        <f t="shared" ca="1" si="32"/>
        <v>0.56634003776356823</v>
      </c>
      <c r="F536" s="94">
        <f t="shared" ca="1" si="34"/>
        <v>8.1248501163623407E-2</v>
      </c>
      <c r="L536" s="6">
        <f t="shared" ca="1" si="33"/>
        <v>0.77022274403623192</v>
      </c>
      <c r="M536" s="24">
        <f t="shared" ca="1" si="35"/>
        <v>0.15406579056717673</v>
      </c>
    </row>
    <row r="537" spans="5:13">
      <c r="E537" s="82">
        <f t="shared" ca="1" si="32"/>
        <v>0.79395146280036588</v>
      </c>
      <c r="F537" s="94">
        <f t="shared" ca="1" si="34"/>
        <v>0.16432073301778125</v>
      </c>
      <c r="L537" s="6">
        <f t="shared" ca="1" si="33"/>
        <v>0.91569633605146039</v>
      </c>
      <c r="M537" s="24">
        <f t="shared" ca="1" si="35"/>
        <v>0.23509879277507215</v>
      </c>
    </row>
    <row r="538" spans="5:13">
      <c r="E538" s="82">
        <f t="shared" ca="1" si="32"/>
        <v>1.0153194730061932E-2</v>
      </c>
      <c r="F538" s="94">
        <f t="shared" ca="1" si="34"/>
        <v>-0.23515734432021235</v>
      </c>
      <c r="L538" s="6">
        <f t="shared" ca="1" si="33"/>
        <v>0.64586819420421904</v>
      </c>
      <c r="M538" s="24">
        <f t="shared" ca="1" si="35"/>
        <v>0.10759237306563177</v>
      </c>
    </row>
    <row r="539" spans="5:13">
      <c r="E539" s="82">
        <f t="shared" ca="1" si="32"/>
        <v>0.21502444384461628</v>
      </c>
      <c r="F539" s="94">
        <f t="shared" ca="1" si="34"/>
        <v>-4.0365081086435703E-2</v>
      </c>
      <c r="L539" s="6">
        <f t="shared" ca="1" si="33"/>
        <v>0.15946875658090776</v>
      </c>
      <c r="M539" s="24">
        <f t="shared" ca="1" si="35"/>
        <v>-6.676112832131792E-2</v>
      </c>
    </row>
    <row r="540" spans="5:13">
      <c r="E540" s="82">
        <f t="shared" ca="1" si="32"/>
        <v>0.97536374610344567</v>
      </c>
      <c r="F540" s="94">
        <f t="shared" ca="1" si="34"/>
        <v>0.31008038780337893</v>
      </c>
      <c r="L540" s="6">
        <f t="shared" ca="1" si="33"/>
        <v>0.65834367877544697</v>
      </c>
      <c r="M540" s="24">
        <f t="shared" ca="1" si="35"/>
        <v>0.11188595998779774</v>
      </c>
    </row>
    <row r="541" spans="5:13">
      <c r="E541" s="82">
        <f t="shared" ca="1" si="32"/>
        <v>0.85638546869092236</v>
      </c>
      <c r="F541" s="94">
        <f t="shared" ca="1" si="34"/>
        <v>0.19535602705107061</v>
      </c>
      <c r="L541" s="6">
        <f t="shared" ca="1" si="33"/>
        <v>0.80520211745812764</v>
      </c>
      <c r="M541" s="24">
        <f t="shared" ca="1" si="35"/>
        <v>0.16942629624424238</v>
      </c>
    </row>
    <row r="542" spans="5:13">
      <c r="E542" s="82">
        <f t="shared" ca="1" si="32"/>
        <v>0.75517899856886406</v>
      </c>
      <c r="F542" s="94">
        <f t="shared" ca="1" si="34"/>
        <v>0.14787144491917384</v>
      </c>
      <c r="L542" s="6">
        <f t="shared" ca="1" si="33"/>
        <v>0.77604565497054667</v>
      </c>
      <c r="M542" s="24">
        <f t="shared" ca="1" si="35"/>
        <v>0.15652376999206474</v>
      </c>
    </row>
    <row r="543" spans="5:13">
      <c r="E543" s="82">
        <f t="shared" ca="1" si="32"/>
        <v>0.94581126061686172</v>
      </c>
      <c r="F543" s="94">
        <f t="shared" ca="1" si="34"/>
        <v>0.26420402443189001</v>
      </c>
      <c r="L543" s="6">
        <f t="shared" ca="1" si="33"/>
        <v>0.18647279617380319</v>
      </c>
      <c r="M543" s="24">
        <f t="shared" ca="1" si="35"/>
        <v>-5.3320629398941083E-2</v>
      </c>
    </row>
    <row r="544" spans="5:13">
      <c r="E544" s="82">
        <f t="shared" ca="1" si="32"/>
        <v>0.7343959457183058</v>
      </c>
      <c r="F544" s="94">
        <f t="shared" ca="1" si="34"/>
        <v>0.13964041536193483</v>
      </c>
      <c r="L544" s="6">
        <f t="shared" ca="1" si="33"/>
        <v>0.25857828202840138</v>
      </c>
      <c r="M544" s="24">
        <f t="shared" ca="1" si="35"/>
        <v>-2.2384090274626026E-2</v>
      </c>
    </row>
    <row r="545" spans="5:13">
      <c r="E545" s="82">
        <f t="shared" ca="1" si="32"/>
        <v>0.82261001952386048</v>
      </c>
      <c r="F545" s="94">
        <f t="shared" ca="1" si="34"/>
        <v>0.17769438920127892</v>
      </c>
      <c r="L545" s="6">
        <f t="shared" ca="1" si="33"/>
        <v>0.54763060525422258</v>
      </c>
      <c r="M545" s="24">
        <f t="shared" ca="1" si="35"/>
        <v>7.5221517376714203E-2</v>
      </c>
    </row>
    <row r="546" spans="5:13">
      <c r="E546" s="82">
        <f t="shared" ca="1" si="32"/>
        <v>0.28994478854101113</v>
      </c>
      <c r="F546" s="94">
        <f t="shared" ca="1" si="34"/>
        <v>-1.0404420372877879E-2</v>
      </c>
      <c r="L546" s="6">
        <f t="shared" ca="1" si="33"/>
        <v>0.45856076353084596</v>
      </c>
      <c r="M546" s="24">
        <f t="shared" ca="1" si="35"/>
        <v>4.6764781861265765E-2</v>
      </c>
    </row>
    <row r="547" spans="5:13">
      <c r="E547" s="82">
        <f t="shared" ca="1" si="32"/>
        <v>0.46819555488278308</v>
      </c>
      <c r="F547" s="94">
        <f t="shared" ca="1" si="34"/>
        <v>4.9849562397071306E-2</v>
      </c>
      <c r="L547" s="6">
        <f t="shared" ca="1" si="33"/>
        <v>0.19888350388935228</v>
      </c>
      <c r="M547" s="24">
        <f t="shared" ca="1" si="35"/>
        <v>-4.7552219272256058E-2</v>
      </c>
    </row>
    <row r="548" spans="5:13">
      <c r="E548" s="82">
        <f t="shared" ca="1" si="32"/>
        <v>0.30332823946190313</v>
      </c>
      <c r="F548" s="94">
        <f t="shared" ca="1" si="34"/>
        <v>-5.4829984951929867E-3</v>
      </c>
      <c r="L548" s="6">
        <f t="shared" ca="1" si="33"/>
        <v>0.70102922116746591</v>
      </c>
      <c r="M548" s="24">
        <f t="shared" ca="1" si="35"/>
        <v>0.12707424933084416</v>
      </c>
    </row>
    <row r="549" spans="5:13">
      <c r="E549" s="82">
        <f t="shared" ca="1" si="32"/>
        <v>0.15783159555636861</v>
      </c>
      <c r="F549" s="94">
        <f t="shared" ca="1" si="34"/>
        <v>-6.7621698645901757E-2</v>
      </c>
      <c r="L549" s="6">
        <f t="shared" ca="1" si="33"/>
        <v>0.76714593620255767</v>
      </c>
      <c r="M549" s="24">
        <f t="shared" ca="1" si="35"/>
        <v>0.15278110800342831</v>
      </c>
    </row>
    <row r="550" spans="5:13">
      <c r="E550" s="82">
        <f t="shared" ca="1" si="32"/>
        <v>0.40517146247302005</v>
      </c>
      <c r="F550" s="94">
        <f t="shared" ca="1" si="34"/>
        <v>2.9476954456793499E-2</v>
      </c>
      <c r="L550" s="6">
        <f t="shared" ca="1" si="33"/>
        <v>0.91524560748294204</v>
      </c>
      <c r="M550" s="24">
        <f t="shared" ca="1" si="35"/>
        <v>0.23472884762227253</v>
      </c>
    </row>
    <row r="551" spans="5:13">
      <c r="E551" s="82">
        <f t="shared" ca="1" si="32"/>
        <v>0.99797966828282803</v>
      </c>
      <c r="F551" s="94">
        <f t="shared" ca="1" si="34"/>
        <v>0.42566168657449477</v>
      </c>
      <c r="L551" s="6">
        <f t="shared" ca="1" si="33"/>
        <v>0.64849347446083061</v>
      </c>
      <c r="M551" s="24">
        <f t="shared" ca="1" si="35"/>
        <v>0.10849123697200966</v>
      </c>
    </row>
    <row r="552" spans="5:13">
      <c r="E552" s="82">
        <f t="shared" ca="1" si="32"/>
        <v>0.52189934343277755</v>
      </c>
      <c r="F552" s="94">
        <f t="shared" ca="1" si="34"/>
        <v>6.6985307168966821E-2</v>
      </c>
      <c r="L552" s="6">
        <f t="shared" ca="1" si="33"/>
        <v>0.35922668454190765</v>
      </c>
      <c r="M552" s="24">
        <f t="shared" ca="1" si="35"/>
        <v>1.4145336990362717E-2</v>
      </c>
    </row>
    <row r="553" spans="5:13">
      <c r="E553" s="82">
        <f t="shared" ca="1" si="32"/>
        <v>0.41627278371338405</v>
      </c>
      <c r="F553" s="94">
        <f t="shared" ca="1" si="34"/>
        <v>3.3107629980173317E-2</v>
      </c>
      <c r="L553" s="6">
        <f t="shared" ca="1" si="33"/>
        <v>0.62097338775550215</v>
      </c>
      <c r="M553" s="24">
        <f t="shared" ca="1" si="35"/>
        <v>9.917877447939788E-2</v>
      </c>
    </row>
    <row r="554" spans="5:13">
      <c r="E554" s="82">
        <f t="shared" ca="1" si="32"/>
        <v>0.12599237307152067</v>
      </c>
      <c r="F554" s="94">
        <f t="shared" ca="1" si="34"/>
        <v>-8.5699202967924465E-2</v>
      </c>
      <c r="L554" s="6">
        <f t="shared" ca="1" si="33"/>
        <v>0.477881737298679</v>
      </c>
      <c r="M554" s="24">
        <f t="shared" ca="1" si="35"/>
        <v>5.2944792105951648E-2</v>
      </c>
    </row>
    <row r="555" spans="5:13">
      <c r="E555" s="82">
        <f t="shared" ca="1" si="32"/>
        <v>9.8101740108591184E-2</v>
      </c>
      <c r="F555" s="94">
        <f t="shared" ca="1" si="34"/>
        <v>-0.10438336939755363</v>
      </c>
      <c r="L555" s="6">
        <f t="shared" ca="1" si="33"/>
        <v>0.82948736620674457</v>
      </c>
      <c r="M555" s="24">
        <f t="shared" ca="1" si="35"/>
        <v>0.1811009780377128</v>
      </c>
    </row>
    <row r="556" spans="5:13">
      <c r="E556" s="82">
        <f t="shared" ca="1" si="32"/>
        <v>0.69090277376131803</v>
      </c>
      <c r="F556" s="94">
        <f t="shared" ca="1" si="34"/>
        <v>0.12339189434547816</v>
      </c>
      <c r="L556" s="6">
        <f t="shared" ca="1" si="33"/>
        <v>0.28229035356182219</v>
      </c>
      <c r="M556" s="24">
        <f t="shared" ca="1" si="35"/>
        <v>-1.3266784661069148E-2</v>
      </c>
    </row>
    <row r="557" spans="5:13">
      <c r="E557" s="82">
        <f t="shared" ca="1" si="32"/>
        <v>0.17792553011672885</v>
      </c>
      <c r="F557" s="94">
        <f t="shared" ca="1" si="34"/>
        <v>-5.7432653562233107E-2</v>
      </c>
      <c r="L557" s="6">
        <f t="shared" ca="1" si="33"/>
        <v>0.38837773340586335</v>
      </c>
      <c r="M557" s="24">
        <f t="shared" ca="1" si="35"/>
        <v>2.3935872387446155E-2</v>
      </c>
    </row>
    <row r="558" spans="5:13">
      <c r="E558" s="82">
        <f t="shared" ca="1" si="32"/>
        <v>0.21352663001371208</v>
      </c>
      <c r="F558" s="94">
        <f t="shared" ca="1" si="34"/>
        <v>-4.1018349124327641E-2</v>
      </c>
      <c r="L558" s="6">
        <f t="shared" ca="1" si="33"/>
        <v>0.75746544676913197</v>
      </c>
      <c r="M558" s="24">
        <f t="shared" ca="1" si="35"/>
        <v>0.14879921934152349</v>
      </c>
    </row>
    <row r="559" spans="5:13">
      <c r="E559" s="82">
        <f t="shared" ca="1" si="32"/>
        <v>0.11318378500050585</v>
      </c>
      <c r="F559" s="94">
        <f t="shared" ca="1" si="34"/>
        <v>-9.3868111140598953E-2</v>
      </c>
      <c r="L559" s="6">
        <f t="shared" ca="1" si="33"/>
        <v>0.37746755909391372</v>
      </c>
      <c r="M559" s="24">
        <f t="shared" ca="1" si="35"/>
        <v>2.0299698171310609E-2</v>
      </c>
    </row>
    <row r="560" spans="5:13">
      <c r="E560" s="82">
        <f t="shared" ca="1" si="32"/>
        <v>0.83766897506901872</v>
      </c>
      <c r="F560" s="94">
        <f t="shared" ca="1" si="34"/>
        <v>0.18527036262927643</v>
      </c>
      <c r="L560" s="6">
        <f t="shared" ca="1" si="33"/>
        <v>0.34661817796739225</v>
      </c>
      <c r="M560" s="24">
        <f t="shared" ca="1" si="35"/>
        <v>9.8285366835271781E-3</v>
      </c>
    </row>
    <row r="561" spans="5:13">
      <c r="E561" s="82">
        <f t="shared" ca="1" si="32"/>
        <v>0.52500129219399294</v>
      </c>
      <c r="F561" s="94">
        <f t="shared" ca="1" si="34"/>
        <v>6.7975963486953339E-2</v>
      </c>
      <c r="L561" s="6">
        <f t="shared" ca="1" si="33"/>
        <v>0.97734194961282339</v>
      </c>
      <c r="M561" s="24">
        <f t="shared" ca="1" si="35"/>
        <v>0.31459332299389287</v>
      </c>
    </row>
    <row r="562" spans="5:13">
      <c r="E562" s="82">
        <f t="shared" ca="1" si="32"/>
        <v>0.63419739428025401</v>
      </c>
      <c r="F562" s="94">
        <f t="shared" ca="1" si="34"/>
        <v>0.10362434825708054</v>
      </c>
      <c r="L562" s="6">
        <f t="shared" ca="1" si="33"/>
        <v>0.26388850405564102</v>
      </c>
      <c r="M562" s="24">
        <f t="shared" ca="1" si="35"/>
        <v>-2.0306904297846276E-2</v>
      </c>
    </row>
    <row r="563" spans="5:13">
      <c r="E563" s="82">
        <f t="shared" ca="1" si="32"/>
        <v>0.75891767619499118</v>
      </c>
      <c r="F563" s="94">
        <f t="shared" ca="1" si="34"/>
        <v>0.14939095191823454</v>
      </c>
      <c r="L563" s="6">
        <f t="shared" ca="1" si="33"/>
        <v>0.64317082800429626</v>
      </c>
      <c r="M563" s="24">
        <f t="shared" ca="1" si="35"/>
        <v>0.10667129659099597</v>
      </c>
    </row>
    <row r="564" spans="5:13">
      <c r="E564" s="82">
        <f t="shared" ca="1" si="32"/>
        <v>0.91566593863583301</v>
      </c>
      <c r="F564" s="94">
        <f t="shared" ca="1" si="34"/>
        <v>0.23507379684099192</v>
      </c>
      <c r="L564" s="6">
        <f t="shared" ca="1" si="33"/>
        <v>0.92230404378582576</v>
      </c>
      <c r="M564" s="24">
        <f t="shared" ca="1" si="35"/>
        <v>0.24070129800375401</v>
      </c>
    </row>
    <row r="565" spans="5:13">
      <c r="E565" s="82">
        <f t="shared" ca="1" si="32"/>
        <v>0.581687282523769</v>
      </c>
      <c r="F565" s="94">
        <f t="shared" ca="1" si="34"/>
        <v>8.6227675668813605E-2</v>
      </c>
      <c r="L565" s="6">
        <f t="shared" ca="1" si="33"/>
        <v>0.12435067002346634</v>
      </c>
      <c r="M565" s="24">
        <f t="shared" ca="1" si="35"/>
        <v>-8.671257927259271E-2</v>
      </c>
    </row>
    <row r="566" spans="5:13">
      <c r="E566" s="82">
        <f t="shared" ca="1" si="32"/>
        <v>0.9971214783416803</v>
      </c>
      <c r="F566" s="94">
        <f t="shared" ca="1" si="34"/>
        <v>0.4112052314867739</v>
      </c>
      <c r="L566" s="6">
        <f t="shared" ca="1" si="33"/>
        <v>0.12242599895927919</v>
      </c>
      <c r="M566" s="24">
        <f t="shared" ca="1" si="35"/>
        <v>-8.7912611483282194E-2</v>
      </c>
    </row>
    <row r="567" spans="5:13">
      <c r="E567" s="82">
        <f t="shared" ca="1" si="32"/>
        <v>9.486808230158339E-2</v>
      </c>
      <c r="F567" s="94">
        <f t="shared" ca="1" si="34"/>
        <v>-0.10678927789767384</v>
      </c>
      <c r="L567" s="6">
        <f t="shared" ca="1" si="33"/>
        <v>0.95700182298891001</v>
      </c>
      <c r="M567" s="24">
        <f t="shared" ca="1" si="35"/>
        <v>0.27836986477851028</v>
      </c>
    </row>
    <row r="568" spans="5:13">
      <c r="E568" s="82">
        <f t="shared" ca="1" si="32"/>
        <v>0.42528033175080349</v>
      </c>
      <c r="F568" s="94">
        <f t="shared" ca="1" si="34"/>
        <v>3.6037382391908845E-2</v>
      </c>
      <c r="L568" s="6">
        <f t="shared" ca="1" si="33"/>
        <v>0.70344534263581804</v>
      </c>
      <c r="M568" s="24">
        <f t="shared" ca="1" si="35"/>
        <v>0.12796109456069499</v>
      </c>
    </row>
    <row r="569" spans="5:13">
      <c r="E569" s="82">
        <f t="shared" ca="1" si="32"/>
        <v>0.9652647386141634</v>
      </c>
      <c r="F569" s="94">
        <f t="shared" ca="1" si="34"/>
        <v>0.29089044851467794</v>
      </c>
      <c r="L569" s="6">
        <f t="shared" ca="1" si="33"/>
        <v>0.28847363148164396</v>
      </c>
      <c r="M569" s="24">
        <f t="shared" ca="1" si="35"/>
        <v>-1.0951751881316169E-2</v>
      </c>
    </row>
    <row r="570" spans="5:13">
      <c r="E570" s="82">
        <f t="shared" ca="1" si="32"/>
        <v>4.9936271795033682E-2</v>
      </c>
      <c r="F570" s="94">
        <f t="shared" ca="1" si="34"/>
        <v>-0.14928430054772465</v>
      </c>
      <c r="L570" s="6">
        <f t="shared" ca="1" si="33"/>
        <v>0.6854921472902834</v>
      </c>
      <c r="M570" s="24">
        <f t="shared" ca="1" si="35"/>
        <v>0.12144614814180425</v>
      </c>
    </row>
    <row r="571" spans="5:13">
      <c r="E571" s="82">
        <f t="shared" ca="1" si="32"/>
        <v>0.60041224096061929</v>
      </c>
      <c r="F571" s="94">
        <f t="shared" ca="1" si="34"/>
        <v>9.2358447957676143E-2</v>
      </c>
      <c r="L571" s="6">
        <f t="shared" ca="1" si="33"/>
        <v>0.12667237130708042</v>
      </c>
      <c r="M571" s="24">
        <f t="shared" ca="1" si="35"/>
        <v>-8.5282157133333536E-2</v>
      </c>
    </row>
    <row r="572" spans="5:13">
      <c r="E572" s="82">
        <f t="shared" ca="1" si="32"/>
        <v>0.98775070139130217</v>
      </c>
      <c r="F572" s="94">
        <f t="shared" ca="1" si="34"/>
        <v>0.34607364130347651</v>
      </c>
      <c r="L572" s="6">
        <f t="shared" ca="1" si="33"/>
        <v>9.9344907267614135E-2</v>
      </c>
      <c r="M572" s="24">
        <f t="shared" ca="1" si="35"/>
        <v>-0.10347390401255158</v>
      </c>
    </row>
    <row r="573" spans="5:13">
      <c r="E573" s="82">
        <f t="shared" ca="1" si="32"/>
        <v>0.87632425900174105</v>
      </c>
      <c r="F573" s="94">
        <f t="shared" ca="1" si="34"/>
        <v>0.207131906661324</v>
      </c>
      <c r="L573" s="6">
        <f t="shared" ca="1" si="33"/>
        <v>0.5646974577130196</v>
      </c>
      <c r="M573" s="24">
        <f t="shared" ca="1" si="35"/>
        <v>8.0717649536948516E-2</v>
      </c>
    </row>
    <row r="574" spans="5:13">
      <c r="E574" s="82">
        <f t="shared" ca="1" si="32"/>
        <v>0.49762275287999969</v>
      </c>
      <c r="F574" s="94">
        <f t="shared" ca="1" si="34"/>
        <v>5.9242098042339403E-2</v>
      </c>
      <c r="L574" s="6">
        <f t="shared" ca="1" si="33"/>
        <v>0.50175507101067596</v>
      </c>
      <c r="M574" s="24">
        <f t="shared" ca="1" si="35"/>
        <v>6.0559541396543792E-2</v>
      </c>
    </row>
    <row r="575" spans="5:13">
      <c r="E575" s="82">
        <f t="shared" ca="1" si="32"/>
        <v>0.75538568864451205</v>
      </c>
      <c r="F575" s="94">
        <f t="shared" ca="1" si="34"/>
        <v>0.1479551210619818</v>
      </c>
      <c r="L575" s="6">
        <f t="shared" ca="1" si="33"/>
        <v>0.86362356310916499</v>
      </c>
      <c r="M575" s="24">
        <f t="shared" ca="1" si="35"/>
        <v>0.19949282269097643</v>
      </c>
    </row>
    <row r="576" spans="5:13">
      <c r="E576" s="82">
        <f t="shared" ca="1" si="32"/>
        <v>0.13283402324608984</v>
      </c>
      <c r="F576" s="94">
        <f t="shared" ca="1" si="34"/>
        <v>-8.1572222132204913E-2</v>
      </c>
      <c r="L576" s="6">
        <f t="shared" ca="1" si="33"/>
        <v>6.2444411805576694E-2</v>
      </c>
      <c r="M576" s="24">
        <f t="shared" ca="1" si="35"/>
        <v>-0.13517925746929671</v>
      </c>
    </row>
    <row r="577" spans="5:13">
      <c r="E577" s="82">
        <f t="shared" ca="1" si="32"/>
        <v>0.81197758928450414</v>
      </c>
      <c r="F577" s="94">
        <f t="shared" ca="1" si="34"/>
        <v>0.17258776408023652</v>
      </c>
      <c r="L577" s="6">
        <f t="shared" ca="1" si="33"/>
        <v>0.60156150629599558</v>
      </c>
      <c r="M577" s="24">
        <f t="shared" ca="1" si="35"/>
        <v>9.2737044569266236E-2</v>
      </c>
    </row>
    <row r="578" spans="5:13">
      <c r="E578" s="82">
        <f t="shared" ca="1" si="32"/>
        <v>0.51929401421043608</v>
      </c>
      <c r="F578" s="94">
        <f t="shared" ca="1" si="34"/>
        <v>6.6153583937378926E-2</v>
      </c>
      <c r="L578" s="6">
        <f t="shared" ca="1" si="33"/>
        <v>0.9370727594783661</v>
      </c>
      <c r="M578" s="24">
        <f t="shared" ca="1" si="35"/>
        <v>0.25468107619393676</v>
      </c>
    </row>
    <row r="579" spans="5:13">
      <c r="E579" s="82">
        <f t="shared" ref="E579:E642" ca="1" si="36">RAND()</f>
        <v>0.20713742058119811</v>
      </c>
      <c r="F579" s="94">
        <f t="shared" ca="1" si="34"/>
        <v>-4.3835530430354083E-2</v>
      </c>
      <c r="L579" s="6">
        <f t="shared" ref="L579:L642" ca="1" si="37">RAND()</f>
        <v>0.99674756245064466</v>
      </c>
      <c r="M579" s="24">
        <f t="shared" ca="1" si="35"/>
        <v>0.40610186135376736</v>
      </c>
    </row>
    <row r="580" spans="5:13">
      <c r="E580" s="82">
        <f t="shared" ca="1" si="36"/>
        <v>0.89509473581751786</v>
      </c>
      <c r="F580" s="94">
        <f t="shared" ca="1" si="34"/>
        <v>0.21950478787084324</v>
      </c>
      <c r="L580" s="6">
        <f t="shared" ca="1" si="37"/>
        <v>0.17863694453469825</v>
      </c>
      <c r="M580" s="24">
        <f t="shared" ca="1" si="35"/>
        <v>-5.7085735806000071E-2</v>
      </c>
    </row>
    <row r="581" spans="5:13">
      <c r="E581" s="82">
        <f t="shared" ca="1" si="36"/>
        <v>0.78925019102831051</v>
      </c>
      <c r="F581" s="94">
        <f t="shared" ref="F581:F644" ca="1" si="38">_xlfn.NORM.INV(E581,$B$2,$B$3)</f>
        <v>0.16223656197955852</v>
      </c>
      <c r="L581" s="6">
        <f t="shared" ca="1" si="37"/>
        <v>0.44814629928172145</v>
      </c>
      <c r="M581" s="24">
        <f t="shared" ca="1" si="35"/>
        <v>4.3421536464215975E-2</v>
      </c>
    </row>
    <row r="582" spans="5:13">
      <c r="E582" s="82">
        <f t="shared" ca="1" si="36"/>
        <v>0.34018929283225108</v>
      </c>
      <c r="F582" s="94">
        <f t="shared" ca="1" si="38"/>
        <v>7.6053328430565545E-3</v>
      </c>
      <c r="L582" s="6">
        <f t="shared" ca="1" si="37"/>
        <v>0.85656635200734355</v>
      </c>
      <c r="M582" s="24">
        <f t="shared" ca="1" si="35"/>
        <v>0.19545766421101796</v>
      </c>
    </row>
    <row r="583" spans="5:13">
      <c r="E583" s="82">
        <f t="shared" ca="1" si="36"/>
        <v>6.5661062719710728E-3</v>
      </c>
      <c r="F583" s="94">
        <f t="shared" ca="1" si="38"/>
        <v>-0.25544708488719903</v>
      </c>
      <c r="L583" s="6">
        <f t="shared" ca="1" si="37"/>
        <v>0.88218582049795524</v>
      </c>
      <c r="M583" s="24">
        <f t="shared" ref="M583:M646" ca="1" si="39">NORMINV(L583,$B$2,$B$3)</f>
        <v>0.21084303603764962</v>
      </c>
    </row>
    <row r="584" spans="5:13">
      <c r="E584" s="82">
        <f t="shared" ca="1" si="36"/>
        <v>0.48805165278323781</v>
      </c>
      <c r="F584" s="94">
        <f t="shared" ca="1" si="38"/>
        <v>5.6190140970860655E-2</v>
      </c>
      <c r="L584" s="6">
        <f t="shared" ca="1" si="37"/>
        <v>0.90630096331913457</v>
      </c>
      <c r="M584" s="24">
        <f t="shared" ca="1" si="39"/>
        <v>0.22767392634188188</v>
      </c>
    </row>
    <row r="585" spans="5:13">
      <c r="E585" s="82">
        <f t="shared" ca="1" si="36"/>
        <v>0.22355662359860551</v>
      </c>
      <c r="F585" s="94">
        <f t="shared" ca="1" si="38"/>
        <v>-3.6692969045775306E-2</v>
      </c>
      <c r="L585" s="6">
        <f t="shared" ca="1" si="37"/>
        <v>0.40605611460542523</v>
      </c>
      <c r="M585" s="24">
        <f t="shared" ca="1" si="39"/>
        <v>2.9767153586469149E-2</v>
      </c>
    </row>
    <row r="586" spans="5:13">
      <c r="E586" s="82">
        <f t="shared" ca="1" si="36"/>
        <v>0.86272448418827308</v>
      </c>
      <c r="F586" s="94">
        <f t="shared" ca="1" si="38"/>
        <v>0.19897096377030535</v>
      </c>
      <c r="L586" s="6">
        <f t="shared" ca="1" si="37"/>
        <v>0.35718488315984576</v>
      </c>
      <c r="M586" s="24">
        <f t="shared" ca="1" si="39"/>
        <v>1.3449985492484468E-2</v>
      </c>
    </row>
    <row r="587" spans="5:13">
      <c r="E587" s="82">
        <f t="shared" ca="1" si="36"/>
        <v>0.44147379883753546</v>
      </c>
      <c r="F587" s="94">
        <f t="shared" ca="1" si="38"/>
        <v>4.1273643533255702E-2</v>
      </c>
      <c r="L587" s="6">
        <f t="shared" ca="1" si="37"/>
        <v>0.31107014184924042</v>
      </c>
      <c r="M587" s="24">
        <f t="shared" ca="1" si="39"/>
        <v>-2.6807072300654849E-3</v>
      </c>
    </row>
    <row r="588" spans="5:13">
      <c r="E588" s="82">
        <f t="shared" ca="1" si="36"/>
        <v>0.42482043640926936</v>
      </c>
      <c r="F588" s="94">
        <f t="shared" ca="1" si="38"/>
        <v>3.5888119775598193E-2</v>
      </c>
      <c r="L588" s="6">
        <f t="shared" ca="1" si="37"/>
        <v>0.59650118555737042</v>
      </c>
      <c r="M588" s="24">
        <f t="shared" ca="1" si="39"/>
        <v>9.1072172785040428E-2</v>
      </c>
    </row>
    <row r="589" spans="5:13">
      <c r="E589" s="82">
        <f t="shared" ca="1" si="36"/>
        <v>0.60346521736435554</v>
      </c>
      <c r="F589" s="94">
        <f t="shared" ca="1" si="38"/>
        <v>9.3364814908863294E-2</v>
      </c>
      <c r="L589" s="6">
        <f t="shared" ca="1" si="37"/>
        <v>3.9742593407467997E-2</v>
      </c>
      <c r="M589" s="24">
        <f t="shared" ca="1" si="39"/>
        <v>-0.16304720510913612</v>
      </c>
    </row>
    <row r="590" spans="5:13">
      <c r="E590" s="82">
        <f t="shared" ca="1" si="36"/>
        <v>0.56621998968244036</v>
      </c>
      <c r="F590" s="94">
        <f t="shared" ca="1" si="38"/>
        <v>8.1209691406130741E-2</v>
      </c>
      <c r="L590" s="6">
        <f t="shared" ca="1" si="37"/>
        <v>3.7895484665553369E-2</v>
      </c>
      <c r="M590" s="24">
        <f t="shared" ca="1" si="39"/>
        <v>-0.16584113468320055</v>
      </c>
    </row>
    <row r="591" spans="5:13">
      <c r="E591" s="82">
        <f t="shared" ca="1" si="36"/>
        <v>5.167010668915617E-2</v>
      </c>
      <c r="F591" s="94">
        <f t="shared" ca="1" si="38"/>
        <v>-0.14717294191365399</v>
      </c>
      <c r="L591" s="6">
        <f t="shared" ca="1" si="37"/>
        <v>0.606505767198813</v>
      </c>
      <c r="M591" s="24">
        <f t="shared" ca="1" si="39"/>
        <v>9.4369166008609132E-2</v>
      </c>
    </row>
    <row r="592" spans="5:13">
      <c r="E592" s="82">
        <f t="shared" ca="1" si="36"/>
        <v>0.59361316426983357</v>
      </c>
      <c r="F592" s="94">
        <f t="shared" ca="1" si="38"/>
        <v>9.0124397947939361E-2</v>
      </c>
      <c r="L592" s="6">
        <f t="shared" ca="1" si="37"/>
        <v>0.67552346279905162</v>
      </c>
      <c r="M592" s="24">
        <f t="shared" ca="1" si="39"/>
        <v>0.11789815739490189</v>
      </c>
    </row>
    <row r="593" spans="5:13">
      <c r="E593" s="82">
        <f t="shared" ca="1" si="36"/>
        <v>0.48549340932367113</v>
      </c>
      <c r="F593" s="94">
        <f t="shared" ca="1" si="38"/>
        <v>5.5374089494775375E-2</v>
      </c>
      <c r="L593" s="6">
        <f t="shared" ca="1" si="37"/>
        <v>1.8742813999074404E-2</v>
      </c>
      <c r="M593" s="24">
        <f t="shared" ca="1" si="39"/>
        <v>-0.20460643411770291</v>
      </c>
    </row>
    <row r="594" spans="5:13">
      <c r="E594" s="82">
        <f t="shared" ca="1" si="36"/>
        <v>0.58105460595070724</v>
      </c>
      <c r="F594" s="94">
        <f t="shared" ca="1" si="38"/>
        <v>8.6021669907786563E-2</v>
      </c>
      <c r="L594" s="6">
        <f t="shared" ca="1" si="37"/>
        <v>0.3246660314818598</v>
      </c>
      <c r="M594" s="24">
        <f t="shared" ca="1" si="39"/>
        <v>2.168843097802374E-3</v>
      </c>
    </row>
    <row r="595" spans="5:13">
      <c r="E595" s="82">
        <f t="shared" ca="1" si="36"/>
        <v>0.91067742610074298</v>
      </c>
      <c r="F595" s="94">
        <f t="shared" ca="1" si="38"/>
        <v>0.23106003969317188</v>
      </c>
      <c r="L595" s="6">
        <f t="shared" ca="1" si="37"/>
        <v>0.33511359932480433</v>
      </c>
      <c r="M595" s="24">
        <f t="shared" ca="1" si="39"/>
        <v>5.8387369251512652E-3</v>
      </c>
    </row>
    <row r="596" spans="5:13">
      <c r="E596" s="82">
        <f t="shared" ca="1" si="36"/>
        <v>0.6933656014216657</v>
      </c>
      <c r="F596" s="94">
        <f t="shared" ca="1" si="38"/>
        <v>0.12428247568915536</v>
      </c>
      <c r="L596" s="6">
        <f t="shared" ca="1" si="37"/>
        <v>0.47976673747479159</v>
      </c>
      <c r="M596" s="24">
        <f t="shared" ca="1" si="39"/>
        <v>5.3546603367787146E-2</v>
      </c>
    </row>
    <row r="597" spans="5:13">
      <c r="E597" s="82">
        <f t="shared" ca="1" si="36"/>
        <v>0.45779104118490344</v>
      </c>
      <c r="F597" s="94">
        <f t="shared" ca="1" si="38"/>
        <v>4.6518026997846476E-2</v>
      </c>
      <c r="L597" s="6">
        <f t="shared" ca="1" si="37"/>
        <v>0.11693070322560939</v>
      </c>
      <c r="M597" s="24">
        <f t="shared" ca="1" si="39"/>
        <v>-9.1413617723806601E-2</v>
      </c>
    </row>
    <row r="598" spans="5:13">
      <c r="E598" s="82">
        <f t="shared" ca="1" si="36"/>
        <v>6.587668874340169E-2</v>
      </c>
      <c r="F598" s="94">
        <f t="shared" ca="1" si="38"/>
        <v>-0.13170076794160016</v>
      </c>
      <c r="L598" s="6">
        <f t="shared" ca="1" si="37"/>
        <v>0.66353811896326254</v>
      </c>
      <c r="M598" s="24">
        <f t="shared" ca="1" si="39"/>
        <v>0.11369098738362396</v>
      </c>
    </row>
    <row r="599" spans="5:13">
      <c r="E599" s="82">
        <f t="shared" ca="1" si="36"/>
        <v>0.68492703651268771</v>
      </c>
      <c r="F599" s="94">
        <f t="shared" ca="1" si="38"/>
        <v>0.12124376018402792</v>
      </c>
      <c r="L599" s="6">
        <f t="shared" ca="1" si="37"/>
        <v>7.2333554354685914E-2</v>
      </c>
      <c r="M599" s="24">
        <f t="shared" ca="1" si="39"/>
        <v>-0.12552019334258382</v>
      </c>
    </row>
    <row r="600" spans="5:13">
      <c r="E600" s="82">
        <f t="shared" ca="1" si="36"/>
        <v>0.90450726965318007</v>
      </c>
      <c r="F600" s="94">
        <f t="shared" ca="1" si="38"/>
        <v>0.22631987942123249</v>
      </c>
      <c r="L600" s="6">
        <f t="shared" ca="1" si="37"/>
        <v>0.96298240716243944</v>
      </c>
      <c r="M600" s="24">
        <f t="shared" ca="1" si="39"/>
        <v>0.28720814596403033</v>
      </c>
    </row>
    <row r="601" spans="5:13">
      <c r="E601" s="82">
        <f t="shared" ca="1" si="36"/>
        <v>0.48740549708081859</v>
      </c>
      <c r="F601" s="94">
        <f t="shared" ca="1" si="38"/>
        <v>5.5984040548829279E-2</v>
      </c>
      <c r="L601" s="6">
        <f t="shared" ca="1" si="37"/>
        <v>0.43778981645438386</v>
      </c>
      <c r="M601" s="24">
        <f t="shared" ca="1" si="39"/>
        <v>4.0085508286691413E-2</v>
      </c>
    </row>
    <row r="602" spans="5:13">
      <c r="E602" s="82">
        <f t="shared" ca="1" si="36"/>
        <v>0.83588145903439626</v>
      </c>
      <c r="F602" s="94">
        <f t="shared" ca="1" si="38"/>
        <v>0.18434803200812877</v>
      </c>
      <c r="L602" s="6">
        <f t="shared" ca="1" si="37"/>
        <v>0.73305277126764334</v>
      </c>
      <c r="M602" s="24">
        <f t="shared" ca="1" si="39"/>
        <v>0.13912011694582846</v>
      </c>
    </row>
    <row r="603" spans="5:13">
      <c r="E603" s="82">
        <f t="shared" ca="1" si="36"/>
        <v>0.67063507983580672</v>
      </c>
      <c r="F603" s="94">
        <f t="shared" ca="1" si="38"/>
        <v>0.11617481163741401</v>
      </c>
      <c r="L603" s="6">
        <f t="shared" ca="1" si="37"/>
        <v>0.81236483731054587</v>
      </c>
      <c r="M603" s="24">
        <f t="shared" ca="1" si="39"/>
        <v>0.17277055581713252</v>
      </c>
    </row>
    <row r="604" spans="5:13">
      <c r="E604" s="82">
        <f t="shared" ca="1" si="36"/>
        <v>0.5526343032288481</v>
      </c>
      <c r="F604" s="94">
        <f t="shared" ca="1" si="38"/>
        <v>7.6829485411627665E-2</v>
      </c>
      <c r="L604" s="6">
        <f t="shared" ca="1" si="37"/>
        <v>0.1675045595095771</v>
      </c>
      <c r="M604" s="24">
        <f t="shared" ca="1" si="39"/>
        <v>-6.2618585700844165E-2</v>
      </c>
    </row>
    <row r="605" spans="5:13">
      <c r="E605" s="82">
        <f t="shared" ca="1" si="36"/>
        <v>0.73703244248525335</v>
      </c>
      <c r="F605" s="94">
        <f t="shared" ca="1" si="38"/>
        <v>0.14066560133983219</v>
      </c>
      <c r="L605" s="6">
        <f t="shared" ca="1" si="37"/>
        <v>0.75383118207325506</v>
      </c>
      <c r="M605" s="24">
        <f t="shared" ca="1" si="39"/>
        <v>0.14732672566599711</v>
      </c>
    </row>
    <row r="606" spans="5:13">
      <c r="E606" s="82">
        <f t="shared" ca="1" si="36"/>
        <v>0.71752443933925547</v>
      </c>
      <c r="F606" s="94">
        <f t="shared" ca="1" si="38"/>
        <v>0.13319709277161493</v>
      </c>
      <c r="L606" s="6">
        <f t="shared" ca="1" si="37"/>
        <v>0.19349682911593991</v>
      </c>
      <c r="M606" s="24">
        <f t="shared" ca="1" si="39"/>
        <v>-5.0028092722150141E-2</v>
      </c>
    </row>
    <row r="607" spans="5:13">
      <c r="E607" s="82">
        <f t="shared" ca="1" si="36"/>
        <v>0.56383925416235314</v>
      </c>
      <c r="F607" s="94">
        <f t="shared" ca="1" si="38"/>
        <v>8.0440438012116797E-2</v>
      </c>
      <c r="L607" s="6">
        <f t="shared" ca="1" si="37"/>
        <v>0.29097238324727837</v>
      </c>
      <c r="M607" s="24">
        <f t="shared" ca="1" si="39"/>
        <v>-1.0022885013442187E-2</v>
      </c>
    </row>
    <row r="608" spans="5:13">
      <c r="E608" s="82">
        <f t="shared" ca="1" si="36"/>
        <v>0.4980684907604932</v>
      </c>
      <c r="F608" s="94">
        <f t="shared" ca="1" si="38"/>
        <v>5.9384207187681635E-2</v>
      </c>
      <c r="L608" s="6">
        <f t="shared" ca="1" si="37"/>
        <v>0.18717335587571615</v>
      </c>
      <c r="M608" s="24">
        <f t="shared" ca="1" si="39"/>
        <v>-5.2988846338192119E-2</v>
      </c>
    </row>
    <row r="609" spans="5:13">
      <c r="E609" s="82">
        <f t="shared" ca="1" si="36"/>
        <v>0.58804571228339597</v>
      </c>
      <c r="F609" s="94">
        <f t="shared" ca="1" si="38"/>
        <v>8.8301964089607748E-2</v>
      </c>
      <c r="L609" s="6">
        <f t="shared" ca="1" si="37"/>
        <v>0.3580875353524654</v>
      </c>
      <c r="M609" s="24">
        <f t="shared" ca="1" si="39"/>
        <v>1.3757561152549738E-2</v>
      </c>
    </row>
    <row r="610" spans="5:13">
      <c r="E610" s="82">
        <f t="shared" ca="1" si="36"/>
        <v>0.60429098891642419</v>
      </c>
      <c r="F610" s="94">
        <f t="shared" ca="1" si="38"/>
        <v>9.3637374517886771E-2</v>
      </c>
      <c r="L610" s="6">
        <f t="shared" ca="1" si="37"/>
        <v>0.57788175552471222</v>
      </c>
      <c r="M610" s="24">
        <f t="shared" ca="1" si="39"/>
        <v>8.498957585623626E-2</v>
      </c>
    </row>
    <row r="611" spans="5:13">
      <c r="E611" s="82">
        <f t="shared" ca="1" si="36"/>
        <v>4.0672627624622981E-2</v>
      </c>
      <c r="F611" s="94">
        <f t="shared" ca="1" si="38"/>
        <v>-0.16168023748495858</v>
      </c>
      <c r="L611" s="6">
        <f t="shared" ca="1" si="37"/>
        <v>0.90646480523324624</v>
      </c>
      <c r="M611" s="24">
        <f t="shared" ca="1" si="39"/>
        <v>0.22779855960467132</v>
      </c>
    </row>
    <row r="612" spans="5:13">
      <c r="E612" s="82">
        <f t="shared" ca="1" si="36"/>
        <v>0.21091766619255725</v>
      </c>
      <c r="F612" s="94">
        <f t="shared" ca="1" si="38"/>
        <v>-4.2162655901526958E-2</v>
      </c>
      <c r="L612" s="6">
        <f t="shared" ca="1" si="37"/>
        <v>0.54227157810123627</v>
      </c>
      <c r="M612" s="24">
        <f t="shared" ca="1" si="39"/>
        <v>7.3502049490832777E-2</v>
      </c>
    </row>
    <row r="613" spans="5:13">
      <c r="E613" s="82">
        <f t="shared" ca="1" si="36"/>
        <v>0.10760469713035692</v>
      </c>
      <c r="F613" s="94">
        <f t="shared" ca="1" si="38"/>
        <v>-9.7632706857594537E-2</v>
      </c>
      <c r="L613" s="6">
        <f t="shared" ca="1" si="37"/>
        <v>0.29222624236780526</v>
      </c>
      <c r="M613" s="24">
        <f t="shared" ca="1" si="39"/>
        <v>-9.5581915513189425E-3</v>
      </c>
    </row>
    <row r="614" spans="5:13">
      <c r="E614" s="82">
        <f t="shared" ca="1" si="36"/>
        <v>0.30753402256454232</v>
      </c>
      <c r="F614" s="94">
        <f t="shared" ca="1" si="38"/>
        <v>-3.9568001307903333E-3</v>
      </c>
      <c r="L614" s="6">
        <f t="shared" ca="1" si="37"/>
        <v>0.59519332604028141</v>
      </c>
      <c r="M614" s="24">
        <f t="shared" ca="1" si="39"/>
        <v>9.0642756078398806E-2</v>
      </c>
    </row>
    <row r="615" spans="5:13">
      <c r="E615" s="82">
        <f t="shared" ca="1" si="36"/>
        <v>0.49241835384725718</v>
      </c>
      <c r="F615" s="94">
        <f t="shared" ca="1" si="38"/>
        <v>5.7582726535216094E-2</v>
      </c>
      <c r="L615" s="6">
        <f t="shared" ca="1" si="37"/>
        <v>0.56012267117745584</v>
      </c>
      <c r="M615" s="24">
        <f t="shared" ca="1" si="39"/>
        <v>7.9241033408435121E-2</v>
      </c>
    </row>
    <row r="616" spans="5:13">
      <c r="E616" s="82">
        <f t="shared" ca="1" si="36"/>
        <v>0.35222075254550689</v>
      </c>
      <c r="F616" s="94">
        <f t="shared" ca="1" si="38"/>
        <v>1.1753543666175044E-2</v>
      </c>
      <c r="L616" s="6">
        <f t="shared" ca="1" si="37"/>
        <v>0.32925411316393072</v>
      </c>
      <c r="M616" s="24">
        <f t="shared" ca="1" si="39"/>
        <v>3.7862397805320733E-3</v>
      </c>
    </row>
    <row r="617" spans="5:13">
      <c r="E617" s="82">
        <f t="shared" ca="1" si="36"/>
        <v>0.97905476055753671</v>
      </c>
      <c r="F617" s="94">
        <f t="shared" ca="1" si="38"/>
        <v>0.31877757006868152</v>
      </c>
      <c r="L617" s="6">
        <f t="shared" ca="1" si="37"/>
        <v>0.35290032693388029</v>
      </c>
      <c r="M617" s="24">
        <f t="shared" ca="1" si="39"/>
        <v>1.1986282319539673E-2</v>
      </c>
    </row>
    <row r="618" spans="5:13">
      <c r="E618" s="82">
        <f t="shared" ca="1" si="36"/>
        <v>0.89438227138852067</v>
      </c>
      <c r="F618" s="94">
        <f t="shared" ca="1" si="38"/>
        <v>0.21900733770599515</v>
      </c>
      <c r="L618" s="6">
        <f t="shared" ca="1" si="37"/>
        <v>0.24358602876959301</v>
      </c>
      <c r="M618" s="24">
        <f t="shared" ca="1" si="39"/>
        <v>-2.8371977124225373E-2</v>
      </c>
    </row>
    <row r="619" spans="5:13">
      <c r="E619" s="82">
        <f t="shared" ca="1" si="36"/>
        <v>7.2600261745170536E-2</v>
      </c>
      <c r="F619" s="94">
        <f t="shared" ca="1" si="38"/>
        <v>-0.12527417860225123</v>
      </c>
      <c r="L619" s="6">
        <f t="shared" ca="1" si="37"/>
        <v>0.99773862192376017</v>
      </c>
      <c r="M619" s="24">
        <f t="shared" ca="1" si="39"/>
        <v>0.42111153323987999</v>
      </c>
    </row>
    <row r="620" spans="5:13">
      <c r="E620" s="82">
        <f t="shared" ca="1" si="36"/>
        <v>0.85943480500294878</v>
      </c>
      <c r="F620" s="94">
        <f t="shared" ca="1" si="38"/>
        <v>0.19708114406019747</v>
      </c>
      <c r="L620" s="6">
        <f t="shared" ca="1" si="37"/>
        <v>0.70201343583717946</v>
      </c>
      <c r="M620" s="24">
        <f t="shared" ca="1" si="39"/>
        <v>0.1274351125341015</v>
      </c>
    </row>
    <row r="621" spans="5:13">
      <c r="E621" s="82">
        <f t="shared" ca="1" si="36"/>
        <v>0.10528410357404283</v>
      </c>
      <c r="F621" s="94">
        <f t="shared" ca="1" si="38"/>
        <v>-9.923997496999043E-2</v>
      </c>
      <c r="L621" s="6">
        <f t="shared" ca="1" si="37"/>
        <v>0.33467286301206678</v>
      </c>
      <c r="M621" s="24">
        <f t="shared" ca="1" si="39"/>
        <v>5.6848493131470695E-3</v>
      </c>
    </row>
    <row r="622" spans="5:13">
      <c r="E622" s="82">
        <f t="shared" ca="1" si="36"/>
        <v>0.65196219379832165</v>
      </c>
      <c r="F622" s="94">
        <f t="shared" ca="1" si="38"/>
        <v>0.10968261787289482</v>
      </c>
      <c r="L622" s="6">
        <f t="shared" ca="1" si="37"/>
        <v>0.19581495893265433</v>
      </c>
      <c r="M622" s="24">
        <f t="shared" ca="1" si="39"/>
        <v>-4.8957552934129012E-2</v>
      </c>
    </row>
    <row r="623" spans="5:13">
      <c r="E623" s="82">
        <f t="shared" ca="1" si="36"/>
        <v>0.94982997113647982</v>
      </c>
      <c r="F623" s="94">
        <f t="shared" ca="1" si="38"/>
        <v>0.26899627245470092</v>
      </c>
      <c r="L623" s="6">
        <f t="shared" ca="1" si="37"/>
        <v>0.50846357687992838</v>
      </c>
      <c r="M623" s="24">
        <f t="shared" ca="1" si="39"/>
        <v>6.2698501438384846E-2</v>
      </c>
    </row>
    <row r="624" spans="5:13">
      <c r="E624" s="82">
        <f t="shared" ca="1" si="36"/>
        <v>0.35894927183177683</v>
      </c>
      <c r="F624" s="94">
        <f t="shared" ca="1" si="38"/>
        <v>1.4050942792856E-2</v>
      </c>
      <c r="L624" s="6">
        <f t="shared" ca="1" si="37"/>
        <v>0.89036826059639096</v>
      </c>
      <c r="M624" s="24">
        <f t="shared" ca="1" si="39"/>
        <v>0.21624907153898551</v>
      </c>
    </row>
    <row r="625" spans="5:13">
      <c r="E625" s="82">
        <f t="shared" ca="1" si="36"/>
        <v>0.49125030350609622</v>
      </c>
      <c r="F625" s="94">
        <f t="shared" ca="1" si="38"/>
        <v>5.7210258651397956E-2</v>
      </c>
      <c r="L625" s="6">
        <f t="shared" ca="1" si="37"/>
        <v>0.50050366360503284</v>
      </c>
      <c r="M625" s="24">
        <f t="shared" ca="1" si="39"/>
        <v>6.0160574587033777E-2</v>
      </c>
    </row>
    <row r="626" spans="5:13">
      <c r="E626" s="82">
        <f t="shared" ca="1" si="36"/>
        <v>0.63476524087174602</v>
      </c>
      <c r="F626" s="94">
        <f t="shared" ca="1" si="38"/>
        <v>0.10381640324722657</v>
      </c>
      <c r="L626" s="6">
        <f t="shared" ca="1" si="37"/>
        <v>0.46876000191357969</v>
      </c>
      <c r="M626" s="24">
        <f t="shared" ca="1" si="39"/>
        <v>5.0030079311146378E-2</v>
      </c>
    </row>
    <row r="627" spans="5:13">
      <c r="E627" s="82">
        <f t="shared" ca="1" si="36"/>
        <v>0.16519884800709528</v>
      </c>
      <c r="F627" s="94">
        <f t="shared" ca="1" si="38"/>
        <v>-6.3793767135982615E-2</v>
      </c>
      <c r="L627" s="6">
        <f t="shared" ca="1" si="37"/>
        <v>0.28848776489785566</v>
      </c>
      <c r="M627" s="24">
        <f t="shared" ca="1" si="39"/>
        <v>-1.0946487424190118E-2</v>
      </c>
    </row>
    <row r="628" spans="5:13">
      <c r="E628" s="82">
        <f t="shared" ca="1" si="36"/>
        <v>3.041082113174931E-2</v>
      </c>
      <c r="F628" s="94">
        <f t="shared" ca="1" si="38"/>
        <v>-0.17845080037844088</v>
      </c>
      <c r="L628" s="6">
        <f t="shared" ca="1" si="37"/>
        <v>0.35413033967253671</v>
      </c>
      <c r="M628" s="24">
        <f t="shared" ca="1" si="39"/>
        <v>1.2407125618625531E-2</v>
      </c>
    </row>
    <row r="629" spans="5:13">
      <c r="E629" s="82">
        <f t="shared" ca="1" si="36"/>
        <v>0.58624794306211048</v>
      </c>
      <c r="F629" s="94">
        <f t="shared" ca="1" si="38"/>
        <v>8.7714744346947177E-2</v>
      </c>
      <c r="L629" s="6">
        <f t="shared" ca="1" si="37"/>
        <v>0.71539304196707887</v>
      </c>
      <c r="M629" s="24">
        <f t="shared" ca="1" si="39"/>
        <v>0.13239663821044065</v>
      </c>
    </row>
    <row r="630" spans="5:13">
      <c r="E630" s="82">
        <f t="shared" ca="1" si="36"/>
        <v>0.82694999562258698</v>
      </c>
      <c r="F630" s="94">
        <f t="shared" ca="1" si="38"/>
        <v>0.17983412537322108</v>
      </c>
      <c r="L630" s="6">
        <f t="shared" ca="1" si="37"/>
        <v>0.62749075383603792</v>
      </c>
      <c r="M630" s="24">
        <f t="shared" ca="1" si="39"/>
        <v>0.1013634280180669</v>
      </c>
    </row>
    <row r="631" spans="5:13">
      <c r="E631" s="82">
        <f t="shared" ca="1" si="36"/>
        <v>0.12110896356586454</v>
      </c>
      <c r="F631" s="94">
        <f t="shared" ca="1" si="38"/>
        <v>-8.8741430748650624E-2</v>
      </c>
      <c r="L631" s="6">
        <f t="shared" ca="1" si="37"/>
        <v>0.14342991669757621</v>
      </c>
      <c r="M631" s="24">
        <f t="shared" ca="1" si="39"/>
        <v>-7.5459761712093176E-2</v>
      </c>
    </row>
    <row r="632" spans="5:13">
      <c r="E632" s="82">
        <f t="shared" ca="1" si="36"/>
        <v>0.63315928008763722</v>
      </c>
      <c r="F632" s="94">
        <f t="shared" ca="1" si="38"/>
        <v>0.10327349771029276</v>
      </c>
      <c r="L632" s="6">
        <f t="shared" ca="1" si="37"/>
        <v>0.41969115547692959</v>
      </c>
      <c r="M632" s="24">
        <f t="shared" ca="1" si="39"/>
        <v>3.4221069817394922E-2</v>
      </c>
    </row>
    <row r="633" spans="5:13">
      <c r="E633" s="82">
        <f t="shared" ca="1" si="36"/>
        <v>0.2278436255300561</v>
      </c>
      <c r="F633" s="94">
        <f t="shared" ca="1" si="38"/>
        <v>-3.487808391769974E-2</v>
      </c>
      <c r="L633" s="6">
        <f t="shared" ca="1" si="37"/>
        <v>0.85292765434085782</v>
      </c>
      <c r="M633" s="24">
        <f t="shared" ca="1" si="39"/>
        <v>0.19342946714966366</v>
      </c>
    </row>
    <row r="634" spans="5:13">
      <c r="E634" s="82">
        <f t="shared" ca="1" si="36"/>
        <v>0.98480207632150096</v>
      </c>
      <c r="F634" s="94">
        <f t="shared" ca="1" si="38"/>
        <v>0.33534850148782913</v>
      </c>
      <c r="L634" s="6">
        <f t="shared" ca="1" si="37"/>
        <v>0.37463152087838314</v>
      </c>
      <c r="M634" s="24">
        <f t="shared" ca="1" si="39"/>
        <v>1.9349278498177455E-2</v>
      </c>
    </row>
    <row r="635" spans="5:13">
      <c r="E635" s="82">
        <f t="shared" ca="1" si="36"/>
        <v>0.7062955216682667</v>
      </c>
      <c r="F635" s="94">
        <f t="shared" ca="1" si="38"/>
        <v>0.12901153114459396</v>
      </c>
      <c r="L635" s="6">
        <f t="shared" ca="1" si="37"/>
        <v>0.95386916436537517</v>
      </c>
      <c r="M635" s="24">
        <f t="shared" ca="1" si="39"/>
        <v>0.27413198694337876</v>
      </c>
    </row>
    <row r="636" spans="5:13">
      <c r="E636" s="82">
        <f t="shared" ca="1" si="36"/>
        <v>0.28471050934283737</v>
      </c>
      <c r="F636" s="94">
        <f t="shared" ca="1" si="38"/>
        <v>-1.2357822314104303E-2</v>
      </c>
      <c r="L636" s="6">
        <f t="shared" ca="1" si="37"/>
        <v>0.77484951562867155</v>
      </c>
      <c r="M636" s="24">
        <f t="shared" ca="1" si="39"/>
        <v>0.15601593295458629</v>
      </c>
    </row>
    <row r="637" spans="5:13">
      <c r="E637" s="82">
        <f t="shared" ca="1" si="36"/>
        <v>8.0639908308708597E-2</v>
      </c>
      <c r="F637" s="94">
        <f t="shared" ca="1" si="38"/>
        <v>-0.11816245293392932</v>
      </c>
      <c r="L637" s="6">
        <f t="shared" ca="1" si="37"/>
        <v>0.63341001522199425</v>
      </c>
      <c r="M637" s="24">
        <f t="shared" ca="1" si="39"/>
        <v>0.10335820818684624</v>
      </c>
    </row>
    <row r="638" spans="5:13">
      <c r="E638" s="82">
        <f t="shared" ca="1" si="36"/>
        <v>0.40946310357048998</v>
      </c>
      <c r="F638" s="94">
        <f t="shared" ca="1" si="38"/>
        <v>3.0883319331850248E-2</v>
      </c>
      <c r="L638" s="6">
        <f t="shared" ca="1" si="37"/>
        <v>0.83393564449206714</v>
      </c>
      <c r="M638" s="24">
        <f t="shared" ca="1" si="39"/>
        <v>0.1833513983566305</v>
      </c>
    </row>
    <row r="639" spans="5:13">
      <c r="E639" s="82">
        <f t="shared" ca="1" si="36"/>
        <v>0.19828560299007847</v>
      </c>
      <c r="F639" s="94">
        <f t="shared" ca="1" si="38"/>
        <v>-4.7825012847399359E-2</v>
      </c>
      <c r="L639" s="6">
        <f t="shared" ca="1" si="37"/>
        <v>0.27091200888845968</v>
      </c>
      <c r="M639" s="24">
        <f t="shared" ca="1" si="39"/>
        <v>-1.759194592190351E-2</v>
      </c>
    </row>
    <row r="640" spans="5:13">
      <c r="E640" s="82">
        <f t="shared" ca="1" si="36"/>
        <v>0.89143592740790767</v>
      </c>
      <c r="F640" s="94">
        <f t="shared" ca="1" si="38"/>
        <v>0.21697553267576924</v>
      </c>
      <c r="L640" s="6">
        <f t="shared" ca="1" si="37"/>
        <v>0.37681131858499795</v>
      </c>
      <c r="M640" s="24">
        <f t="shared" ca="1" si="39"/>
        <v>2.0079976321830062E-2</v>
      </c>
    </row>
    <row r="641" spans="5:13">
      <c r="E641" s="82">
        <f t="shared" ca="1" si="36"/>
        <v>0.42598099756282037</v>
      </c>
      <c r="F641" s="94">
        <f t="shared" ca="1" si="38"/>
        <v>3.6264725586427113E-2</v>
      </c>
      <c r="L641" s="6">
        <f t="shared" ca="1" si="37"/>
        <v>0.19197685326483394</v>
      </c>
      <c r="M641" s="24">
        <f t="shared" ca="1" si="39"/>
        <v>-5.0734285912605634E-2</v>
      </c>
    </row>
    <row r="642" spans="5:13">
      <c r="E642" s="82">
        <f t="shared" ca="1" si="36"/>
        <v>0.52613769758038498</v>
      </c>
      <c r="F642" s="94">
        <f t="shared" ca="1" si="38"/>
        <v>6.8339010453679919E-2</v>
      </c>
      <c r="L642" s="6">
        <f t="shared" ca="1" si="37"/>
        <v>0.56696319610870316</v>
      </c>
      <c r="M642" s="24">
        <f t="shared" ca="1" si="39"/>
        <v>8.1449990856666196E-2</v>
      </c>
    </row>
    <row r="643" spans="5:13">
      <c r="E643" s="82">
        <f t="shared" ref="E643:E706" ca="1" si="40">RAND()</f>
        <v>0.9130087673086309</v>
      </c>
      <c r="F643" s="94">
        <f t="shared" ca="1" si="38"/>
        <v>0.23291441276296809</v>
      </c>
      <c r="L643" s="6">
        <f t="shared" ref="L643:L706" ca="1" si="41">RAND()</f>
        <v>0.89279831632707862</v>
      </c>
      <c r="M643" s="24">
        <f t="shared" ca="1" si="39"/>
        <v>0.21791003108932025</v>
      </c>
    </row>
    <row r="644" spans="5:13">
      <c r="E644" s="82">
        <f t="shared" ca="1" si="40"/>
        <v>0.31476712465407963</v>
      </c>
      <c r="F644" s="94">
        <f t="shared" ca="1" si="38"/>
        <v>-1.3532735763756507E-3</v>
      </c>
      <c r="L644" s="6">
        <f t="shared" ca="1" si="41"/>
        <v>0.78712721529480567</v>
      </c>
      <c r="M644" s="24">
        <f t="shared" ca="1" si="39"/>
        <v>0.16130435894883099</v>
      </c>
    </row>
    <row r="645" spans="5:13">
      <c r="E645" s="82">
        <f t="shared" ca="1" si="40"/>
        <v>0.99087498235923899</v>
      </c>
      <c r="F645" s="94">
        <f t="shared" ref="F645:F708" ca="1" si="42">_xlfn.NORM.INV(E645,$B$2,$B$3)</f>
        <v>0.36022804457934243</v>
      </c>
      <c r="L645" s="6">
        <f t="shared" ca="1" si="41"/>
        <v>0.61201624159158796</v>
      </c>
      <c r="M645" s="24">
        <f t="shared" ca="1" si="39"/>
        <v>9.6194903269255297E-2</v>
      </c>
    </row>
    <row r="646" spans="5:13">
      <c r="E646" s="82">
        <f t="shared" ca="1" si="40"/>
        <v>0.48966790514308245</v>
      </c>
      <c r="F646" s="94">
        <f t="shared" ca="1" si="42"/>
        <v>5.6705624707211674E-2</v>
      </c>
      <c r="L646" s="6">
        <f t="shared" ca="1" si="41"/>
        <v>0.75300742641300411</v>
      </c>
      <c r="M646" s="24">
        <f t="shared" ca="1" si="39"/>
        <v>0.14699459286185462</v>
      </c>
    </row>
    <row r="647" spans="5:13">
      <c r="E647" s="82">
        <f t="shared" ca="1" si="40"/>
        <v>0.15079150705885802</v>
      </c>
      <c r="F647" s="94">
        <f t="shared" ca="1" si="42"/>
        <v>-7.1390897230704603E-2</v>
      </c>
      <c r="L647" s="6">
        <f t="shared" ca="1" si="41"/>
        <v>0.47441363450592389</v>
      </c>
      <c r="M647" s="24">
        <f t="shared" ref="M647:M710" ca="1" si="43">NORMINV(L647,$B$2,$B$3)</f>
        <v>5.1837131686335802E-2</v>
      </c>
    </row>
    <row r="648" spans="5:13">
      <c r="E648" s="82">
        <f t="shared" ca="1" si="40"/>
        <v>0.26963666727388835</v>
      </c>
      <c r="F648" s="94">
        <f t="shared" ca="1" si="42"/>
        <v>-1.8082277586710938E-2</v>
      </c>
      <c r="L648" s="6">
        <f t="shared" ca="1" si="41"/>
        <v>0.12067436498837381</v>
      </c>
      <c r="M648" s="24">
        <f t="shared" ca="1" si="43"/>
        <v>-8.9016316708038695E-2</v>
      </c>
    </row>
    <row r="649" spans="5:13">
      <c r="E649" s="82">
        <f t="shared" ca="1" si="40"/>
        <v>0.14806402294093557</v>
      </c>
      <c r="F649" s="94">
        <f t="shared" ca="1" si="42"/>
        <v>-7.2882564468809141E-2</v>
      </c>
      <c r="L649" s="6">
        <f t="shared" ca="1" si="41"/>
        <v>0.97934696302147595</v>
      </c>
      <c r="M649" s="24">
        <f t="shared" ca="1" si="43"/>
        <v>0.31952008818097571</v>
      </c>
    </row>
    <row r="650" spans="5:13">
      <c r="E650" s="82">
        <f t="shared" ca="1" si="40"/>
        <v>0.18603002952430558</v>
      </c>
      <c r="F650" s="94">
        <f t="shared" ca="1" si="42"/>
        <v>-5.3530720661766631E-2</v>
      </c>
      <c r="L650" s="6">
        <f t="shared" ca="1" si="41"/>
        <v>6.8942062238570467E-2</v>
      </c>
      <c r="M650" s="24">
        <f t="shared" ca="1" si="43"/>
        <v>-0.12871096950706903</v>
      </c>
    </row>
    <row r="651" spans="5:13">
      <c r="E651" s="82">
        <f t="shared" ca="1" si="40"/>
        <v>0.35342017996622954</v>
      </c>
      <c r="F651" s="94">
        <f t="shared" ca="1" si="42"/>
        <v>1.2164211558277724E-2</v>
      </c>
      <c r="L651" s="6">
        <f t="shared" ca="1" si="41"/>
        <v>0.5387411513148791</v>
      </c>
      <c r="M651" s="24">
        <f t="shared" ca="1" si="43"/>
        <v>7.2370662582889794E-2</v>
      </c>
    </row>
    <row r="652" spans="5:13">
      <c r="E652" s="82">
        <f t="shared" ca="1" si="40"/>
        <v>0.50811013886112166</v>
      </c>
      <c r="F652" s="94">
        <f t="shared" ca="1" si="42"/>
        <v>6.2585796456120626E-2</v>
      </c>
      <c r="L652" s="6">
        <f t="shared" ca="1" si="41"/>
        <v>0.96440206233166603</v>
      </c>
      <c r="M652" s="24">
        <f t="shared" ca="1" si="43"/>
        <v>0.28947593410259431</v>
      </c>
    </row>
    <row r="653" spans="5:13">
      <c r="E653" s="82">
        <f t="shared" ca="1" si="40"/>
        <v>0.23850681016662023</v>
      </c>
      <c r="F653" s="94">
        <f t="shared" ca="1" si="42"/>
        <v>-3.0445173993785532E-2</v>
      </c>
      <c r="L653" s="6">
        <f t="shared" ca="1" si="41"/>
        <v>3.693307912189292E-2</v>
      </c>
      <c r="M653" s="24">
        <f t="shared" ca="1" si="43"/>
        <v>-0.16734113977811818</v>
      </c>
    </row>
    <row r="654" spans="5:13">
      <c r="E654" s="82">
        <f t="shared" ca="1" si="40"/>
        <v>0.4431838266164333</v>
      </c>
      <c r="F654" s="94">
        <f t="shared" ca="1" si="42"/>
        <v>4.1824590018210914E-2</v>
      </c>
      <c r="L654" s="6">
        <f t="shared" ca="1" si="41"/>
        <v>0.38290797338875437</v>
      </c>
      <c r="M654" s="24">
        <f t="shared" ca="1" si="43"/>
        <v>2.2116765304476933E-2</v>
      </c>
    </row>
    <row r="655" spans="5:13">
      <c r="E655" s="82">
        <f t="shared" ca="1" si="40"/>
        <v>0.95614241321647642</v>
      </c>
      <c r="F655" s="94">
        <f t="shared" ca="1" si="42"/>
        <v>0.27718311623895397</v>
      </c>
      <c r="L655" s="6">
        <f t="shared" ca="1" si="41"/>
        <v>0.97345141539401514</v>
      </c>
      <c r="M655" s="24">
        <f t="shared" ca="1" si="43"/>
        <v>0.30599813457368763</v>
      </c>
    </row>
    <row r="656" spans="5:13">
      <c r="E656" s="82">
        <f t="shared" ca="1" si="40"/>
        <v>0.37464649541039263</v>
      </c>
      <c r="F656" s="94">
        <f t="shared" ca="1" si="42"/>
        <v>1.9354302716817817E-2</v>
      </c>
      <c r="L656" s="6">
        <f t="shared" ca="1" si="41"/>
        <v>0.17820778179242402</v>
      </c>
      <c r="M656" s="24">
        <f t="shared" ca="1" si="43"/>
        <v>-5.7294910488819933E-2</v>
      </c>
    </row>
    <row r="657" spans="5:13">
      <c r="E657" s="82">
        <f t="shared" ca="1" si="40"/>
        <v>0.7503525187974841</v>
      </c>
      <c r="F657" s="94">
        <f t="shared" ca="1" si="42"/>
        <v>0.14592815968584505</v>
      </c>
      <c r="L657" s="6">
        <f t="shared" ca="1" si="41"/>
        <v>0.27375994450659813</v>
      </c>
      <c r="M657" s="24">
        <f t="shared" ca="1" si="43"/>
        <v>-1.6501132179122691E-2</v>
      </c>
    </row>
    <row r="658" spans="5:13">
      <c r="E658" s="82">
        <f t="shared" ca="1" si="40"/>
        <v>0.78399083518429447</v>
      </c>
      <c r="F658" s="94">
        <f t="shared" ca="1" si="42"/>
        <v>0.15993703645281668</v>
      </c>
      <c r="L658" s="6">
        <f t="shared" ca="1" si="41"/>
        <v>0.24695081997629731</v>
      </c>
      <c r="M658" s="24">
        <f t="shared" ca="1" si="43"/>
        <v>-2.7011413356145167E-2</v>
      </c>
    </row>
    <row r="659" spans="5:13">
      <c r="E659" s="82">
        <f t="shared" ca="1" si="40"/>
        <v>0.60306923876539564</v>
      </c>
      <c r="F659" s="94">
        <f t="shared" ca="1" si="42"/>
        <v>9.3234170008873268E-2</v>
      </c>
      <c r="L659" s="6">
        <f t="shared" ca="1" si="41"/>
        <v>0.71582963013626943</v>
      </c>
      <c r="M659" s="24">
        <f t="shared" ca="1" si="43"/>
        <v>0.13256036619765771</v>
      </c>
    </row>
    <row r="660" spans="5:13">
      <c r="E660" s="82">
        <f t="shared" ca="1" si="40"/>
        <v>0.78043812543510271</v>
      </c>
      <c r="F660" s="94">
        <f t="shared" ca="1" si="42"/>
        <v>0.15840202922388108</v>
      </c>
      <c r="L660" s="6">
        <f t="shared" ca="1" si="41"/>
        <v>8.4522936330805987E-2</v>
      </c>
      <c r="M660" s="24">
        <f t="shared" ca="1" si="43"/>
        <v>-0.11491863540857919</v>
      </c>
    </row>
    <row r="661" spans="5:13">
      <c r="E661" s="82">
        <f t="shared" ca="1" si="40"/>
        <v>0.60061489081705943</v>
      </c>
      <c r="F661" s="94">
        <f t="shared" ca="1" si="42"/>
        <v>9.2425184952299622E-2</v>
      </c>
      <c r="L661" s="6">
        <f t="shared" ca="1" si="41"/>
        <v>0.42248790380242451</v>
      </c>
      <c r="M661" s="24">
        <f t="shared" ca="1" si="43"/>
        <v>3.5130562083565943E-2</v>
      </c>
    </row>
    <row r="662" spans="5:13">
      <c r="E662" s="82">
        <f t="shared" ca="1" si="40"/>
        <v>0.52946257839894462</v>
      </c>
      <c r="F662" s="94">
        <f t="shared" ca="1" si="42"/>
        <v>6.9401610063326694E-2</v>
      </c>
      <c r="L662" s="6">
        <f t="shared" ca="1" si="41"/>
        <v>0.90410778174254858</v>
      </c>
      <c r="M662" s="24">
        <f t="shared" ca="1" si="43"/>
        <v>0.2260208636776046</v>
      </c>
    </row>
    <row r="663" spans="5:13">
      <c r="E663" s="82">
        <f t="shared" ca="1" si="40"/>
        <v>0.71419969718551868</v>
      </c>
      <c r="F663" s="94">
        <f t="shared" ca="1" si="42"/>
        <v>0.13194972398045485</v>
      </c>
      <c r="L663" s="6">
        <f t="shared" ca="1" si="41"/>
        <v>0.30280035777768655</v>
      </c>
      <c r="M663" s="24">
        <f t="shared" ca="1" si="43"/>
        <v>-5.6752198389153075E-3</v>
      </c>
    </row>
    <row r="664" spans="5:13">
      <c r="E664" s="82">
        <f t="shared" ca="1" si="40"/>
        <v>6.1581422309820222E-2</v>
      </c>
      <c r="F664" s="94">
        <f t="shared" ca="1" si="42"/>
        <v>-0.13607722097115585</v>
      </c>
      <c r="L664" s="6">
        <f t="shared" ca="1" si="41"/>
        <v>0.876159101724441</v>
      </c>
      <c r="M664" s="24">
        <f t="shared" ca="1" si="43"/>
        <v>0.20702914820482035</v>
      </c>
    </row>
    <row r="665" spans="5:13">
      <c r="E665" s="82">
        <f t="shared" ca="1" si="40"/>
        <v>0.80216449153644465</v>
      </c>
      <c r="F665" s="94">
        <f t="shared" ca="1" si="42"/>
        <v>0.16803069711849111</v>
      </c>
      <c r="L665" s="6">
        <f t="shared" ca="1" si="41"/>
        <v>0.68494654522724985</v>
      </c>
      <c r="M665" s="24">
        <f t="shared" ca="1" si="43"/>
        <v>0.1212507444202385</v>
      </c>
    </row>
    <row r="666" spans="5:13">
      <c r="E666" s="82">
        <f t="shared" ca="1" si="40"/>
        <v>0.10617306114776626</v>
      </c>
      <c r="F666" s="94">
        <f t="shared" ca="1" si="42"/>
        <v>-9.8621278894173464E-2</v>
      </c>
      <c r="L666" s="6">
        <f t="shared" ca="1" si="41"/>
        <v>0.95037256860676211</v>
      </c>
      <c r="M666" s="24">
        <f t="shared" ca="1" si="43"/>
        <v>0.26966649744827031</v>
      </c>
    </row>
    <row r="667" spans="5:13">
      <c r="E667" s="82">
        <f t="shared" ca="1" si="40"/>
        <v>0.92627583530193314</v>
      </c>
      <c r="F667" s="94">
        <f t="shared" ca="1" si="42"/>
        <v>0.24424501215188002</v>
      </c>
      <c r="L667" s="6">
        <f t="shared" ca="1" si="41"/>
        <v>0.3548370664580196</v>
      </c>
      <c r="M667" s="24">
        <f t="shared" ca="1" si="43"/>
        <v>1.2648693205212759E-2</v>
      </c>
    </row>
    <row r="668" spans="5:13">
      <c r="E668" s="82">
        <f t="shared" ca="1" si="40"/>
        <v>0.68162246465950027</v>
      </c>
      <c r="F668" s="94">
        <f t="shared" ca="1" si="42"/>
        <v>0.1200633439219958</v>
      </c>
      <c r="L668" s="6">
        <f t="shared" ca="1" si="41"/>
        <v>0.41415806195348714</v>
      </c>
      <c r="M668" s="24">
        <f t="shared" ca="1" si="43"/>
        <v>3.2417790137402938E-2</v>
      </c>
    </row>
    <row r="669" spans="5:13">
      <c r="E669" s="82">
        <f t="shared" ca="1" si="40"/>
        <v>0.12540054958519053</v>
      </c>
      <c r="F669" s="94">
        <f t="shared" ca="1" si="42"/>
        <v>-8.6063450071276942E-2</v>
      </c>
      <c r="L669" s="6">
        <f t="shared" ca="1" si="41"/>
        <v>0.56019754883760531</v>
      </c>
      <c r="M669" s="24">
        <f t="shared" ca="1" si="43"/>
        <v>7.9265180465117768E-2</v>
      </c>
    </row>
    <row r="670" spans="5:13">
      <c r="E670" s="82">
        <f t="shared" ca="1" si="40"/>
        <v>6.7678717892388329E-2</v>
      </c>
      <c r="F670" s="94">
        <f t="shared" ca="1" si="42"/>
        <v>-0.12993046772458852</v>
      </c>
      <c r="L670" s="6">
        <f t="shared" ca="1" si="41"/>
        <v>0.73179743271371989</v>
      </c>
      <c r="M670" s="24">
        <f t="shared" ca="1" si="43"/>
        <v>0.13863503731804752</v>
      </c>
    </row>
    <row r="671" spans="5:13">
      <c r="E671" s="82">
        <f t="shared" ca="1" si="40"/>
        <v>0.27886897141297384</v>
      </c>
      <c r="F671" s="94">
        <f t="shared" ca="1" si="42"/>
        <v>-1.4558216998739104E-2</v>
      </c>
      <c r="L671" s="6">
        <f t="shared" ca="1" si="41"/>
        <v>0.92487958096990375</v>
      </c>
      <c r="M671" s="24">
        <f t="shared" ca="1" si="43"/>
        <v>0.24298302176374312</v>
      </c>
    </row>
    <row r="672" spans="5:13">
      <c r="E672" s="82">
        <f t="shared" ca="1" si="40"/>
        <v>0.21961630702945845</v>
      </c>
      <c r="F672" s="94">
        <f t="shared" ca="1" si="42"/>
        <v>-3.8378622465771381E-2</v>
      </c>
      <c r="L672" s="6">
        <f t="shared" ca="1" si="41"/>
        <v>0.26472719295143476</v>
      </c>
      <c r="M672" s="24">
        <f t="shared" ca="1" si="43"/>
        <v>-1.9980800415572986E-2</v>
      </c>
    </row>
    <row r="673" spans="5:13">
      <c r="E673" s="82">
        <f t="shared" ca="1" si="40"/>
        <v>0.60787417903547469</v>
      </c>
      <c r="F673" s="94">
        <f t="shared" ca="1" si="42"/>
        <v>9.482187480951626E-2</v>
      </c>
      <c r="L673" s="6">
        <f t="shared" ca="1" si="41"/>
        <v>0.331476027449355</v>
      </c>
      <c r="M673" s="24">
        <f t="shared" ca="1" si="43"/>
        <v>4.5662407763012725E-3</v>
      </c>
    </row>
    <row r="674" spans="5:13">
      <c r="E674" s="82">
        <f t="shared" ca="1" si="40"/>
        <v>0.2039734821646445</v>
      </c>
      <c r="F674" s="94">
        <f t="shared" ca="1" si="42"/>
        <v>-4.5249600718273567E-2</v>
      </c>
      <c r="L674" s="6">
        <f t="shared" ca="1" si="41"/>
        <v>3.8947121276720953E-2</v>
      </c>
      <c r="M674" s="24">
        <f t="shared" ca="1" si="43"/>
        <v>-0.16423718427420744</v>
      </c>
    </row>
    <row r="675" spans="5:13">
      <c r="E675" s="82">
        <f t="shared" ca="1" si="40"/>
        <v>0.89289632732793334</v>
      </c>
      <c r="F675" s="94">
        <f t="shared" ca="1" si="42"/>
        <v>0.21797758864632388</v>
      </c>
      <c r="L675" s="6">
        <f t="shared" ca="1" si="41"/>
        <v>0.97515980020352877</v>
      </c>
      <c r="M675" s="24">
        <f t="shared" ca="1" si="43"/>
        <v>0.30963262399735536</v>
      </c>
    </row>
    <row r="676" spans="5:13">
      <c r="E676" s="82">
        <f t="shared" ca="1" si="40"/>
        <v>0.94743218425097264</v>
      </c>
      <c r="F676" s="94">
        <f t="shared" ca="1" si="42"/>
        <v>0.26610183033001467</v>
      </c>
      <c r="L676" s="6">
        <f t="shared" ca="1" si="41"/>
        <v>4.6859610836936572E-2</v>
      </c>
      <c r="M676" s="24">
        <f t="shared" ca="1" si="43"/>
        <v>-0.15317943511363588</v>
      </c>
    </row>
    <row r="677" spans="5:13">
      <c r="E677" s="82">
        <f t="shared" ca="1" si="40"/>
        <v>6.1671080162698955E-2</v>
      </c>
      <c r="F677" s="94">
        <f t="shared" ca="1" si="42"/>
        <v>-0.13598347410360079</v>
      </c>
      <c r="L677" s="6">
        <f t="shared" ca="1" si="41"/>
        <v>0.465095314635255</v>
      </c>
      <c r="M677" s="24">
        <f t="shared" ca="1" si="43"/>
        <v>4.8857694011858882E-2</v>
      </c>
    </row>
    <row r="678" spans="5:13">
      <c r="E678" s="82">
        <f t="shared" ca="1" si="40"/>
        <v>4.0331071583058375E-2</v>
      </c>
      <c r="F678" s="94">
        <f t="shared" ca="1" si="42"/>
        <v>-0.16217927923661316</v>
      </c>
      <c r="L678" s="6">
        <f t="shared" ca="1" si="41"/>
        <v>0.41664279889713896</v>
      </c>
      <c r="M678" s="24">
        <f t="shared" ca="1" si="43"/>
        <v>3.3228250162408914E-2</v>
      </c>
    </row>
    <row r="679" spans="5:13">
      <c r="E679" s="82">
        <f t="shared" ca="1" si="40"/>
        <v>0.94655474755789626</v>
      </c>
      <c r="F679" s="94">
        <f t="shared" ca="1" si="42"/>
        <v>0.26506884619062276</v>
      </c>
      <c r="L679" s="6">
        <f t="shared" ca="1" si="41"/>
        <v>0.55755161052861302</v>
      </c>
      <c r="M679" s="24">
        <f t="shared" ca="1" si="43"/>
        <v>7.8412314908630834E-2</v>
      </c>
    </row>
    <row r="680" spans="5:13">
      <c r="E680" s="82">
        <f t="shared" ca="1" si="40"/>
        <v>0.37153302554156897</v>
      </c>
      <c r="F680" s="94">
        <f t="shared" ca="1" si="42"/>
        <v>1.8308300351026999E-2</v>
      </c>
      <c r="L680" s="6">
        <f t="shared" ca="1" si="41"/>
        <v>0.34533047084585533</v>
      </c>
      <c r="M680" s="24">
        <f t="shared" ca="1" si="43"/>
        <v>9.384476181794027E-3</v>
      </c>
    </row>
    <row r="681" spans="5:13">
      <c r="E681" s="82">
        <f t="shared" ca="1" si="40"/>
        <v>0.4635495486164114</v>
      </c>
      <c r="F681" s="94">
        <f t="shared" ca="1" si="42"/>
        <v>4.836290333441505E-2</v>
      </c>
      <c r="L681" s="6">
        <f t="shared" ca="1" si="41"/>
        <v>0.44302120270907397</v>
      </c>
      <c r="M681" s="24">
        <f t="shared" ca="1" si="43"/>
        <v>4.17722097562509E-2</v>
      </c>
    </row>
    <row r="682" spans="5:13">
      <c r="E682" s="82">
        <f t="shared" ca="1" si="40"/>
        <v>0.87130920934740241</v>
      </c>
      <c r="F682" s="94">
        <f t="shared" ca="1" si="42"/>
        <v>0.20405335557231141</v>
      </c>
      <c r="L682" s="6">
        <f t="shared" ca="1" si="41"/>
        <v>0.68750234697668899</v>
      </c>
      <c r="M682" s="24">
        <f t="shared" ca="1" si="43"/>
        <v>0.122167345426979</v>
      </c>
    </row>
    <row r="683" spans="5:13">
      <c r="E683" s="82">
        <f t="shared" ca="1" si="40"/>
        <v>0.49931009957702066</v>
      </c>
      <c r="F683" s="94">
        <f t="shared" ca="1" si="42"/>
        <v>5.9780050612761107E-2</v>
      </c>
      <c r="L683" s="6">
        <f t="shared" ca="1" si="41"/>
        <v>0.32646543481880197</v>
      </c>
      <c r="M683" s="24">
        <f t="shared" ca="1" si="43"/>
        <v>2.8042717847566526E-3</v>
      </c>
    </row>
    <row r="684" spans="5:13">
      <c r="E684" s="82">
        <f t="shared" ca="1" si="40"/>
        <v>0.66720776121267011</v>
      </c>
      <c r="F684" s="94">
        <f t="shared" ca="1" si="42"/>
        <v>0.11497268769406357</v>
      </c>
      <c r="L684" s="6">
        <f t="shared" ca="1" si="41"/>
        <v>0.5452174915940452</v>
      </c>
      <c r="M684" s="24">
        <f t="shared" ca="1" si="43"/>
        <v>7.4446933521104874E-2</v>
      </c>
    </row>
    <row r="685" spans="5:13">
      <c r="E685" s="82">
        <f t="shared" ca="1" si="40"/>
        <v>0.88820492450328337</v>
      </c>
      <c r="F685" s="94">
        <f t="shared" ca="1" si="42"/>
        <v>0.21479251790124723</v>
      </c>
      <c r="L685" s="6">
        <f t="shared" ca="1" si="41"/>
        <v>0.76361814374336257</v>
      </c>
      <c r="M685" s="24">
        <f t="shared" ca="1" si="43"/>
        <v>0.15131967037980185</v>
      </c>
    </row>
    <row r="686" spans="5:13">
      <c r="E686" s="82">
        <f t="shared" ca="1" si="40"/>
        <v>0.93253602216166342</v>
      </c>
      <c r="F686" s="94">
        <f t="shared" ca="1" si="42"/>
        <v>0.25013949918473322</v>
      </c>
      <c r="L686" s="6">
        <f t="shared" ca="1" si="41"/>
        <v>0.313157603638621</v>
      </c>
      <c r="M686" s="24">
        <f t="shared" ca="1" si="43"/>
        <v>-1.9303562915149453E-3</v>
      </c>
    </row>
    <row r="687" spans="5:13">
      <c r="E687" s="82">
        <f t="shared" ca="1" si="40"/>
        <v>0.63112565640669704</v>
      </c>
      <c r="F687" s="94">
        <f t="shared" ca="1" si="42"/>
        <v>0.10258714611704087</v>
      </c>
      <c r="L687" s="6">
        <f t="shared" ca="1" si="41"/>
        <v>6.320046079868058E-2</v>
      </c>
      <c r="M687" s="24">
        <f t="shared" ca="1" si="43"/>
        <v>-0.13440048645935168</v>
      </c>
    </row>
    <row r="688" spans="5:13">
      <c r="E688" s="82">
        <f t="shared" ca="1" si="40"/>
        <v>0.60904170354390874</v>
      </c>
      <c r="F688" s="94">
        <f t="shared" ca="1" si="42"/>
        <v>9.5208473334307736E-2</v>
      </c>
      <c r="L688" s="6">
        <f t="shared" ca="1" si="41"/>
        <v>0.51697706719217051</v>
      </c>
      <c r="M688" s="24">
        <f t="shared" ca="1" si="43"/>
        <v>6.5414145715693317E-2</v>
      </c>
    </row>
    <row r="689" spans="5:13">
      <c r="E689" s="82">
        <f t="shared" ca="1" si="40"/>
        <v>0.57049293546365787</v>
      </c>
      <c r="F689" s="94">
        <f t="shared" ca="1" si="42"/>
        <v>8.259231563718708E-2</v>
      </c>
      <c r="L689" s="6">
        <f t="shared" ca="1" si="41"/>
        <v>0.28051539918771096</v>
      </c>
      <c r="M689" s="24">
        <f t="shared" ca="1" si="43"/>
        <v>-1.3935806253731697E-2</v>
      </c>
    </row>
    <row r="690" spans="5:13">
      <c r="E690" s="82">
        <f t="shared" ca="1" si="40"/>
        <v>0.96877086219558872</v>
      </c>
      <c r="F690" s="94">
        <f t="shared" ca="1" si="42"/>
        <v>0.29695488240569079</v>
      </c>
      <c r="L690" s="6">
        <f t="shared" ca="1" si="41"/>
        <v>0.85692331790065179</v>
      </c>
      <c r="M690" s="24">
        <f t="shared" ca="1" si="43"/>
        <v>0.1956584952365332</v>
      </c>
    </row>
    <row r="691" spans="5:13">
      <c r="E691" s="82">
        <f t="shared" ca="1" si="40"/>
        <v>0.1475446147991134</v>
      </c>
      <c r="F691" s="94">
        <f t="shared" ca="1" si="42"/>
        <v>-7.3168707128309279E-2</v>
      </c>
      <c r="L691" s="6">
        <f t="shared" ca="1" si="41"/>
        <v>0.76436990763640544</v>
      </c>
      <c r="M691" s="24">
        <f t="shared" ca="1" si="43"/>
        <v>0.15163008333732814</v>
      </c>
    </row>
    <row r="692" spans="5:13">
      <c r="E692" s="82">
        <f t="shared" ca="1" si="40"/>
        <v>0.4887186025628184</v>
      </c>
      <c r="F692" s="94">
        <f t="shared" ca="1" si="42"/>
        <v>5.6402863469883338E-2</v>
      </c>
      <c r="L692" s="6">
        <f t="shared" ca="1" si="41"/>
        <v>0.27840639596033301</v>
      </c>
      <c r="M692" s="24">
        <f t="shared" ca="1" si="43"/>
        <v>-1.4733408800493938E-2</v>
      </c>
    </row>
    <row r="693" spans="5:13">
      <c r="E693" s="82">
        <f t="shared" ca="1" si="40"/>
        <v>0.54647823865419631</v>
      </c>
      <c r="F693" s="94">
        <f t="shared" ca="1" si="42"/>
        <v>7.4851551275321768E-2</v>
      </c>
      <c r="L693" s="6">
        <f t="shared" ca="1" si="41"/>
        <v>0.19682646426930905</v>
      </c>
      <c r="M693" s="24">
        <f t="shared" ca="1" si="43"/>
        <v>-4.8492840361014797E-2</v>
      </c>
    </row>
    <row r="694" spans="5:13">
      <c r="E694" s="82">
        <f t="shared" ca="1" si="40"/>
        <v>0.18993649557380965</v>
      </c>
      <c r="F694" s="94">
        <f t="shared" ca="1" si="42"/>
        <v>-5.1687655836632054E-2</v>
      </c>
      <c r="L694" s="6">
        <f t="shared" ca="1" si="41"/>
        <v>4.0678864562003758E-3</v>
      </c>
      <c r="M694" s="24">
        <f t="shared" ca="1" si="43"/>
        <v>-0.27658815953778759</v>
      </c>
    </row>
    <row r="695" spans="5:13">
      <c r="E695" s="82">
        <f t="shared" ca="1" si="40"/>
        <v>0.19535794222113723</v>
      </c>
      <c r="F695" s="94">
        <f t="shared" ca="1" si="42"/>
        <v>-4.9167996264451563E-2</v>
      </c>
      <c r="L695" s="6">
        <f t="shared" ca="1" si="41"/>
        <v>0.34755972282361813</v>
      </c>
      <c r="M695" s="24">
        <f t="shared" ca="1" si="43"/>
        <v>1.0152837616946846E-2</v>
      </c>
    </row>
    <row r="696" spans="5:13">
      <c r="E696" s="82">
        <f t="shared" ca="1" si="40"/>
        <v>0.64686210389566712</v>
      </c>
      <c r="F696" s="94">
        <f t="shared" ca="1" si="42"/>
        <v>0.10793239363492733</v>
      </c>
      <c r="L696" s="6">
        <f t="shared" ca="1" si="41"/>
        <v>0.21185847238810873</v>
      </c>
      <c r="M696" s="24">
        <f t="shared" ca="1" si="43"/>
        <v>-4.1749063664390684E-2</v>
      </c>
    </row>
    <row r="697" spans="5:13">
      <c r="E697" s="82">
        <f t="shared" ca="1" si="40"/>
        <v>0.40605650705317387</v>
      </c>
      <c r="F697" s="94">
        <f t="shared" ca="1" si="42"/>
        <v>2.9767282289040742E-2</v>
      </c>
      <c r="L697" s="6">
        <f t="shared" ca="1" si="41"/>
        <v>0.59294711745521222</v>
      </c>
      <c r="M697" s="24">
        <f t="shared" ca="1" si="43"/>
        <v>8.9906057475630449E-2</v>
      </c>
    </row>
    <row r="698" spans="5:13">
      <c r="E698" s="82">
        <f t="shared" ca="1" si="40"/>
        <v>0.96395824291919041</v>
      </c>
      <c r="F698" s="94">
        <f t="shared" ca="1" si="42"/>
        <v>0.28875913172375262</v>
      </c>
      <c r="L698" s="6">
        <f t="shared" ca="1" si="41"/>
        <v>0.38890101524895437</v>
      </c>
      <c r="M698" s="24">
        <f t="shared" ca="1" si="43"/>
        <v>2.4109511118515579E-2</v>
      </c>
    </row>
    <row r="699" spans="5:13">
      <c r="E699" s="82">
        <f t="shared" ca="1" si="40"/>
        <v>0.42527823170780332</v>
      </c>
      <c r="F699" s="94">
        <f t="shared" ca="1" si="42"/>
        <v>3.603670088174777E-2</v>
      </c>
      <c r="L699" s="6">
        <f t="shared" ca="1" si="41"/>
        <v>9.9337407975108039E-2</v>
      </c>
      <c r="M699" s="24">
        <f t="shared" ca="1" si="43"/>
        <v>-0.10347936524991652</v>
      </c>
    </row>
    <row r="700" spans="5:13">
      <c r="E700" s="82">
        <f t="shared" ca="1" si="40"/>
        <v>0.15919327094948443</v>
      </c>
      <c r="F700" s="94">
        <f t="shared" ca="1" si="42"/>
        <v>-6.6905530218942466E-2</v>
      </c>
      <c r="L700" s="6">
        <f t="shared" ca="1" si="41"/>
        <v>0.10841314545726499</v>
      </c>
      <c r="M700" s="24">
        <f t="shared" ca="1" si="43"/>
        <v>-9.7078640246135162E-2</v>
      </c>
    </row>
    <row r="701" spans="5:13">
      <c r="E701" s="82">
        <f t="shared" ca="1" si="40"/>
        <v>0.97890055233762274</v>
      </c>
      <c r="F701" s="94">
        <f t="shared" ca="1" si="42"/>
        <v>0.31838923860934293</v>
      </c>
      <c r="L701" s="6">
        <f t="shared" ca="1" si="41"/>
        <v>0.56000662310918636</v>
      </c>
      <c r="M701" s="24">
        <f t="shared" ca="1" si="43"/>
        <v>7.9203610808748284E-2</v>
      </c>
    </row>
    <row r="702" spans="5:13">
      <c r="E702" s="82">
        <f t="shared" ca="1" si="40"/>
        <v>0.98712091875679475</v>
      </c>
      <c r="F702" s="94">
        <f t="shared" ca="1" si="42"/>
        <v>0.34360874351434206</v>
      </c>
      <c r="L702" s="6">
        <f t="shared" ca="1" si="41"/>
        <v>0.50897133854436594</v>
      </c>
      <c r="M702" s="24">
        <f t="shared" ca="1" si="43"/>
        <v>6.2860421167282798E-2</v>
      </c>
    </row>
    <row r="703" spans="5:13">
      <c r="E703" s="82">
        <f t="shared" ca="1" si="40"/>
        <v>0.9763563501857071</v>
      </c>
      <c r="F703" s="94">
        <f t="shared" ca="1" si="42"/>
        <v>0.31230514194525216</v>
      </c>
      <c r="L703" s="6">
        <f t="shared" ca="1" si="41"/>
        <v>0.45866820679546072</v>
      </c>
      <c r="M703" s="24">
        <f t="shared" ca="1" si="43"/>
        <v>4.6799221659479473E-2</v>
      </c>
    </row>
    <row r="704" spans="5:13">
      <c r="E704" s="82">
        <f t="shared" ca="1" si="40"/>
        <v>8.4246663739424132E-2</v>
      </c>
      <c r="F704" s="94">
        <f t="shared" ca="1" si="42"/>
        <v>-0.11514568254729879</v>
      </c>
      <c r="L704" s="6">
        <f t="shared" ca="1" si="41"/>
        <v>0.41448486283956709</v>
      </c>
      <c r="M704" s="24">
        <f t="shared" ca="1" si="43"/>
        <v>3.252444781722081E-2</v>
      </c>
    </row>
    <row r="705" spans="5:13">
      <c r="E705" s="82">
        <f t="shared" ca="1" si="40"/>
        <v>0.4275114923809612</v>
      </c>
      <c r="F705" s="94">
        <f t="shared" ca="1" si="42"/>
        <v>3.6761058629847937E-2</v>
      </c>
      <c r="L705" s="6">
        <f t="shared" ca="1" si="41"/>
        <v>0.70635603667301317</v>
      </c>
      <c r="M705" s="24">
        <f t="shared" ca="1" si="43"/>
        <v>0.12903388487407896</v>
      </c>
    </row>
    <row r="706" spans="5:13">
      <c r="E706" s="82">
        <f t="shared" ca="1" si="40"/>
        <v>0.7764553087809779</v>
      </c>
      <c r="F706" s="94">
        <f t="shared" ca="1" si="42"/>
        <v>0.15669804797418174</v>
      </c>
      <c r="L706" s="6">
        <f t="shared" ca="1" si="41"/>
        <v>0.33225121622158249</v>
      </c>
      <c r="M706" s="24">
        <f t="shared" ca="1" si="43"/>
        <v>4.8378787734339249E-3</v>
      </c>
    </row>
    <row r="707" spans="5:13">
      <c r="E707" s="82">
        <f t="shared" ref="E707:E770" ca="1" si="44">RAND()</f>
        <v>0.50348305289035022</v>
      </c>
      <c r="F707" s="94">
        <f t="shared" ca="1" si="42"/>
        <v>6.1110456921764943E-2</v>
      </c>
      <c r="L707" s="6">
        <f t="shared" ref="L707:L770" ca="1" si="45">RAND()</f>
        <v>3.6103740042990884E-3</v>
      </c>
      <c r="M707" s="24">
        <f t="shared" ca="1" si="43"/>
        <v>-0.28168911643402195</v>
      </c>
    </row>
    <row r="708" spans="5:13">
      <c r="E708" s="82">
        <f t="shared" ca="1" si="44"/>
        <v>3.7386966120523724E-2</v>
      </c>
      <c r="F708" s="94">
        <f t="shared" ca="1" si="42"/>
        <v>-0.16662978303793971</v>
      </c>
      <c r="L708" s="6">
        <f t="shared" ca="1" si="45"/>
        <v>0.97916672771465285</v>
      </c>
      <c r="M708" s="24">
        <f t="shared" ca="1" si="43"/>
        <v>0.31906104806619467</v>
      </c>
    </row>
    <row r="709" spans="5:13">
      <c r="E709" s="82">
        <f t="shared" ca="1" si="44"/>
        <v>0.26711422783217986</v>
      </c>
      <c r="F709" s="94">
        <f t="shared" ref="F709:F772" ca="1" si="46">_xlfn.NORM.INV(E709,$B$2,$B$3)</f>
        <v>-1.9055520006428225E-2</v>
      </c>
      <c r="L709" s="6">
        <f t="shared" ca="1" si="45"/>
        <v>0.97625849339106541</v>
      </c>
      <c r="M709" s="24">
        <f t="shared" ca="1" si="43"/>
        <v>0.31208236170545151</v>
      </c>
    </row>
    <row r="710" spans="5:13">
      <c r="E710" s="82">
        <f t="shared" ca="1" si="44"/>
        <v>0.22539488852389566</v>
      </c>
      <c r="F710" s="94">
        <f t="shared" ca="1" si="46"/>
        <v>-3.5912356222665906E-2</v>
      </c>
      <c r="L710" s="6">
        <f t="shared" ca="1" si="45"/>
        <v>0.15887845602530648</v>
      </c>
      <c r="M710" s="24">
        <f t="shared" ca="1" si="43"/>
        <v>-6.7070747975150502E-2</v>
      </c>
    </row>
    <row r="711" spans="5:13">
      <c r="E711" s="82">
        <f t="shared" ca="1" si="44"/>
        <v>0.15762571802687197</v>
      </c>
      <c r="F711" s="94">
        <f t="shared" ca="1" si="46"/>
        <v>-6.773033165962053E-2</v>
      </c>
      <c r="L711" s="6">
        <f t="shared" ca="1" si="45"/>
        <v>0.8597154229412729</v>
      </c>
      <c r="M711" s="24">
        <f t="shared" ref="M711:M774" ca="1" si="47">NORMINV(L711,$B$2,$B$3)</f>
        <v>0.19724116915044018</v>
      </c>
    </row>
    <row r="712" spans="5:13">
      <c r="E712" s="82">
        <f t="shared" ca="1" si="44"/>
        <v>0.17514210076831904</v>
      </c>
      <c r="F712" s="94">
        <f t="shared" ca="1" si="46"/>
        <v>-5.879846277266973E-2</v>
      </c>
      <c r="L712" s="6">
        <f t="shared" ca="1" si="45"/>
        <v>3.4278742343574087E-2</v>
      </c>
      <c r="M712" s="24">
        <f t="shared" ca="1" si="47"/>
        <v>-0.17165070049905096</v>
      </c>
    </row>
    <row r="713" spans="5:13">
      <c r="E713" s="82">
        <f t="shared" ca="1" si="44"/>
        <v>0.1693586172461321</v>
      </c>
      <c r="F713" s="94">
        <f t="shared" ca="1" si="46"/>
        <v>-6.1681144102365484E-2</v>
      </c>
      <c r="L713" s="6">
        <f t="shared" ca="1" si="45"/>
        <v>0.41608555579261208</v>
      </c>
      <c r="M713" s="24">
        <f t="shared" ca="1" si="47"/>
        <v>3.3046586880428705E-2</v>
      </c>
    </row>
    <row r="714" spans="5:13">
      <c r="E714" s="82">
        <f t="shared" ca="1" si="44"/>
        <v>0.83206641668465287</v>
      </c>
      <c r="F714" s="94">
        <f t="shared" ca="1" si="46"/>
        <v>0.18240107307732953</v>
      </c>
      <c r="L714" s="6">
        <f t="shared" ca="1" si="45"/>
        <v>2.4002186842870032E-2</v>
      </c>
      <c r="M714" s="24">
        <f t="shared" ca="1" si="47"/>
        <v>-0.19149264357411944</v>
      </c>
    </row>
    <row r="715" spans="5:13">
      <c r="E715" s="82">
        <f t="shared" ca="1" si="44"/>
        <v>0.11972195802376473</v>
      </c>
      <c r="F715" s="94">
        <f t="shared" ca="1" si="46"/>
        <v>-8.9621166322045809E-2</v>
      </c>
      <c r="L715" s="6">
        <f t="shared" ca="1" si="45"/>
        <v>0.24012243803203925</v>
      </c>
      <c r="M715" s="24">
        <f t="shared" ca="1" si="47"/>
        <v>-2.9783135726626581E-2</v>
      </c>
    </row>
    <row r="716" spans="5:13">
      <c r="E716" s="82">
        <f t="shared" ca="1" si="44"/>
        <v>0.823545333468923</v>
      </c>
      <c r="F716" s="94">
        <f t="shared" ca="1" si="46"/>
        <v>0.17815269843147646</v>
      </c>
      <c r="L716" s="6">
        <f t="shared" ca="1" si="45"/>
        <v>0.29842480354035805</v>
      </c>
      <c r="M716" s="24">
        <f t="shared" ca="1" si="47"/>
        <v>-7.2743647941751755E-3</v>
      </c>
    </row>
    <row r="717" spans="5:13">
      <c r="E717" s="82">
        <f t="shared" ca="1" si="44"/>
        <v>0.46437611955263536</v>
      </c>
      <c r="F717" s="94">
        <f t="shared" ca="1" si="46"/>
        <v>4.8627505296409648E-2</v>
      </c>
      <c r="L717" s="6">
        <f t="shared" ca="1" si="45"/>
        <v>0.29215490606921668</v>
      </c>
      <c r="M717" s="24">
        <f t="shared" ca="1" si="47"/>
        <v>-9.5846045843646366E-3</v>
      </c>
    </row>
    <row r="718" spans="5:13">
      <c r="E718" s="82">
        <f t="shared" ca="1" si="44"/>
        <v>0.64670554284546722</v>
      </c>
      <c r="F718" s="94">
        <f t="shared" ca="1" si="46"/>
        <v>0.10787881078581063</v>
      </c>
      <c r="L718" s="6">
        <f t="shared" ca="1" si="45"/>
        <v>0.68256510695574346</v>
      </c>
      <c r="M718" s="24">
        <f t="shared" ca="1" si="47"/>
        <v>0.12039953086473326</v>
      </c>
    </row>
    <row r="719" spans="5:13">
      <c r="E719" s="82">
        <f t="shared" ca="1" si="44"/>
        <v>0.79609840238126539</v>
      </c>
      <c r="F719" s="94">
        <f t="shared" ca="1" si="46"/>
        <v>0.16528187930315358</v>
      </c>
      <c r="L719" s="6">
        <f t="shared" ca="1" si="45"/>
        <v>0.37755210957586838</v>
      </c>
      <c r="M719" s="24">
        <f t="shared" ca="1" si="47"/>
        <v>2.0327998658816349E-2</v>
      </c>
    </row>
    <row r="720" spans="5:13">
      <c r="E720" s="82">
        <f t="shared" ca="1" si="44"/>
        <v>0.74427926493601115</v>
      </c>
      <c r="F720" s="94">
        <f t="shared" ca="1" si="46"/>
        <v>0.14351099485127602</v>
      </c>
      <c r="L720" s="6">
        <f t="shared" ca="1" si="45"/>
        <v>4.7777763912225657E-3</v>
      </c>
      <c r="M720" s="24">
        <f t="shared" ca="1" si="47"/>
        <v>-0.26960912500481432</v>
      </c>
    </row>
    <row r="721" spans="5:13">
      <c r="E721" s="82">
        <f t="shared" ca="1" si="44"/>
        <v>0.34213971736505644</v>
      </c>
      <c r="F721" s="94">
        <f t="shared" ca="1" si="46"/>
        <v>8.281480546784431E-3</v>
      </c>
      <c r="L721" s="6">
        <f t="shared" ca="1" si="45"/>
        <v>0.20775412177276265</v>
      </c>
      <c r="M721" s="24">
        <f t="shared" ca="1" si="47"/>
        <v>-4.3561399807691498E-2</v>
      </c>
    </row>
    <row r="722" spans="5:13">
      <c r="E722" s="82">
        <f t="shared" ca="1" si="44"/>
        <v>0.69116374692924898</v>
      </c>
      <c r="F722" s="94">
        <f t="shared" ca="1" si="46"/>
        <v>0.1234861168168872</v>
      </c>
      <c r="L722" s="6">
        <f t="shared" ca="1" si="45"/>
        <v>0.52128674772290062</v>
      </c>
      <c r="M722" s="24">
        <f t="shared" ca="1" si="47"/>
        <v>6.6789717055597858E-2</v>
      </c>
    </row>
    <row r="723" spans="5:13">
      <c r="E723" s="82">
        <f t="shared" ca="1" si="44"/>
        <v>1.593756028041271E-2</v>
      </c>
      <c r="F723" s="94">
        <f t="shared" ca="1" si="46"/>
        <v>-0.21294206898903745</v>
      </c>
      <c r="L723" s="6">
        <f t="shared" ca="1" si="45"/>
        <v>0.65221043642087451</v>
      </c>
      <c r="M723" s="24">
        <f t="shared" ca="1" si="47"/>
        <v>0.10976804646619412</v>
      </c>
    </row>
    <row r="724" spans="5:13">
      <c r="E724" s="82">
        <f t="shared" ca="1" si="44"/>
        <v>0.76811315960921345</v>
      </c>
      <c r="F724" s="94">
        <f t="shared" ca="1" si="46"/>
        <v>0.15318393465849012</v>
      </c>
      <c r="L724" s="6">
        <f t="shared" ca="1" si="45"/>
        <v>0.70066104027513043</v>
      </c>
      <c r="M724" s="24">
        <f t="shared" ca="1" si="47"/>
        <v>0.12693939427933804</v>
      </c>
    </row>
    <row r="725" spans="5:13">
      <c r="E725" s="82">
        <f t="shared" ca="1" si="44"/>
        <v>6.1781272021909639E-2</v>
      </c>
      <c r="F725" s="94">
        <f t="shared" ca="1" si="46"/>
        <v>-0.13586840238532935</v>
      </c>
      <c r="L725" s="6">
        <f t="shared" ca="1" si="45"/>
        <v>0.84155075534577195</v>
      </c>
      <c r="M725" s="24">
        <f t="shared" ca="1" si="47"/>
        <v>0.18729634809767604</v>
      </c>
    </row>
    <row r="726" spans="5:13">
      <c r="E726" s="82">
        <f t="shared" ca="1" si="44"/>
        <v>0.35758418825569305</v>
      </c>
      <c r="F726" s="94">
        <f t="shared" ca="1" si="46"/>
        <v>1.3586080814562834E-2</v>
      </c>
      <c r="L726" s="6">
        <f t="shared" ca="1" si="45"/>
        <v>6.7500889140788778E-2</v>
      </c>
      <c r="M726" s="24">
        <f t="shared" ca="1" si="47"/>
        <v>-0.13010353256706705</v>
      </c>
    </row>
    <row r="727" spans="5:13">
      <c r="E727" s="82">
        <f t="shared" ca="1" si="44"/>
        <v>0.77332537200828122</v>
      </c>
      <c r="F727" s="94">
        <f t="shared" ca="1" si="46"/>
        <v>0.15537104628405096</v>
      </c>
      <c r="L727" s="6">
        <f t="shared" ca="1" si="45"/>
        <v>0.23511757471878647</v>
      </c>
      <c r="M727" s="24">
        <f t="shared" ca="1" si="47"/>
        <v>-3.1842021655906119E-2</v>
      </c>
    </row>
    <row r="728" spans="5:13">
      <c r="E728" s="82">
        <f t="shared" ca="1" si="44"/>
        <v>0.81268143222056732</v>
      </c>
      <c r="F728" s="94">
        <f t="shared" ca="1" si="46"/>
        <v>0.17292017057010359</v>
      </c>
      <c r="L728" s="6">
        <f t="shared" ca="1" si="45"/>
        <v>0.22799739212078174</v>
      </c>
      <c r="M728" s="24">
        <f t="shared" ca="1" si="47"/>
        <v>-3.4813347157910443E-2</v>
      </c>
    </row>
    <row r="729" spans="5:13">
      <c r="E729" s="82">
        <f t="shared" ca="1" si="44"/>
        <v>0.58177810527016827</v>
      </c>
      <c r="F729" s="94">
        <f t="shared" ca="1" si="46"/>
        <v>8.6257254090714025E-2</v>
      </c>
      <c r="L729" s="6">
        <f t="shared" ca="1" si="45"/>
        <v>0.33234164814781708</v>
      </c>
      <c r="M729" s="24">
        <f t="shared" ca="1" si="47"/>
        <v>4.8695510971282496E-3</v>
      </c>
    </row>
    <row r="730" spans="5:13">
      <c r="E730" s="82">
        <f t="shared" ca="1" si="44"/>
        <v>0.24977570812886807</v>
      </c>
      <c r="F730" s="94">
        <f t="shared" ca="1" si="46"/>
        <v>-2.5876806230724123E-2</v>
      </c>
      <c r="L730" s="6">
        <f t="shared" ca="1" si="45"/>
        <v>0.34999831674281345</v>
      </c>
      <c r="M730" s="24">
        <f t="shared" ca="1" si="47"/>
        <v>1.0991276160897658E-2</v>
      </c>
    </row>
    <row r="731" spans="5:13">
      <c r="E731" s="82">
        <f t="shared" ca="1" si="44"/>
        <v>0.57873253142088321</v>
      </c>
      <c r="F731" s="94">
        <f t="shared" ca="1" si="46"/>
        <v>8.5266159849024761E-2</v>
      </c>
      <c r="L731" s="6">
        <f t="shared" ca="1" si="45"/>
        <v>0.83383530068304534</v>
      </c>
      <c r="M731" s="24">
        <f t="shared" ca="1" si="47"/>
        <v>0.1833002082158483</v>
      </c>
    </row>
    <row r="732" spans="5:13">
      <c r="E732" s="82">
        <f t="shared" ca="1" si="44"/>
        <v>0.10808732870193216</v>
      </c>
      <c r="F732" s="94">
        <f t="shared" ca="1" si="46"/>
        <v>-9.7301578309407472E-2</v>
      </c>
      <c r="L732" s="6">
        <f t="shared" ca="1" si="45"/>
        <v>0.70091437557011693</v>
      </c>
      <c r="M732" s="24">
        <f t="shared" ca="1" si="47"/>
        <v>0.127032176300511</v>
      </c>
    </row>
    <row r="733" spans="5:13">
      <c r="E733" s="82">
        <f t="shared" ca="1" si="44"/>
        <v>0.2871859144945168</v>
      </c>
      <c r="F733" s="94">
        <f t="shared" ca="1" si="46"/>
        <v>-1.1431916492431776E-2</v>
      </c>
      <c r="L733" s="6">
        <f t="shared" ca="1" si="45"/>
        <v>0.52961750178440981</v>
      </c>
      <c r="M733" s="24">
        <f t="shared" ca="1" si="47"/>
        <v>6.9451137501588711E-2</v>
      </c>
    </row>
    <row r="734" spans="5:13">
      <c r="E734" s="82">
        <f t="shared" ca="1" si="44"/>
        <v>0.59861595779841337</v>
      </c>
      <c r="F734" s="94">
        <f t="shared" ca="1" si="46"/>
        <v>9.1767279987775063E-2</v>
      </c>
      <c r="L734" s="6">
        <f t="shared" ca="1" si="45"/>
        <v>0.20252619467400623</v>
      </c>
      <c r="M734" s="24">
        <f t="shared" ca="1" si="47"/>
        <v>-4.5900793733743978E-2</v>
      </c>
    </row>
    <row r="735" spans="5:13">
      <c r="E735" s="82">
        <f t="shared" ca="1" si="44"/>
        <v>0.44542266168974076</v>
      </c>
      <c r="F735" s="94">
        <f t="shared" ca="1" si="46"/>
        <v>4.2545397089831273E-2</v>
      </c>
      <c r="L735" s="6">
        <f t="shared" ca="1" si="45"/>
        <v>4.0110983681777235E-2</v>
      </c>
      <c r="M735" s="24">
        <f t="shared" ca="1" si="47"/>
        <v>-0.16250266711363501</v>
      </c>
    </row>
    <row r="736" spans="5:13">
      <c r="E736" s="82">
        <f t="shared" ca="1" si="44"/>
        <v>0.61817090638420191</v>
      </c>
      <c r="F736" s="94">
        <f t="shared" ca="1" si="46"/>
        <v>9.8242948489488752E-2</v>
      </c>
      <c r="L736" s="6">
        <f t="shared" ca="1" si="45"/>
        <v>0.25219422874950082</v>
      </c>
      <c r="M736" s="24">
        <f t="shared" ca="1" si="47"/>
        <v>-2.4910819458884959E-2</v>
      </c>
    </row>
    <row r="737" spans="5:13">
      <c r="E737" s="82">
        <f t="shared" ca="1" si="44"/>
        <v>0.43341784460916488</v>
      </c>
      <c r="F737" s="94">
        <f t="shared" ca="1" si="46"/>
        <v>3.8673219788788335E-2</v>
      </c>
      <c r="L737" s="6">
        <f t="shared" ca="1" si="45"/>
        <v>0.40609468311903829</v>
      </c>
      <c r="M737" s="24">
        <f t="shared" ca="1" si="47"/>
        <v>2.977980191694957E-2</v>
      </c>
    </row>
    <row r="738" spans="5:13">
      <c r="E738" s="82">
        <f t="shared" ca="1" si="44"/>
        <v>0.41039887898322169</v>
      </c>
      <c r="F738" s="94">
        <f t="shared" ca="1" si="46"/>
        <v>3.1189493534270592E-2</v>
      </c>
      <c r="L738" s="6">
        <f t="shared" ca="1" si="45"/>
        <v>0.15994076038587779</v>
      </c>
      <c r="M738" s="24">
        <f t="shared" ca="1" si="47"/>
        <v>-6.6514096139882378E-2</v>
      </c>
    </row>
    <row r="739" spans="5:13">
      <c r="E739" s="82">
        <f t="shared" ca="1" si="44"/>
        <v>0.48998070531266436</v>
      </c>
      <c r="F739" s="94">
        <f t="shared" ca="1" si="46"/>
        <v>5.6805381947084156E-2</v>
      </c>
      <c r="L739" s="6">
        <f t="shared" ca="1" si="45"/>
        <v>0.90905904208917854</v>
      </c>
      <c r="M739" s="24">
        <f t="shared" ca="1" si="47"/>
        <v>0.22979383775400883</v>
      </c>
    </row>
    <row r="740" spans="5:13">
      <c r="E740" s="82">
        <f t="shared" ca="1" si="44"/>
        <v>0.47710186829807677</v>
      </c>
      <c r="F740" s="94">
        <f t="shared" ca="1" si="46"/>
        <v>5.2695763171922753E-2</v>
      </c>
      <c r="L740" s="6">
        <f t="shared" ca="1" si="45"/>
        <v>0.74045365159917165</v>
      </c>
      <c r="M740" s="24">
        <f t="shared" ca="1" si="47"/>
        <v>0.14200378913785613</v>
      </c>
    </row>
    <row r="741" spans="5:13">
      <c r="E741" s="82">
        <f t="shared" ca="1" si="44"/>
        <v>0.61083598255926508</v>
      </c>
      <c r="F741" s="94">
        <f t="shared" ca="1" si="46"/>
        <v>9.580324308338739E-2</v>
      </c>
      <c r="L741" s="6">
        <f t="shared" ca="1" si="45"/>
        <v>0.4721533584793024</v>
      </c>
      <c r="M741" s="24">
        <f t="shared" ca="1" si="47"/>
        <v>5.1114905039396655E-2</v>
      </c>
    </row>
    <row r="742" spans="5:13">
      <c r="E742" s="82">
        <f t="shared" ca="1" si="44"/>
        <v>0.51949385693963346</v>
      </c>
      <c r="F742" s="94">
        <f t="shared" ca="1" si="46"/>
        <v>6.6217371802284902E-2</v>
      </c>
      <c r="L742" s="6">
        <f t="shared" ca="1" si="45"/>
        <v>6.7973840056164025E-2</v>
      </c>
      <c r="M742" s="24">
        <f t="shared" ca="1" si="47"/>
        <v>-0.12964402533780175</v>
      </c>
    </row>
    <row r="743" spans="5:13">
      <c r="E743" s="82">
        <f t="shared" ca="1" si="44"/>
        <v>0.86451615961870021</v>
      </c>
      <c r="F743" s="94">
        <f t="shared" ca="1" si="46"/>
        <v>0.20001325245005669</v>
      </c>
      <c r="L743" s="6">
        <f t="shared" ca="1" si="45"/>
        <v>0.93119572966367392</v>
      </c>
      <c r="M743" s="24">
        <f t="shared" ca="1" si="47"/>
        <v>0.24884313735907618</v>
      </c>
    </row>
    <row r="744" spans="5:13">
      <c r="E744" s="82">
        <f t="shared" ca="1" si="44"/>
        <v>0.54597485625465469</v>
      </c>
      <c r="F744" s="94">
        <f t="shared" ca="1" si="46"/>
        <v>7.4689980489427585E-2</v>
      </c>
      <c r="L744" s="6">
        <f t="shared" ca="1" si="45"/>
        <v>0.89597128133739368</v>
      </c>
      <c r="M744" s="24">
        <f t="shared" ca="1" si="47"/>
        <v>0.22012016860367581</v>
      </c>
    </row>
    <row r="745" spans="5:13">
      <c r="E745" s="82">
        <f t="shared" ca="1" si="44"/>
        <v>0.73948597028224716</v>
      </c>
      <c r="F745" s="94">
        <f t="shared" ca="1" si="46"/>
        <v>0.14162437058076727</v>
      </c>
      <c r="L745" s="6">
        <f t="shared" ca="1" si="45"/>
        <v>1.9624780467604408E-2</v>
      </c>
      <c r="M745" s="24">
        <f t="shared" ca="1" si="47"/>
        <v>-0.20220584027410959</v>
      </c>
    </row>
    <row r="746" spans="5:13">
      <c r="E746" s="82">
        <f t="shared" ca="1" si="44"/>
        <v>0.55990917965670139</v>
      </c>
      <c r="F746" s="94">
        <f t="shared" ca="1" si="46"/>
        <v>7.9172189016500111E-2</v>
      </c>
      <c r="L746" s="6">
        <f t="shared" ca="1" si="45"/>
        <v>1.9842047554601838E-2</v>
      </c>
      <c r="M746" s="24">
        <f t="shared" ca="1" si="47"/>
        <v>-0.20162856738251045</v>
      </c>
    </row>
    <row r="747" spans="5:13">
      <c r="E747" s="82">
        <f t="shared" ca="1" si="44"/>
        <v>0.41053924143031917</v>
      </c>
      <c r="F747" s="94">
        <f t="shared" ca="1" si="46"/>
        <v>3.1235403960883503E-2</v>
      </c>
      <c r="L747" s="6">
        <f t="shared" ca="1" si="45"/>
        <v>0.58379296938466751</v>
      </c>
      <c r="M747" s="24">
        <f t="shared" ca="1" si="47"/>
        <v>8.6913807210601671E-2</v>
      </c>
    </row>
    <row r="748" spans="5:13">
      <c r="E748" s="82">
        <f t="shared" ca="1" si="44"/>
        <v>0.88300392718789134</v>
      </c>
      <c r="F748" s="94">
        <f t="shared" ca="1" si="46"/>
        <v>0.21137129521402068</v>
      </c>
      <c r="L748" s="6">
        <f t="shared" ca="1" si="45"/>
        <v>0.22990105933641969</v>
      </c>
      <c r="M748" s="24">
        <f t="shared" ca="1" si="47"/>
        <v>-3.4013913168073603E-2</v>
      </c>
    </row>
    <row r="749" spans="5:13">
      <c r="E749" s="82">
        <f t="shared" ca="1" si="44"/>
        <v>0.34695734307113724</v>
      </c>
      <c r="F749" s="94">
        <f t="shared" ca="1" si="46"/>
        <v>9.9453944708224815E-3</v>
      </c>
      <c r="L749" s="6">
        <f t="shared" ca="1" si="45"/>
        <v>0.46211388422091604</v>
      </c>
      <c r="M749" s="24">
        <f t="shared" ca="1" si="47"/>
        <v>4.7903197904167298E-2</v>
      </c>
    </row>
    <row r="750" spans="5:13">
      <c r="E750" s="82">
        <f t="shared" ca="1" si="44"/>
        <v>0.45755176849003132</v>
      </c>
      <c r="F750" s="94">
        <f t="shared" ca="1" si="46"/>
        <v>4.6441311508169394E-2</v>
      </c>
      <c r="L750" s="6">
        <f t="shared" ca="1" si="45"/>
        <v>2.5253579391051884E-2</v>
      </c>
      <c r="M750" s="24">
        <f t="shared" ca="1" si="47"/>
        <v>-0.18873442421015243</v>
      </c>
    </row>
    <row r="751" spans="5:13">
      <c r="E751" s="82">
        <f t="shared" ca="1" si="44"/>
        <v>0.23013817461240837</v>
      </c>
      <c r="F751" s="94">
        <f t="shared" ca="1" si="46"/>
        <v>-3.3914598252475156E-2</v>
      </c>
      <c r="L751" s="6">
        <f t="shared" ca="1" si="45"/>
        <v>0.53954675221448056</v>
      </c>
      <c r="M751" s="24">
        <f t="shared" ca="1" si="47"/>
        <v>7.262874204712165E-2</v>
      </c>
    </row>
    <row r="752" spans="5:13">
      <c r="E752" s="82">
        <f t="shared" ca="1" si="44"/>
        <v>0.53785116898788354</v>
      </c>
      <c r="F752" s="94">
        <f t="shared" ca="1" si="46"/>
        <v>7.2085610142369111E-2</v>
      </c>
      <c r="L752" s="6">
        <f t="shared" ca="1" si="45"/>
        <v>0.19053497799733521</v>
      </c>
      <c r="M752" s="24">
        <f t="shared" ca="1" si="47"/>
        <v>-5.140736259483529E-2</v>
      </c>
    </row>
    <row r="753" spans="5:13">
      <c r="E753" s="82">
        <f t="shared" ca="1" si="44"/>
        <v>0.65248898717071402</v>
      </c>
      <c r="F753" s="94">
        <f t="shared" ca="1" si="46"/>
        <v>0.10986393184146234</v>
      </c>
      <c r="L753" s="6">
        <f t="shared" ca="1" si="45"/>
        <v>0.77134327073012254</v>
      </c>
      <c r="M753" s="24">
        <f t="shared" ca="1" si="47"/>
        <v>0.15453603974826124</v>
      </c>
    </row>
    <row r="754" spans="5:13">
      <c r="E754" s="82">
        <f t="shared" ca="1" si="44"/>
        <v>0.6688436910269181</v>
      </c>
      <c r="F754" s="94">
        <f t="shared" ca="1" si="46"/>
        <v>0.11554586708509189</v>
      </c>
      <c r="L754" s="6">
        <f t="shared" ca="1" si="45"/>
        <v>0.18761194393442426</v>
      </c>
      <c r="M754" s="24">
        <f t="shared" ca="1" si="47"/>
        <v>-5.2781523110526821E-2</v>
      </c>
    </row>
    <row r="755" spans="5:13">
      <c r="E755" s="82">
        <f t="shared" ca="1" si="44"/>
        <v>0.6942061465274153</v>
      </c>
      <c r="F755" s="94">
        <f t="shared" ca="1" si="46"/>
        <v>0.12458714522114238</v>
      </c>
      <c r="L755" s="6">
        <f t="shared" ca="1" si="45"/>
        <v>0.96436131761587662</v>
      </c>
      <c r="M755" s="24">
        <f t="shared" ca="1" si="47"/>
        <v>0.28940982391927739</v>
      </c>
    </row>
    <row r="756" spans="5:13">
      <c r="E756" s="82">
        <f t="shared" ca="1" si="44"/>
        <v>0.35835085583144055</v>
      </c>
      <c r="F756" s="94">
        <f t="shared" ca="1" si="46"/>
        <v>1.3847235701342976E-2</v>
      </c>
      <c r="L756" s="6">
        <f t="shared" ca="1" si="45"/>
        <v>6.4554279383301272E-2</v>
      </c>
      <c r="M756" s="24">
        <f t="shared" ca="1" si="47"/>
        <v>-0.13302391627209514</v>
      </c>
    </row>
    <row r="757" spans="5:13">
      <c r="E757" s="82">
        <f t="shared" ca="1" si="44"/>
        <v>0.11690356040982042</v>
      </c>
      <c r="F757" s="94">
        <f t="shared" ca="1" si="46"/>
        <v>-9.1431195839488166E-2</v>
      </c>
      <c r="L757" s="6">
        <f t="shared" ca="1" si="45"/>
        <v>0.3068048349259469</v>
      </c>
      <c r="M757" s="24">
        <f t="shared" ca="1" si="47"/>
        <v>-4.2207432149113239E-3</v>
      </c>
    </row>
    <row r="758" spans="5:13">
      <c r="E758" s="82">
        <f t="shared" ca="1" si="44"/>
        <v>0.62970521868630447</v>
      </c>
      <c r="F758" s="94">
        <f t="shared" ca="1" si="46"/>
        <v>0.10210848163376567</v>
      </c>
      <c r="L758" s="6">
        <f t="shared" ca="1" si="45"/>
        <v>0.58083971609785556</v>
      </c>
      <c r="M758" s="24">
        <f t="shared" ca="1" si="47"/>
        <v>8.595171519758682E-2</v>
      </c>
    </row>
    <row r="759" spans="5:13">
      <c r="E759" s="82">
        <f t="shared" ca="1" si="44"/>
        <v>0.97815498448859872</v>
      </c>
      <c r="F759" s="94">
        <f t="shared" ca="1" si="46"/>
        <v>0.31654491132227741</v>
      </c>
      <c r="L759" s="6">
        <f t="shared" ca="1" si="45"/>
        <v>0.93965978699533326</v>
      </c>
      <c r="M759" s="24">
        <f t="shared" ca="1" si="47"/>
        <v>0.25738612657428711</v>
      </c>
    </row>
    <row r="760" spans="5:13">
      <c r="E760" s="82">
        <f t="shared" ca="1" si="44"/>
        <v>0.68567224160603646</v>
      </c>
      <c r="F760" s="94">
        <f t="shared" ca="1" si="46"/>
        <v>0.12151067954187238</v>
      </c>
      <c r="L760" s="6">
        <f t="shared" ca="1" si="45"/>
        <v>0.2290111597462795</v>
      </c>
      <c r="M760" s="24">
        <f t="shared" ca="1" si="47"/>
        <v>-3.4387157148608169E-2</v>
      </c>
    </row>
    <row r="761" spans="5:13">
      <c r="E761" s="82">
        <f t="shared" ca="1" si="44"/>
        <v>0.14824168095526524</v>
      </c>
      <c r="F761" s="94">
        <f t="shared" ca="1" si="46"/>
        <v>-7.2784846659934399E-2</v>
      </c>
      <c r="L761" s="6">
        <f t="shared" ca="1" si="45"/>
        <v>0.88174109419775959</v>
      </c>
      <c r="M761" s="24">
        <f t="shared" ca="1" si="47"/>
        <v>0.21055696066970858</v>
      </c>
    </row>
    <row r="762" spans="5:13">
      <c r="E762" s="82">
        <f t="shared" ca="1" si="44"/>
        <v>0.72283737067244813</v>
      </c>
      <c r="F762" s="94">
        <f t="shared" ca="1" si="46"/>
        <v>0.13520516746640518</v>
      </c>
      <c r="L762" s="6">
        <f t="shared" ca="1" si="45"/>
        <v>0.1486008449237084</v>
      </c>
      <c r="M762" s="24">
        <f t="shared" ca="1" si="47"/>
        <v>-7.2587533567023493E-2</v>
      </c>
    </row>
    <row r="763" spans="5:13">
      <c r="E763" s="82">
        <f t="shared" ca="1" si="44"/>
        <v>9.3663884975481282E-2</v>
      </c>
      <c r="F763" s="94">
        <f t="shared" ca="1" si="46"/>
        <v>-0.1077006524024941</v>
      </c>
      <c r="L763" s="6">
        <f t="shared" ca="1" si="45"/>
        <v>0.82458352419031911</v>
      </c>
      <c r="M763" s="24">
        <f t="shared" ca="1" si="47"/>
        <v>0.17866322116872724</v>
      </c>
    </row>
    <row r="764" spans="5:13">
      <c r="E764" s="82">
        <f t="shared" ca="1" si="44"/>
        <v>0.4003385803054057</v>
      </c>
      <c r="F764" s="94">
        <f t="shared" ca="1" si="46"/>
        <v>2.7888736297556768E-2</v>
      </c>
      <c r="L764" s="6">
        <f t="shared" ca="1" si="45"/>
        <v>0.18699937374821451</v>
      </c>
      <c r="M764" s="24">
        <f t="shared" ca="1" si="47"/>
        <v>-5.3071171951276003E-2</v>
      </c>
    </row>
    <row r="765" spans="5:13">
      <c r="E765" s="82">
        <f t="shared" ca="1" si="44"/>
        <v>0.7007662903366878</v>
      </c>
      <c r="F765" s="94">
        <f t="shared" ca="1" si="46"/>
        <v>0.12697793694257917</v>
      </c>
      <c r="L765" s="6">
        <f t="shared" ca="1" si="45"/>
        <v>0.891730280312095</v>
      </c>
      <c r="M765" s="24">
        <f t="shared" ca="1" si="47"/>
        <v>0.21717671892734411</v>
      </c>
    </row>
    <row r="766" spans="5:13">
      <c r="E766" s="82">
        <f t="shared" ca="1" si="44"/>
        <v>0.86722390903829671</v>
      </c>
      <c r="F766" s="94">
        <f t="shared" ca="1" si="46"/>
        <v>0.20160654335356773</v>
      </c>
      <c r="L766" s="6">
        <f t="shared" ca="1" si="45"/>
        <v>3.669059768935512E-2</v>
      </c>
      <c r="M766" s="24">
        <f t="shared" ca="1" si="47"/>
        <v>-0.16772410328345275</v>
      </c>
    </row>
    <row r="767" spans="5:13">
      <c r="E767" s="82">
        <f t="shared" ca="1" si="44"/>
        <v>0.13324008883787897</v>
      </c>
      <c r="F767" s="94">
        <f t="shared" ca="1" si="46"/>
        <v>-8.1331942697767196E-2</v>
      </c>
      <c r="L767" s="6">
        <f t="shared" ca="1" si="45"/>
        <v>0.91144585382052257</v>
      </c>
      <c r="M767" s="24">
        <f t="shared" ca="1" si="47"/>
        <v>0.23166722751240082</v>
      </c>
    </row>
    <row r="768" spans="5:13">
      <c r="E768" s="82">
        <f t="shared" ca="1" si="44"/>
        <v>0.67311811634134489</v>
      </c>
      <c r="F768" s="94">
        <f t="shared" ca="1" si="46"/>
        <v>0.1170488701773876</v>
      </c>
      <c r="L768" s="6">
        <f t="shared" ca="1" si="45"/>
        <v>0.51364108509248241</v>
      </c>
      <c r="M768" s="24">
        <f t="shared" ca="1" si="47"/>
        <v>6.4349804122387402E-2</v>
      </c>
    </row>
    <row r="769" spans="5:13">
      <c r="E769" s="82">
        <f t="shared" ca="1" si="44"/>
        <v>0.71244711762164648</v>
      </c>
      <c r="F769" s="94">
        <f t="shared" ca="1" si="46"/>
        <v>0.13129497785166622</v>
      </c>
      <c r="L769" s="6">
        <f t="shared" ca="1" si="45"/>
        <v>0.70899660751883753</v>
      </c>
      <c r="M769" s="24">
        <f t="shared" ca="1" si="47"/>
        <v>0.13001138140910812</v>
      </c>
    </row>
    <row r="770" spans="5:13">
      <c r="E770" s="82">
        <f t="shared" ca="1" si="44"/>
        <v>0.92968156172959715</v>
      </c>
      <c r="F770" s="94">
        <f t="shared" ca="1" si="46"/>
        <v>0.24740181289319693</v>
      </c>
      <c r="L770" s="6">
        <f t="shared" ca="1" si="45"/>
        <v>2.8977424383293426E-2</v>
      </c>
      <c r="M770" s="24">
        <f t="shared" ca="1" si="47"/>
        <v>-0.18115347705105775</v>
      </c>
    </row>
    <row r="771" spans="5:13">
      <c r="E771" s="82">
        <f t="shared" ref="E771:E834" ca="1" si="48">RAND()</f>
        <v>0.2892221335813594</v>
      </c>
      <c r="F771" s="94">
        <f t="shared" ca="1" si="46"/>
        <v>-1.0673114471652687E-2</v>
      </c>
      <c r="L771" s="6">
        <f t="shared" ref="L771:L834" ca="1" si="49">RAND()</f>
        <v>0.6579892247460194</v>
      </c>
      <c r="M771" s="24">
        <f t="shared" ca="1" si="47"/>
        <v>0.11176317411921555</v>
      </c>
    </row>
    <row r="772" spans="5:13">
      <c r="E772" s="82">
        <f t="shared" ca="1" si="48"/>
        <v>0.74289256184960595</v>
      </c>
      <c r="F772" s="94">
        <f t="shared" ca="1" si="46"/>
        <v>0.14296332014369353</v>
      </c>
      <c r="L772" s="6">
        <f t="shared" ca="1" si="49"/>
        <v>0.56190165008824566</v>
      </c>
      <c r="M772" s="24">
        <f t="shared" ca="1" si="47"/>
        <v>7.9814920142278589E-2</v>
      </c>
    </row>
    <row r="773" spans="5:13">
      <c r="E773" s="82">
        <f t="shared" ca="1" si="48"/>
        <v>0.78769691296585231</v>
      </c>
      <c r="F773" s="94">
        <f t="shared" ref="F773:F836" ca="1" si="50">_xlfn.NORM.INV(E773,$B$2,$B$3)</f>
        <v>0.16155397854947659</v>
      </c>
      <c r="L773" s="6">
        <f t="shared" ca="1" si="49"/>
        <v>0.21254173045999802</v>
      </c>
      <c r="M773" s="24">
        <f t="shared" ca="1" si="47"/>
        <v>-4.1449366623997105E-2</v>
      </c>
    </row>
    <row r="774" spans="5:13">
      <c r="E774" s="82">
        <f t="shared" ca="1" si="48"/>
        <v>0.41719156397733381</v>
      </c>
      <c r="F774" s="94">
        <f t="shared" ca="1" si="50"/>
        <v>3.3407096215828429E-2</v>
      </c>
      <c r="L774" s="6">
        <f t="shared" ca="1" si="49"/>
        <v>0.99822036594156816</v>
      </c>
      <c r="M774" s="24">
        <f t="shared" ca="1" si="47"/>
        <v>0.43072648592843421</v>
      </c>
    </row>
    <row r="775" spans="5:13">
      <c r="E775" s="82">
        <f t="shared" ca="1" si="48"/>
        <v>0.44362501342518779</v>
      </c>
      <c r="F775" s="94">
        <f t="shared" ca="1" si="50"/>
        <v>4.1966678353249062E-2</v>
      </c>
      <c r="L775" s="6">
        <f t="shared" ca="1" si="49"/>
        <v>0.28187179341968349</v>
      </c>
      <c r="M775" s="24">
        <f t="shared" ref="M775:M838" ca="1" si="51">NORMINV(L775,$B$2,$B$3)</f>
        <v>-1.3424366470421611E-2</v>
      </c>
    </row>
    <row r="776" spans="5:13">
      <c r="E776" s="82">
        <f t="shared" ca="1" si="48"/>
        <v>0.60212049602937734</v>
      </c>
      <c r="F776" s="94">
        <f t="shared" ca="1" si="50"/>
        <v>9.292129440254393E-2</v>
      </c>
      <c r="L776" s="6">
        <f t="shared" ca="1" si="49"/>
        <v>0.94230228010485317</v>
      </c>
      <c r="M776" s="24">
        <f t="shared" ca="1" si="51"/>
        <v>0.26024457318853722</v>
      </c>
    </row>
    <row r="777" spans="5:13">
      <c r="E777" s="82">
        <f t="shared" ca="1" si="48"/>
        <v>0.97483085940914349</v>
      </c>
      <c r="F777" s="94">
        <f t="shared" ca="1" si="50"/>
        <v>0.30891688774582171</v>
      </c>
      <c r="L777" s="6">
        <f t="shared" ca="1" si="49"/>
        <v>8.5021731632143327E-2</v>
      </c>
      <c r="M777" s="24">
        <f t="shared" ca="1" si="51"/>
        <v>-0.11451011989110274</v>
      </c>
    </row>
    <row r="778" spans="5:13">
      <c r="E778" s="82">
        <f t="shared" ca="1" si="48"/>
        <v>0.92753709942728224</v>
      </c>
      <c r="F778" s="94">
        <f t="shared" ca="1" si="50"/>
        <v>0.24540079589769861</v>
      </c>
      <c r="L778" s="6">
        <f t="shared" ca="1" si="49"/>
        <v>0.12357675995259376</v>
      </c>
      <c r="M778" s="24">
        <f t="shared" ca="1" si="51"/>
        <v>-8.7193537282445471E-2</v>
      </c>
    </row>
    <row r="779" spans="5:13">
      <c r="E779" s="82">
        <f t="shared" ca="1" si="48"/>
        <v>0.35384868882636022</v>
      </c>
      <c r="F779" s="94">
        <f t="shared" ca="1" si="50"/>
        <v>1.2310806207511467E-2</v>
      </c>
      <c r="L779" s="6">
        <f t="shared" ca="1" si="49"/>
        <v>0.42219541353385337</v>
      </c>
      <c r="M779" s="24">
        <f t="shared" ca="1" si="51"/>
        <v>3.5035505645645303E-2</v>
      </c>
    </row>
    <row r="780" spans="5:13">
      <c r="E780" s="82">
        <f t="shared" ca="1" si="48"/>
        <v>0.83284117362321075</v>
      </c>
      <c r="F780" s="94">
        <f t="shared" ca="1" si="50"/>
        <v>0.18279413171677306</v>
      </c>
      <c r="L780" s="6">
        <f t="shared" ca="1" si="49"/>
        <v>0.28309833923300798</v>
      </c>
      <c r="M780" s="24">
        <f t="shared" ca="1" si="51"/>
        <v>-1.2962907325603387E-2</v>
      </c>
    </row>
    <row r="781" spans="5:13">
      <c r="E781" s="82">
        <f t="shared" ca="1" si="48"/>
        <v>0.97225833027506969</v>
      </c>
      <c r="F781" s="94">
        <f t="shared" ca="1" si="50"/>
        <v>0.30357419181779166</v>
      </c>
      <c r="L781" s="6">
        <f t="shared" ca="1" si="49"/>
        <v>0.18966304274008594</v>
      </c>
      <c r="M781" s="24">
        <f t="shared" ca="1" si="51"/>
        <v>-5.1815905409629964E-2</v>
      </c>
    </row>
    <row r="782" spans="5:13">
      <c r="E782" s="82">
        <f t="shared" ca="1" si="48"/>
        <v>0.64413702324409627</v>
      </c>
      <c r="F782" s="94">
        <f t="shared" ca="1" si="50"/>
        <v>0.10700094194007734</v>
      </c>
      <c r="L782" s="6">
        <f t="shared" ca="1" si="49"/>
        <v>0.51061555737944186</v>
      </c>
      <c r="M782" s="24">
        <f t="shared" ca="1" si="51"/>
        <v>6.338477801191611E-2</v>
      </c>
    </row>
    <row r="783" spans="5:13">
      <c r="E783" s="82">
        <f t="shared" ca="1" si="48"/>
        <v>0.34258430322903011</v>
      </c>
      <c r="F783" s="94">
        <f t="shared" ca="1" si="50"/>
        <v>8.4353987394597679E-3</v>
      </c>
      <c r="L783" s="6">
        <f t="shared" ca="1" si="49"/>
        <v>0.40050408632028767</v>
      </c>
      <c r="M783" s="24">
        <f t="shared" ca="1" si="51"/>
        <v>2.7943207597403097E-2</v>
      </c>
    </row>
    <row r="784" spans="5:13">
      <c r="E784" s="82">
        <f t="shared" ca="1" si="48"/>
        <v>0.27332899493658747</v>
      </c>
      <c r="F784" s="94">
        <f t="shared" ca="1" si="50"/>
        <v>-1.6665831242483456E-2</v>
      </c>
      <c r="L784" s="6">
        <f t="shared" ca="1" si="49"/>
        <v>0.32440489865503441</v>
      </c>
      <c r="M784" s="24">
        <f t="shared" ca="1" si="51"/>
        <v>2.0765088016773126E-3</v>
      </c>
    </row>
    <row r="785" spans="5:13">
      <c r="E785" s="82">
        <f t="shared" ca="1" si="48"/>
        <v>0.44468888493832481</v>
      </c>
      <c r="F785" s="94">
        <f t="shared" ca="1" si="50"/>
        <v>4.2309215918676521E-2</v>
      </c>
      <c r="L785" s="6">
        <f t="shared" ca="1" si="49"/>
        <v>0.51363205685886393</v>
      </c>
      <c r="M785" s="24">
        <f t="shared" ca="1" si="51"/>
        <v>6.4346924120779636E-2</v>
      </c>
    </row>
    <row r="786" spans="5:13">
      <c r="E786" s="82">
        <f t="shared" ca="1" si="48"/>
        <v>0.55089780340475625</v>
      </c>
      <c r="F786" s="94">
        <f t="shared" ca="1" si="50"/>
        <v>7.6271159149855217E-2</v>
      </c>
      <c r="L786" s="6">
        <f t="shared" ca="1" si="49"/>
        <v>0.79160863658999436</v>
      </c>
      <c r="M786" s="24">
        <f t="shared" ca="1" si="51"/>
        <v>0.1632786431923228</v>
      </c>
    </row>
    <row r="787" spans="5:13">
      <c r="E787" s="82">
        <f t="shared" ca="1" si="48"/>
        <v>0.23541285321542438</v>
      </c>
      <c r="F787" s="94">
        <f t="shared" ca="1" si="50"/>
        <v>-3.1719885828664751E-2</v>
      </c>
      <c r="L787" s="6">
        <f t="shared" ca="1" si="49"/>
        <v>0.28064464814838208</v>
      </c>
      <c r="M787" s="24">
        <f t="shared" ca="1" si="51"/>
        <v>-1.3887020419063104E-2</v>
      </c>
    </row>
    <row r="788" spans="5:13">
      <c r="E788" s="82">
        <f t="shared" ca="1" si="48"/>
        <v>7.1482370670286954E-2</v>
      </c>
      <c r="F788" s="94">
        <f t="shared" ca="1" si="50"/>
        <v>-0.12631001693026994</v>
      </c>
      <c r="L788" s="6">
        <f t="shared" ca="1" si="49"/>
        <v>0.41143886637464067</v>
      </c>
      <c r="M788" s="24">
        <f t="shared" ca="1" si="51"/>
        <v>3.1529568927688531E-2</v>
      </c>
    </row>
    <row r="789" spans="5:13">
      <c r="E789" s="82">
        <f t="shared" ca="1" si="48"/>
        <v>0.21196589254970655</v>
      </c>
      <c r="F789" s="94">
        <f t="shared" ca="1" si="50"/>
        <v>-4.1701908628354739E-2</v>
      </c>
      <c r="L789" s="6">
        <f t="shared" ca="1" si="49"/>
        <v>0.15276266740775801</v>
      </c>
      <c r="M789" s="24">
        <f t="shared" ca="1" si="51"/>
        <v>-7.032401712893091E-2</v>
      </c>
    </row>
    <row r="790" spans="5:13">
      <c r="E790" s="82">
        <f t="shared" ca="1" si="48"/>
        <v>0.40725755506435379</v>
      </c>
      <c r="F790" s="94">
        <f t="shared" ca="1" si="50"/>
        <v>3.0161019621112048E-2</v>
      </c>
      <c r="L790" s="6">
        <f t="shared" ca="1" si="49"/>
        <v>0.62888504990341687</v>
      </c>
      <c r="M790" s="24">
        <f t="shared" ca="1" si="51"/>
        <v>0.1018323698450572</v>
      </c>
    </row>
    <row r="791" spans="5:13">
      <c r="E791" s="82">
        <f t="shared" ca="1" si="48"/>
        <v>0.81525532124082156</v>
      </c>
      <c r="F791" s="94">
        <f t="shared" ca="1" si="50"/>
        <v>0.1741423780818567</v>
      </c>
      <c r="L791" s="6">
        <f t="shared" ca="1" si="49"/>
        <v>0.44732072549161761</v>
      </c>
      <c r="M791" s="24">
        <f t="shared" ca="1" si="51"/>
        <v>4.3156050982897667E-2</v>
      </c>
    </row>
    <row r="792" spans="5:13">
      <c r="E792" s="82">
        <f t="shared" ca="1" si="48"/>
        <v>0.64869252008519818</v>
      </c>
      <c r="F792" s="94">
        <f t="shared" ca="1" si="50"/>
        <v>0.10855948607500715</v>
      </c>
      <c r="L792" s="6">
        <f t="shared" ca="1" si="49"/>
        <v>0.63032281695527848</v>
      </c>
      <c r="M792" s="24">
        <f t="shared" ca="1" si="51"/>
        <v>0.10231652856097054</v>
      </c>
    </row>
    <row r="793" spans="5:13">
      <c r="E793" s="82">
        <f t="shared" ca="1" si="48"/>
        <v>0.86007886695679647</v>
      </c>
      <c r="F793" s="94">
        <f t="shared" ca="1" si="50"/>
        <v>0.1974487500775963</v>
      </c>
      <c r="L793" s="6">
        <f t="shared" ca="1" si="49"/>
        <v>0.62883114363053783</v>
      </c>
      <c r="M793" s="24">
        <f t="shared" ca="1" si="51"/>
        <v>0.10181422908592096</v>
      </c>
    </row>
    <row r="794" spans="5:13">
      <c r="E794" s="82">
        <f t="shared" ca="1" si="48"/>
        <v>0.71026212729890237</v>
      </c>
      <c r="F794" s="94">
        <f t="shared" ca="1" si="50"/>
        <v>0.13048132267649826</v>
      </c>
      <c r="L794" s="6">
        <f t="shared" ca="1" si="49"/>
        <v>0.46530457511531642</v>
      </c>
      <c r="M794" s="24">
        <f t="shared" ca="1" si="51"/>
        <v>4.8924663946564709E-2</v>
      </c>
    </row>
    <row r="795" spans="5:13">
      <c r="E795" s="82">
        <f t="shared" ca="1" si="48"/>
        <v>2.010716880494412E-2</v>
      </c>
      <c r="F795" s="94">
        <f t="shared" ca="1" si="50"/>
        <v>-0.20093136980787912</v>
      </c>
      <c r="L795" s="6">
        <f t="shared" ca="1" si="49"/>
        <v>0.59563880266018843</v>
      </c>
      <c r="M795" s="24">
        <f t="shared" ca="1" si="51"/>
        <v>9.0788982399039445E-2</v>
      </c>
    </row>
    <row r="796" spans="5:13">
      <c r="E796" s="82">
        <f t="shared" ca="1" si="48"/>
        <v>0.18139406560285765</v>
      </c>
      <c r="F796" s="94">
        <f t="shared" ca="1" si="50"/>
        <v>-5.5749386391472699E-2</v>
      </c>
      <c r="L796" s="6">
        <f t="shared" ca="1" si="49"/>
        <v>0.7131234295229677</v>
      </c>
      <c r="M796" s="24">
        <f t="shared" ca="1" si="51"/>
        <v>0.13154741641874401</v>
      </c>
    </row>
    <row r="797" spans="5:13">
      <c r="E797" s="82">
        <f t="shared" ca="1" si="48"/>
        <v>0.59428969395776976</v>
      </c>
      <c r="F797" s="94">
        <f t="shared" ca="1" si="50"/>
        <v>9.0346265792159861E-2</v>
      </c>
      <c r="L797" s="6">
        <f t="shared" ca="1" si="49"/>
        <v>0.56880271312851982</v>
      </c>
      <c r="M797" s="24">
        <f t="shared" ca="1" si="51"/>
        <v>8.2045089535075583E-2</v>
      </c>
    </row>
    <row r="798" spans="5:13">
      <c r="E798" s="82">
        <f t="shared" ca="1" si="48"/>
        <v>0.88493845578517938</v>
      </c>
      <c r="F798" s="94">
        <f t="shared" ca="1" si="50"/>
        <v>0.21263094230912855</v>
      </c>
      <c r="L798" s="6">
        <f t="shared" ca="1" si="49"/>
        <v>0.19903173418441122</v>
      </c>
      <c r="M798" s="24">
        <f t="shared" ca="1" si="51"/>
        <v>-4.7484665394601597E-2</v>
      </c>
    </row>
    <row r="799" spans="5:13">
      <c r="E799" s="82">
        <f t="shared" ca="1" si="48"/>
        <v>0.24450250045315225</v>
      </c>
      <c r="F799" s="94">
        <f t="shared" ca="1" si="50"/>
        <v>-2.8000402312828299E-2</v>
      </c>
      <c r="L799" s="6">
        <f t="shared" ca="1" si="49"/>
        <v>0.38822941973711045</v>
      </c>
      <c r="M799" s="24">
        <f t="shared" ca="1" si="51"/>
        <v>2.3886645782590303E-2</v>
      </c>
    </row>
    <row r="800" spans="5:13">
      <c r="E800" s="82">
        <f t="shared" ca="1" si="48"/>
        <v>0.58706895213389487</v>
      </c>
      <c r="F800" s="94">
        <f t="shared" ca="1" si="50"/>
        <v>8.7982843064060429E-2</v>
      </c>
      <c r="L800" s="6">
        <f t="shared" ca="1" si="49"/>
        <v>0.78644141805940126</v>
      </c>
      <c r="M800" s="24">
        <f t="shared" ca="1" si="51"/>
        <v>0.16100438557190866</v>
      </c>
    </row>
    <row r="801" spans="5:13">
      <c r="E801" s="82">
        <f t="shared" ca="1" si="48"/>
        <v>0.29010987944929312</v>
      </c>
      <c r="F801" s="94">
        <f t="shared" ca="1" si="50"/>
        <v>-1.0343081172263402E-2</v>
      </c>
      <c r="L801" s="6">
        <f t="shared" ca="1" si="49"/>
        <v>0.95946826595404711</v>
      </c>
      <c r="M801" s="24">
        <f t="shared" ca="1" si="51"/>
        <v>0.28188568090180527</v>
      </c>
    </row>
    <row r="802" spans="5:13">
      <c r="E802" s="82">
        <f t="shared" ca="1" si="48"/>
        <v>0.20024431170528179</v>
      </c>
      <c r="F802" s="94">
        <f t="shared" ca="1" si="50"/>
        <v>-4.6933184112671056E-2</v>
      </c>
      <c r="L802" s="6">
        <f t="shared" ca="1" si="49"/>
        <v>0.56995510363517199</v>
      </c>
      <c r="M802" s="24">
        <f t="shared" ca="1" si="51"/>
        <v>8.2418142406617864E-2</v>
      </c>
    </row>
    <row r="803" spans="5:13">
      <c r="E803" s="82">
        <f t="shared" ca="1" si="48"/>
        <v>0.13487901158295501</v>
      </c>
      <c r="F803" s="94">
        <f t="shared" ca="1" si="50"/>
        <v>-8.0367235412893201E-2</v>
      </c>
      <c r="L803" s="6">
        <f t="shared" ca="1" si="49"/>
        <v>0.38033218450902018</v>
      </c>
      <c r="M803" s="24">
        <f t="shared" ca="1" si="51"/>
        <v>2.1257453011898846E-2</v>
      </c>
    </row>
    <row r="804" spans="5:13">
      <c r="E804" s="82">
        <f t="shared" ca="1" si="48"/>
        <v>0.33454927762130282</v>
      </c>
      <c r="F804" s="94">
        <f t="shared" ca="1" si="50"/>
        <v>5.6416839361486948E-3</v>
      </c>
      <c r="L804" s="6">
        <f t="shared" ca="1" si="49"/>
        <v>8.9316948911562943E-2</v>
      </c>
      <c r="M804" s="24">
        <f t="shared" ca="1" si="51"/>
        <v>-0.11106447023304747</v>
      </c>
    </row>
    <row r="805" spans="5:13">
      <c r="E805" s="82">
        <f t="shared" ca="1" si="48"/>
        <v>0.94252281723172204</v>
      </c>
      <c r="F805" s="94">
        <f t="shared" ca="1" si="50"/>
        <v>0.26048774926283841</v>
      </c>
      <c r="L805" s="6">
        <f t="shared" ca="1" si="49"/>
        <v>0.5610719050323083</v>
      </c>
      <c r="M805" s="24">
        <f t="shared" ca="1" si="51"/>
        <v>7.9547200430785531E-2</v>
      </c>
    </row>
    <row r="806" spans="5:13">
      <c r="E806" s="82">
        <f t="shared" ca="1" si="48"/>
        <v>4.9174223240694315E-2</v>
      </c>
      <c r="F806" s="94">
        <f t="shared" ca="1" si="50"/>
        <v>-0.15023080372320877</v>
      </c>
      <c r="L806" s="6">
        <f t="shared" ca="1" si="49"/>
        <v>2.5487791257663983E-2</v>
      </c>
      <c r="M806" s="24">
        <f t="shared" ca="1" si="51"/>
        <v>-0.18823097829707933</v>
      </c>
    </row>
    <row r="807" spans="5:13">
      <c r="E807" s="82">
        <f t="shared" ca="1" si="48"/>
        <v>0.77425718667228138</v>
      </c>
      <c r="F807" s="94">
        <f t="shared" ca="1" si="50"/>
        <v>0.15576501780165203</v>
      </c>
      <c r="L807" s="6">
        <f t="shared" ca="1" si="49"/>
        <v>0.58795578154626882</v>
      </c>
      <c r="M807" s="24">
        <f t="shared" ca="1" si="51"/>
        <v>8.8272575058760058E-2</v>
      </c>
    </row>
    <row r="808" spans="5:13">
      <c r="E808" s="82">
        <f t="shared" ca="1" si="48"/>
        <v>0.32850442943028324</v>
      </c>
      <c r="F808" s="94">
        <f t="shared" ca="1" si="50"/>
        <v>3.5225877218877724E-3</v>
      </c>
      <c r="L808" s="6">
        <f t="shared" ca="1" si="49"/>
        <v>0.61155311434680781</v>
      </c>
      <c r="M808" s="24">
        <f t="shared" ca="1" si="51"/>
        <v>9.604117722335459E-2</v>
      </c>
    </row>
    <row r="809" spans="5:13">
      <c r="E809" s="82">
        <f t="shared" ca="1" si="48"/>
        <v>0.52379549989467589</v>
      </c>
      <c r="F809" s="94">
        <f t="shared" ca="1" si="50"/>
        <v>6.7590820490962933E-2</v>
      </c>
      <c r="L809" s="6">
        <f t="shared" ca="1" si="49"/>
        <v>9.7803789499683713E-2</v>
      </c>
      <c r="M809" s="24">
        <f t="shared" ca="1" si="51"/>
        <v>-0.10460259406979203</v>
      </c>
    </row>
    <row r="810" spans="5:13">
      <c r="E810" s="82">
        <f t="shared" ca="1" si="48"/>
        <v>0.60921532971598347</v>
      </c>
      <c r="F810" s="94">
        <f t="shared" ca="1" si="50"/>
        <v>9.5265993301982599E-2</v>
      </c>
      <c r="L810" s="6">
        <f t="shared" ca="1" si="49"/>
        <v>0.52211350153097824</v>
      </c>
      <c r="M810" s="24">
        <f t="shared" ca="1" si="51"/>
        <v>6.7053687634057627E-2</v>
      </c>
    </row>
    <row r="811" spans="5:13">
      <c r="E811" s="82">
        <f t="shared" ca="1" si="48"/>
        <v>0.57704901686459098</v>
      </c>
      <c r="F811" s="94">
        <f t="shared" ca="1" si="50"/>
        <v>8.4718970102956467E-2</v>
      </c>
      <c r="L811" s="6">
        <f t="shared" ca="1" si="49"/>
        <v>0.27172648666232424</v>
      </c>
      <c r="M811" s="24">
        <f t="shared" ca="1" si="51"/>
        <v>-1.7279405754853025E-2</v>
      </c>
    </row>
    <row r="812" spans="5:13">
      <c r="E812" s="82">
        <f t="shared" ca="1" si="48"/>
        <v>0.46029326728230335</v>
      </c>
      <c r="F812" s="94">
        <f t="shared" ca="1" si="50"/>
        <v>4.7320001007903414E-2</v>
      </c>
      <c r="L812" s="6">
        <f t="shared" ca="1" si="49"/>
        <v>0.76131784113583834</v>
      </c>
      <c r="M812" s="24">
        <f t="shared" ca="1" si="51"/>
        <v>0.15037320275192964</v>
      </c>
    </row>
    <row r="813" spans="5:13">
      <c r="E813" s="82">
        <f t="shared" ca="1" si="48"/>
        <v>0.80660356122828802</v>
      </c>
      <c r="F813" s="94">
        <f t="shared" ca="1" si="50"/>
        <v>0.17007463018467822</v>
      </c>
      <c r="L813" s="6">
        <f t="shared" ca="1" si="49"/>
        <v>0.58096952815930747</v>
      </c>
      <c r="M813" s="24">
        <f t="shared" ca="1" si="51"/>
        <v>8.5993972954228282E-2</v>
      </c>
    </row>
    <row r="814" spans="5:13">
      <c r="E814" s="82">
        <f t="shared" ca="1" si="48"/>
        <v>0.57685210818462884</v>
      </c>
      <c r="F814" s="94">
        <f t="shared" ca="1" si="50"/>
        <v>8.465499929495672E-2</v>
      </c>
      <c r="L814" s="6">
        <f t="shared" ca="1" si="49"/>
        <v>0.54535150347285588</v>
      </c>
      <c r="M814" s="24">
        <f t="shared" ca="1" si="51"/>
        <v>7.4489935596693646E-2</v>
      </c>
    </row>
    <row r="815" spans="5:13">
      <c r="E815" s="82">
        <f t="shared" ca="1" si="48"/>
        <v>0.24957419221027421</v>
      </c>
      <c r="F815" s="94">
        <f t="shared" ca="1" si="50"/>
        <v>-2.5957517402563732E-2</v>
      </c>
      <c r="L815" s="6">
        <f t="shared" ca="1" si="49"/>
        <v>0.16425666458903643</v>
      </c>
      <c r="M815" s="24">
        <f t="shared" ca="1" si="51"/>
        <v>-6.4277034396985538E-2</v>
      </c>
    </row>
    <row r="816" spans="5:13">
      <c r="E816" s="82">
        <f t="shared" ca="1" si="48"/>
        <v>0.48837513867410665</v>
      </c>
      <c r="F816" s="94">
        <f t="shared" ca="1" si="50"/>
        <v>5.6293317540307829E-2</v>
      </c>
      <c r="L816" s="6">
        <f t="shared" ca="1" si="49"/>
        <v>0.80660996246897609</v>
      </c>
      <c r="M816" s="24">
        <f t="shared" ca="1" si="51"/>
        <v>0.17007759807640516</v>
      </c>
    </row>
    <row r="817" spans="5:13">
      <c r="E817" s="82">
        <f t="shared" ca="1" si="48"/>
        <v>0.69667036531614757</v>
      </c>
      <c r="F817" s="94">
        <f t="shared" ca="1" si="50"/>
        <v>0.12548249064134065</v>
      </c>
      <c r="L817" s="6">
        <f t="shared" ca="1" si="49"/>
        <v>0.30716570859642722</v>
      </c>
      <c r="M817" s="24">
        <f t="shared" ca="1" si="51"/>
        <v>-4.0900837533478646E-3</v>
      </c>
    </row>
    <row r="818" spans="5:13">
      <c r="E818" s="82">
        <f t="shared" ca="1" si="48"/>
        <v>5.6760026382240425E-2</v>
      </c>
      <c r="F818" s="94">
        <f t="shared" ca="1" si="50"/>
        <v>-0.14128363424996571</v>
      </c>
      <c r="L818" s="6">
        <f t="shared" ca="1" si="49"/>
        <v>0.13551330600752265</v>
      </c>
      <c r="M818" s="24">
        <f t="shared" ca="1" si="51"/>
        <v>-7.9996035051554282E-2</v>
      </c>
    </row>
    <row r="819" spans="5:13">
      <c r="E819" s="82">
        <f t="shared" ca="1" si="48"/>
        <v>0.67354625902972964</v>
      </c>
      <c r="F819" s="94">
        <f t="shared" ca="1" si="50"/>
        <v>0.11719985307660294</v>
      </c>
      <c r="L819" s="6">
        <f t="shared" ca="1" si="49"/>
        <v>0.2472529702644225</v>
      </c>
      <c r="M819" s="24">
        <f t="shared" ca="1" si="51"/>
        <v>-2.6889726042638146E-2</v>
      </c>
    </row>
    <row r="820" spans="5:13">
      <c r="E820" s="82">
        <f t="shared" ca="1" si="48"/>
        <v>0.9370477212506394</v>
      </c>
      <c r="F820" s="94">
        <f t="shared" ca="1" si="50"/>
        <v>0.25465532316889095</v>
      </c>
      <c r="L820" s="6">
        <f t="shared" ca="1" si="49"/>
        <v>7.8995391003352733E-2</v>
      </c>
      <c r="M820" s="24">
        <f t="shared" ca="1" si="51"/>
        <v>-0.11957184811920868</v>
      </c>
    </row>
    <row r="821" spans="5:13">
      <c r="E821" s="82">
        <f t="shared" ca="1" si="48"/>
        <v>0.59588067936441913</v>
      </c>
      <c r="F821" s="94">
        <f t="shared" ca="1" si="50"/>
        <v>9.0868394715976866E-2</v>
      </c>
      <c r="L821" s="6">
        <f t="shared" ca="1" si="49"/>
        <v>0.85503475395982698</v>
      </c>
      <c r="M821" s="24">
        <f t="shared" ca="1" si="51"/>
        <v>0.19459978514461526</v>
      </c>
    </row>
    <row r="822" spans="5:13">
      <c r="E822" s="82">
        <f t="shared" ca="1" si="48"/>
        <v>0.90146422715407071</v>
      </c>
      <c r="F822" s="94">
        <f t="shared" ca="1" si="50"/>
        <v>0.22406489003728244</v>
      </c>
      <c r="L822" s="6">
        <f t="shared" ca="1" si="49"/>
        <v>0.76206563388551296</v>
      </c>
      <c r="M822" s="24">
        <f t="shared" ca="1" si="51"/>
        <v>0.15068033352000285</v>
      </c>
    </row>
    <row r="823" spans="5:13">
      <c r="E823" s="82">
        <f t="shared" ca="1" si="48"/>
        <v>0.94303780651635816</v>
      </c>
      <c r="F823" s="94">
        <f t="shared" ca="1" si="50"/>
        <v>0.26105847593197884</v>
      </c>
      <c r="L823" s="6">
        <f t="shared" ca="1" si="49"/>
        <v>0.77378957439649043</v>
      </c>
      <c r="M823" s="24">
        <f t="shared" ca="1" si="51"/>
        <v>0.1555671965744802</v>
      </c>
    </row>
    <row r="824" spans="5:13">
      <c r="E824" s="82">
        <f t="shared" ca="1" si="48"/>
        <v>0.19878762685676221</v>
      </c>
      <c r="F824" s="94">
        <f t="shared" ca="1" si="50"/>
        <v>-4.7595930048456345E-2</v>
      </c>
      <c r="L824" s="6">
        <f t="shared" ca="1" si="49"/>
        <v>0.64893012407022888</v>
      </c>
      <c r="M824" s="24">
        <f t="shared" ca="1" si="51"/>
        <v>0.1086409744477585</v>
      </c>
    </row>
    <row r="825" spans="5:13">
      <c r="E825" s="82">
        <f t="shared" ca="1" si="48"/>
        <v>0.64882736470877078</v>
      </c>
      <c r="F825" s="94">
        <f t="shared" ca="1" si="50"/>
        <v>0.10860572977418893</v>
      </c>
      <c r="L825" s="6">
        <f t="shared" ca="1" si="49"/>
        <v>0.15548752668093524</v>
      </c>
      <c r="M825" s="24">
        <f t="shared" ca="1" si="51"/>
        <v>-6.886412506664169E-2</v>
      </c>
    </row>
    <row r="826" spans="5:13">
      <c r="E826" s="82">
        <f t="shared" ca="1" si="48"/>
        <v>0.72288288952997704</v>
      </c>
      <c r="F826" s="94">
        <f t="shared" ca="1" si="50"/>
        <v>0.13522245229683522</v>
      </c>
      <c r="L826" s="6">
        <f t="shared" ca="1" si="49"/>
        <v>0.70434204149872859</v>
      </c>
      <c r="M826" s="24">
        <f t="shared" ca="1" si="51"/>
        <v>0.12829107100412687</v>
      </c>
    </row>
    <row r="827" spans="5:13">
      <c r="E827" s="82">
        <f t="shared" ca="1" si="48"/>
        <v>0.87825415446203703</v>
      </c>
      <c r="F827" s="94">
        <f t="shared" ca="1" si="50"/>
        <v>0.20833985005648212</v>
      </c>
      <c r="L827" s="6">
        <f t="shared" ca="1" si="49"/>
        <v>0.8841681874897882</v>
      </c>
      <c r="M827" s="24">
        <f t="shared" ca="1" si="51"/>
        <v>0.21212760229196775</v>
      </c>
    </row>
    <row r="828" spans="5:13">
      <c r="E828" s="82">
        <f t="shared" ca="1" si="48"/>
        <v>0.44564359725460145</v>
      </c>
      <c r="F828" s="94">
        <f t="shared" ca="1" si="50"/>
        <v>4.2616497930175384E-2</v>
      </c>
      <c r="L828" s="6">
        <f t="shared" ca="1" si="49"/>
        <v>0.81080420360399708</v>
      </c>
      <c r="M828" s="24">
        <f t="shared" ca="1" si="51"/>
        <v>0.17203530778906156</v>
      </c>
    </row>
    <row r="829" spans="5:13">
      <c r="E829" s="82">
        <f t="shared" ca="1" si="48"/>
        <v>3.7401102677726783E-2</v>
      </c>
      <c r="F829" s="94">
        <f t="shared" ca="1" si="50"/>
        <v>-0.16660774099714878</v>
      </c>
      <c r="L829" s="6">
        <f t="shared" ca="1" si="49"/>
        <v>0.90951231867867166</v>
      </c>
      <c r="M829" s="24">
        <f t="shared" ca="1" si="51"/>
        <v>0.23014677665050004</v>
      </c>
    </row>
    <row r="830" spans="5:13">
      <c r="E830" s="82">
        <f t="shared" ca="1" si="48"/>
        <v>0.79996249253852425</v>
      </c>
      <c r="F830" s="94">
        <f t="shared" ca="1" si="50"/>
        <v>0.1670270964883438</v>
      </c>
      <c r="L830" s="6">
        <f t="shared" ca="1" si="49"/>
        <v>0.74850123982096051</v>
      </c>
      <c r="M830" s="24">
        <f t="shared" ca="1" si="51"/>
        <v>0.1451880943264367</v>
      </c>
    </row>
    <row r="831" spans="5:13">
      <c r="E831" s="82">
        <f t="shared" ca="1" si="48"/>
        <v>0.46159960918151377</v>
      </c>
      <c r="F831" s="94">
        <f t="shared" ca="1" si="50"/>
        <v>4.773848686001704E-2</v>
      </c>
      <c r="L831" s="6">
        <f t="shared" ca="1" si="49"/>
        <v>0.78899280453512621</v>
      </c>
      <c r="M831" s="24">
        <f t="shared" ca="1" si="51"/>
        <v>0.1621232510426292</v>
      </c>
    </row>
    <row r="832" spans="5:13">
      <c r="E832" s="82">
        <f t="shared" ca="1" si="48"/>
        <v>0.57853989126919969</v>
      </c>
      <c r="F832" s="94">
        <f t="shared" ca="1" si="50"/>
        <v>8.5203522853735503E-2</v>
      </c>
      <c r="L832" s="6">
        <f t="shared" ca="1" si="49"/>
        <v>0.8443973298610935</v>
      </c>
      <c r="M832" s="24">
        <f t="shared" ca="1" si="51"/>
        <v>0.18880280854449891</v>
      </c>
    </row>
    <row r="833" spans="5:13">
      <c r="E833" s="82">
        <f t="shared" ca="1" si="48"/>
        <v>9.7519459792761443E-2</v>
      </c>
      <c r="F833" s="94">
        <f t="shared" ca="1" si="50"/>
        <v>-0.10481225379329615</v>
      </c>
      <c r="L833" s="6">
        <f t="shared" ca="1" si="49"/>
        <v>0.93893169220156936</v>
      </c>
      <c r="M833" s="24">
        <f t="shared" ca="1" si="51"/>
        <v>0.25661579762589715</v>
      </c>
    </row>
    <row r="834" spans="5:13">
      <c r="E834" s="82">
        <f t="shared" ca="1" si="48"/>
        <v>0.38785653144084276</v>
      </c>
      <c r="F834" s="94">
        <f t="shared" ca="1" si="50"/>
        <v>2.3762856973081899E-2</v>
      </c>
      <c r="L834" s="6">
        <f t="shared" ca="1" si="49"/>
        <v>0.25508237790786292</v>
      </c>
      <c r="M834" s="24">
        <f t="shared" ca="1" si="51"/>
        <v>-2.376363312273988E-2</v>
      </c>
    </row>
    <row r="835" spans="5:13">
      <c r="E835" s="82">
        <f t="shared" ref="E835:E898" ca="1" si="52">RAND()</f>
        <v>0.53127072340237014</v>
      </c>
      <c r="F835" s="94">
        <f t="shared" ca="1" si="50"/>
        <v>6.9979746492395356E-2</v>
      </c>
      <c r="L835" s="6">
        <f t="shared" ref="L835:L898" ca="1" si="53">RAND()</f>
        <v>0.10653512911758345</v>
      </c>
      <c r="M835" s="24">
        <f t="shared" ca="1" si="51"/>
        <v>-9.8370359663279089E-2</v>
      </c>
    </row>
    <row r="836" spans="5:13">
      <c r="E836" s="82">
        <f t="shared" ca="1" si="52"/>
        <v>0.6527776000472586</v>
      </c>
      <c r="F836" s="94">
        <f t="shared" ca="1" si="50"/>
        <v>0.10996331080097757</v>
      </c>
      <c r="L836" s="6">
        <f t="shared" ca="1" si="53"/>
        <v>0.6724106669651071</v>
      </c>
      <c r="M836" s="24">
        <f t="shared" ca="1" si="51"/>
        <v>0.11679956676135834</v>
      </c>
    </row>
    <row r="837" spans="5:13">
      <c r="E837" s="82">
        <f t="shared" ca="1" si="52"/>
        <v>0.53171890636804586</v>
      </c>
      <c r="F837" s="94">
        <f t="shared" ref="F837:F900" ca="1" si="54">_xlfn.NORM.INV(E837,$B$2,$B$3)</f>
        <v>7.0123079981889921E-2</v>
      </c>
      <c r="L837" s="6">
        <f t="shared" ca="1" si="53"/>
        <v>0.72199681973184926</v>
      </c>
      <c r="M837" s="24">
        <f t="shared" ca="1" si="51"/>
        <v>0.13488623494311006</v>
      </c>
    </row>
    <row r="838" spans="5:13">
      <c r="E838" s="82">
        <f t="shared" ca="1" si="52"/>
        <v>6.1089727070658406E-2</v>
      </c>
      <c r="F838" s="94">
        <f t="shared" ca="1" si="54"/>
        <v>-0.13659324488503888</v>
      </c>
      <c r="L838" s="6">
        <f t="shared" ca="1" si="53"/>
        <v>0.25387780407405636</v>
      </c>
      <c r="M838" s="24">
        <f t="shared" ca="1" si="51"/>
        <v>-2.4241262021455975E-2</v>
      </c>
    </row>
    <row r="839" spans="5:13">
      <c r="E839" s="82">
        <f t="shared" ca="1" si="52"/>
        <v>0.27726482270355846</v>
      </c>
      <c r="F839" s="94">
        <f t="shared" ca="1" si="54"/>
        <v>-1.5166366735850201E-2</v>
      </c>
      <c r="L839" s="6">
        <f t="shared" ca="1" si="53"/>
        <v>0.71814423563349772</v>
      </c>
      <c r="M839" s="24">
        <f t="shared" ref="M839:M902" ca="1" si="55">NORMINV(L839,$B$2,$B$3)</f>
        <v>0.13343040341576923</v>
      </c>
    </row>
    <row r="840" spans="5:13">
      <c r="E840" s="82">
        <f t="shared" ca="1" si="52"/>
        <v>0.16618541778254625</v>
      </c>
      <c r="F840" s="94">
        <f t="shared" ca="1" si="54"/>
        <v>-6.3289641230468957E-2</v>
      </c>
      <c r="L840" s="6">
        <f t="shared" ca="1" si="53"/>
        <v>0.95961119011895168</v>
      </c>
      <c r="M840" s="24">
        <f t="shared" ca="1" si="55"/>
        <v>0.28209467840023161</v>
      </c>
    </row>
    <row r="841" spans="5:13">
      <c r="E841" s="82">
        <f t="shared" ca="1" si="52"/>
        <v>0.5587772247292645</v>
      </c>
      <c r="F841" s="94">
        <f t="shared" ca="1" si="54"/>
        <v>7.8807262005593959E-2</v>
      </c>
      <c r="L841" s="6">
        <f t="shared" ca="1" si="53"/>
        <v>0.82182146255994237</v>
      </c>
      <c r="M841" s="24">
        <f t="shared" ca="1" si="55"/>
        <v>0.17730917578414485</v>
      </c>
    </row>
    <row r="842" spans="5:13">
      <c r="E842" s="82">
        <f t="shared" ca="1" si="52"/>
        <v>0.55228937511886433</v>
      </c>
      <c r="F842" s="94">
        <f t="shared" ca="1" si="54"/>
        <v>7.6718557295338954E-2</v>
      </c>
      <c r="L842" s="6">
        <f t="shared" ca="1" si="53"/>
        <v>0.98045014075228587</v>
      </c>
      <c r="M842" s="24">
        <f t="shared" ca="1" si="55"/>
        <v>0.3224061624520867</v>
      </c>
    </row>
    <row r="843" spans="5:13">
      <c r="E843" s="82">
        <f t="shared" ca="1" si="52"/>
        <v>0.13335640765401824</v>
      </c>
      <c r="F843" s="94">
        <f t="shared" ca="1" si="54"/>
        <v>-8.1263206742859112E-2</v>
      </c>
      <c r="L843" s="6">
        <f t="shared" ca="1" si="53"/>
        <v>0.75333164760772997</v>
      </c>
      <c r="M843" s="24">
        <f t="shared" ca="1" si="55"/>
        <v>0.14712524577980191</v>
      </c>
    </row>
    <row r="844" spans="5:13">
      <c r="E844" s="82">
        <f t="shared" ca="1" si="52"/>
        <v>0.10848361062793399</v>
      </c>
      <c r="F844" s="94">
        <f t="shared" ca="1" si="54"/>
        <v>-9.7030488328633674E-2</v>
      </c>
      <c r="L844" s="6">
        <f t="shared" ca="1" si="53"/>
        <v>0.31224046484695267</v>
      </c>
      <c r="M844" s="24">
        <f t="shared" ca="1" si="55"/>
        <v>-2.2597604728885959E-3</v>
      </c>
    </row>
    <row r="845" spans="5:13">
      <c r="E845" s="82">
        <f t="shared" ca="1" si="52"/>
        <v>0.3720344733357297</v>
      </c>
      <c r="F845" s="94">
        <f t="shared" ca="1" si="54"/>
        <v>1.8476955685810988E-2</v>
      </c>
      <c r="L845" s="6">
        <f t="shared" ca="1" si="53"/>
        <v>0.86957915148276355</v>
      </c>
      <c r="M845" s="24">
        <f t="shared" ca="1" si="55"/>
        <v>0.20301070817013814</v>
      </c>
    </row>
    <row r="846" spans="5:13">
      <c r="E846" s="82">
        <f t="shared" ca="1" si="52"/>
        <v>0.84868676068488336</v>
      </c>
      <c r="F846" s="94">
        <f t="shared" ca="1" si="54"/>
        <v>0.19110761462676565</v>
      </c>
      <c r="L846" s="6">
        <f t="shared" ca="1" si="53"/>
        <v>0.38377422797337646</v>
      </c>
      <c r="M846" s="24">
        <f t="shared" ca="1" si="55"/>
        <v>2.2405367548298083E-2</v>
      </c>
    </row>
    <row r="847" spans="5:13">
      <c r="E847" s="82">
        <f t="shared" ca="1" si="52"/>
        <v>6.0737220463478958E-2</v>
      </c>
      <c r="F847" s="94">
        <f t="shared" ca="1" si="54"/>
        <v>-0.13696519454673398</v>
      </c>
      <c r="L847" s="6">
        <f t="shared" ca="1" si="53"/>
        <v>0.19193384044548878</v>
      </c>
      <c r="M847" s="24">
        <f t="shared" ca="1" si="55"/>
        <v>-5.0754319670548068E-2</v>
      </c>
    </row>
    <row r="848" spans="5:13">
      <c r="E848" s="82">
        <f t="shared" ca="1" si="52"/>
        <v>0.53688156339480109</v>
      </c>
      <c r="F848" s="94">
        <f t="shared" ca="1" si="54"/>
        <v>7.1775124196504725E-2</v>
      </c>
      <c r="L848" s="6">
        <f t="shared" ca="1" si="53"/>
        <v>0.5103282451790343</v>
      </c>
      <c r="M848" s="24">
        <f t="shared" ca="1" si="55"/>
        <v>6.3293147553512855E-2</v>
      </c>
    </row>
    <row r="849" spans="5:13">
      <c r="E849" s="82">
        <f t="shared" ca="1" si="52"/>
        <v>0.48628469432944621</v>
      </c>
      <c r="F849" s="94">
        <f t="shared" ca="1" si="54"/>
        <v>5.562651946895758E-2</v>
      </c>
      <c r="L849" s="6">
        <f t="shared" ca="1" si="53"/>
        <v>0.93120154778068076</v>
      </c>
      <c r="M849" s="24">
        <f t="shared" ca="1" si="55"/>
        <v>0.24884872249496359</v>
      </c>
    </row>
    <row r="850" spans="5:13">
      <c r="E850" s="82">
        <f t="shared" ca="1" si="52"/>
        <v>0.45275366346465862</v>
      </c>
      <c r="F850" s="94">
        <f t="shared" ca="1" si="54"/>
        <v>4.4901865855688054E-2</v>
      </c>
      <c r="L850" s="6">
        <f t="shared" ca="1" si="53"/>
        <v>0.8464753061464948</v>
      </c>
      <c r="M850" s="24">
        <f t="shared" ca="1" si="55"/>
        <v>0.18991402370756871</v>
      </c>
    </row>
    <row r="851" spans="5:13">
      <c r="E851" s="82">
        <f t="shared" ca="1" si="52"/>
        <v>0.63959791513177433</v>
      </c>
      <c r="F851" s="94">
        <f t="shared" ca="1" si="54"/>
        <v>0.10545499324469258</v>
      </c>
      <c r="L851" s="6">
        <f t="shared" ca="1" si="53"/>
        <v>0.27056008454713487</v>
      </c>
      <c r="M851" s="24">
        <f t="shared" ca="1" si="55"/>
        <v>-1.7727135096788513E-2</v>
      </c>
    </row>
    <row r="852" spans="5:13">
      <c r="E852" s="82">
        <f t="shared" ca="1" si="52"/>
        <v>0.55533567584710664</v>
      </c>
      <c r="F852" s="94">
        <f t="shared" ca="1" si="54"/>
        <v>7.7698690526985775E-2</v>
      </c>
      <c r="L852" s="6">
        <f t="shared" ca="1" si="53"/>
        <v>0.30621948485526174</v>
      </c>
      <c r="M852" s="24">
        <f t="shared" ca="1" si="55"/>
        <v>-4.4328218501200056E-3</v>
      </c>
    </row>
    <row r="853" spans="5:13">
      <c r="E853" s="82">
        <f t="shared" ca="1" si="52"/>
        <v>5.5145848217079685E-3</v>
      </c>
      <c r="F853" s="94">
        <f t="shared" ca="1" si="54"/>
        <v>-0.26328309893115903</v>
      </c>
      <c r="L853" s="6">
        <f t="shared" ca="1" si="53"/>
        <v>7.6606167687099047E-2</v>
      </c>
      <c r="M853" s="24">
        <f t="shared" ca="1" si="55"/>
        <v>-0.12165963458884627</v>
      </c>
    </row>
    <row r="854" spans="5:13">
      <c r="E854" s="82">
        <f t="shared" ca="1" si="52"/>
        <v>0.69979524161799356</v>
      </c>
      <c r="F854" s="94">
        <f t="shared" ca="1" si="54"/>
        <v>0.12662257079456832</v>
      </c>
      <c r="L854" s="6">
        <f t="shared" ca="1" si="53"/>
        <v>0.84061473873562542</v>
      </c>
      <c r="M854" s="24">
        <f t="shared" ca="1" si="55"/>
        <v>0.1868048769789942</v>
      </c>
    </row>
    <row r="855" spans="5:13">
      <c r="E855" s="82">
        <f t="shared" ca="1" si="52"/>
        <v>0.18175495794874807</v>
      </c>
      <c r="F855" s="94">
        <f t="shared" ca="1" si="54"/>
        <v>-5.5575410533272224E-2</v>
      </c>
      <c r="L855" s="6">
        <f t="shared" ca="1" si="53"/>
        <v>0.72246837810248254</v>
      </c>
      <c r="M855" s="24">
        <f t="shared" ca="1" si="55"/>
        <v>0.13506510149955969</v>
      </c>
    </row>
    <row r="856" spans="5:13">
      <c r="E856" s="82">
        <f t="shared" ca="1" si="52"/>
        <v>0.55217495122523819</v>
      </c>
      <c r="F856" s="94">
        <f t="shared" ca="1" si="54"/>
        <v>7.6681761637610937E-2</v>
      </c>
      <c r="L856" s="6">
        <f t="shared" ca="1" si="53"/>
        <v>1.4608896528338744E-2</v>
      </c>
      <c r="M856" s="24">
        <f t="shared" ca="1" si="55"/>
        <v>-0.2173379804852863</v>
      </c>
    </row>
    <row r="857" spans="5:13">
      <c r="E857" s="82">
        <f t="shared" ca="1" si="52"/>
        <v>0.40908871340722475</v>
      </c>
      <c r="F857" s="94">
        <f t="shared" ca="1" si="54"/>
        <v>3.0760776303486101E-2</v>
      </c>
      <c r="L857" s="6">
        <f t="shared" ca="1" si="53"/>
        <v>0.42547894310899914</v>
      </c>
      <c r="M857" s="24">
        <f t="shared" ca="1" si="55"/>
        <v>3.6101833041273457E-2</v>
      </c>
    </row>
    <row r="858" spans="5:13">
      <c r="E858" s="82">
        <f t="shared" ca="1" si="52"/>
        <v>6.5902895118670868E-2</v>
      </c>
      <c r="F858" s="94">
        <f t="shared" ca="1" si="54"/>
        <v>-0.13167475589852781</v>
      </c>
      <c r="L858" s="6">
        <f t="shared" ca="1" si="53"/>
        <v>3.2277383136114279E-2</v>
      </c>
      <c r="M858" s="24">
        <f t="shared" ca="1" si="55"/>
        <v>-0.17508529641624168</v>
      </c>
    </row>
    <row r="859" spans="5:13">
      <c r="E859" s="82">
        <f t="shared" ca="1" si="52"/>
        <v>0.52733969003278092</v>
      </c>
      <c r="F859" s="94">
        <f t="shared" ca="1" si="54"/>
        <v>6.8723084508823737E-2</v>
      </c>
      <c r="L859" s="6">
        <f t="shared" ca="1" si="53"/>
        <v>0.41542661334252895</v>
      </c>
      <c r="M859" s="24">
        <f t="shared" ca="1" si="55"/>
        <v>3.2831698232970948E-2</v>
      </c>
    </row>
    <row r="860" spans="5:13">
      <c r="E860" s="82">
        <f t="shared" ca="1" si="52"/>
        <v>0.96224310067304775</v>
      </c>
      <c r="F860" s="94">
        <f t="shared" ca="1" si="54"/>
        <v>0.28605520255149397</v>
      </c>
      <c r="L860" s="6">
        <f t="shared" ca="1" si="53"/>
        <v>0.5152835652278791</v>
      </c>
      <c r="M860" s="24">
        <f t="shared" ca="1" si="55"/>
        <v>6.4873792988347653E-2</v>
      </c>
    </row>
    <row r="861" spans="5:13">
      <c r="E861" s="82">
        <f t="shared" ca="1" si="52"/>
        <v>0.71295209655203617</v>
      </c>
      <c r="F861" s="94">
        <f t="shared" ca="1" si="54"/>
        <v>0.13148343846061405</v>
      </c>
      <c r="L861" s="6">
        <f t="shared" ca="1" si="53"/>
        <v>0.4904741317867386</v>
      </c>
      <c r="M861" s="24">
        <f t="shared" ca="1" si="55"/>
        <v>5.6962739985177126E-2</v>
      </c>
    </row>
    <row r="862" spans="5:13">
      <c r="E862" s="82">
        <f t="shared" ca="1" si="52"/>
        <v>0.87043318453289631</v>
      </c>
      <c r="F862" s="94">
        <f t="shared" ca="1" si="54"/>
        <v>0.2035241995887544</v>
      </c>
      <c r="L862" s="6">
        <f t="shared" ca="1" si="53"/>
        <v>0.96344831261344122</v>
      </c>
      <c r="M862" s="24">
        <f t="shared" ca="1" si="55"/>
        <v>0.28794442505213336</v>
      </c>
    </row>
    <row r="863" spans="5:13">
      <c r="E863" s="82">
        <f t="shared" ca="1" si="52"/>
        <v>0.61561827458084395</v>
      </c>
      <c r="F863" s="94">
        <f t="shared" ca="1" si="54"/>
        <v>9.7392353494373002E-2</v>
      </c>
      <c r="L863" s="6">
        <f t="shared" ca="1" si="53"/>
        <v>0.75480657967809317</v>
      </c>
      <c r="M863" s="24">
        <f t="shared" ca="1" si="55"/>
        <v>0.14772077124824626</v>
      </c>
    </row>
    <row r="864" spans="5:13">
      <c r="E864" s="82">
        <f t="shared" ca="1" si="52"/>
        <v>0.59041653477220779</v>
      </c>
      <c r="F864" s="94">
        <f t="shared" ca="1" si="54"/>
        <v>8.9077290395396053E-2</v>
      </c>
      <c r="L864" s="6">
        <f t="shared" ca="1" si="53"/>
        <v>0.28704973619657359</v>
      </c>
      <c r="M864" s="24">
        <f t="shared" ca="1" si="55"/>
        <v>-1.1482754186257479E-2</v>
      </c>
    </row>
    <row r="865" spans="5:13">
      <c r="E865" s="82">
        <f t="shared" ca="1" si="52"/>
        <v>0.58020852011975044</v>
      </c>
      <c r="F865" s="94">
        <f t="shared" ca="1" si="54"/>
        <v>8.5746282529063758E-2</v>
      </c>
      <c r="L865" s="6">
        <f t="shared" ca="1" si="53"/>
        <v>9.2895996386341606E-2</v>
      </c>
      <c r="M865" s="24">
        <f t="shared" ca="1" si="55"/>
        <v>-0.10828634028387862</v>
      </c>
    </row>
    <row r="866" spans="5:13">
      <c r="E866" s="82">
        <f t="shared" ca="1" si="52"/>
        <v>0.93758833985519441</v>
      </c>
      <c r="F866" s="94">
        <f t="shared" ca="1" si="54"/>
        <v>0.25521315914914444</v>
      </c>
      <c r="L866" s="6">
        <f t="shared" ca="1" si="53"/>
        <v>0.24599867894879279</v>
      </c>
      <c r="M866" s="24">
        <f t="shared" ca="1" si="55"/>
        <v>-2.7395398757009082E-2</v>
      </c>
    </row>
    <row r="867" spans="5:13">
      <c r="E867" s="82">
        <f t="shared" ca="1" si="52"/>
        <v>0.54088753794349442</v>
      </c>
      <c r="F867" s="94">
        <f t="shared" ca="1" si="54"/>
        <v>7.3058387277249032E-2</v>
      </c>
      <c r="L867" s="6">
        <f t="shared" ca="1" si="53"/>
        <v>0.90827566094822243</v>
      </c>
      <c r="M867" s="24">
        <f t="shared" ca="1" si="55"/>
        <v>0.22918693058749587</v>
      </c>
    </row>
    <row r="868" spans="5:13">
      <c r="E868" s="82">
        <f t="shared" ca="1" si="52"/>
        <v>0.65764275210511713</v>
      </c>
      <c r="F868" s="94">
        <f t="shared" ca="1" si="54"/>
        <v>0.11164319967861244</v>
      </c>
      <c r="L868" s="6">
        <f t="shared" ca="1" si="53"/>
        <v>0.60776260376815439</v>
      </c>
      <c r="M868" s="24">
        <f t="shared" ca="1" si="55"/>
        <v>9.4784946153320865E-2</v>
      </c>
    </row>
    <row r="869" spans="5:13">
      <c r="E869" s="82">
        <f t="shared" ca="1" si="52"/>
        <v>0.16199604931875122</v>
      </c>
      <c r="F869" s="94">
        <f t="shared" ca="1" si="54"/>
        <v>-6.5443938721448436E-2</v>
      </c>
      <c r="L869" s="6">
        <f t="shared" ca="1" si="53"/>
        <v>0.53173573783554695</v>
      </c>
      <c r="M869" s="24">
        <f t="shared" ca="1" si="55"/>
        <v>7.0128463106432851E-2</v>
      </c>
    </row>
    <row r="870" spans="5:13">
      <c r="E870" s="82">
        <f t="shared" ca="1" si="52"/>
        <v>0.23257407147354292</v>
      </c>
      <c r="F870" s="94">
        <f t="shared" ca="1" si="54"/>
        <v>-3.2897622608548685E-2</v>
      </c>
      <c r="L870" s="6">
        <f t="shared" ca="1" si="53"/>
        <v>0.28719510117853375</v>
      </c>
      <c r="M870" s="24">
        <f t="shared" ca="1" si="55"/>
        <v>-1.1428487356717545E-2</v>
      </c>
    </row>
    <row r="871" spans="5:13">
      <c r="E871" s="82">
        <f t="shared" ca="1" si="52"/>
        <v>0.59588379072778597</v>
      </c>
      <c r="F871" s="94">
        <f t="shared" ca="1" si="54"/>
        <v>9.086941630886175E-2</v>
      </c>
      <c r="L871" s="6">
        <f t="shared" ca="1" si="53"/>
        <v>0.98230330459004644</v>
      </c>
      <c r="M871" s="24">
        <f t="shared" ca="1" si="55"/>
        <v>0.32758180159241296</v>
      </c>
    </row>
    <row r="872" spans="5:13">
      <c r="E872" s="82">
        <f t="shared" ca="1" si="52"/>
        <v>0.16514970704076914</v>
      </c>
      <c r="F872" s="94">
        <f t="shared" ca="1" si="54"/>
        <v>-6.3818928464457039E-2</v>
      </c>
      <c r="L872" s="6">
        <f t="shared" ca="1" si="53"/>
        <v>9.7319576586088363E-2</v>
      </c>
      <c r="M872" s="24">
        <f t="shared" ca="1" si="55"/>
        <v>-0.1049599126601109</v>
      </c>
    </row>
    <row r="873" spans="5:13">
      <c r="E873" s="82">
        <f t="shared" ca="1" si="52"/>
        <v>5.0213799752349964E-3</v>
      </c>
      <c r="F873" s="94">
        <f t="shared" ca="1" si="54"/>
        <v>-0.26742691867402202</v>
      </c>
      <c r="L873" s="6">
        <f t="shared" ca="1" si="53"/>
        <v>0.66756817805040414</v>
      </c>
      <c r="M873" s="24">
        <f t="shared" ca="1" si="55"/>
        <v>0.11509887038680131</v>
      </c>
    </row>
    <row r="874" spans="5:13">
      <c r="E874" s="82">
        <f t="shared" ca="1" si="52"/>
        <v>0.51101487905353937</v>
      </c>
      <c r="F874" s="94">
        <f t="shared" ca="1" si="54"/>
        <v>6.3512133791555833E-2</v>
      </c>
      <c r="L874" s="6">
        <f t="shared" ca="1" si="53"/>
        <v>0.49397378295349903</v>
      </c>
      <c r="M874" s="24">
        <f t="shared" ca="1" si="55"/>
        <v>5.807869012345776E-2</v>
      </c>
    </row>
    <row r="875" spans="5:13">
      <c r="E875" s="82">
        <f t="shared" ca="1" si="52"/>
        <v>0.19634215182378079</v>
      </c>
      <c r="F875" s="94">
        <f t="shared" ca="1" si="54"/>
        <v>-4.8715165343046318E-2</v>
      </c>
      <c r="L875" s="6">
        <f t="shared" ca="1" si="53"/>
        <v>0.38332013711952817</v>
      </c>
      <c r="M875" s="24">
        <f t="shared" ca="1" si="55"/>
        <v>2.2254106418942488E-2</v>
      </c>
    </row>
    <row r="876" spans="5:13">
      <c r="E876" s="82">
        <f t="shared" ca="1" si="52"/>
        <v>0.98463901648631447</v>
      </c>
      <c r="F876" s="94">
        <f t="shared" ca="1" si="54"/>
        <v>0.33480947712675513</v>
      </c>
      <c r="L876" s="6">
        <f t="shared" ca="1" si="53"/>
        <v>0.69475266888957599</v>
      </c>
      <c r="M876" s="24">
        <f t="shared" ca="1" si="55"/>
        <v>0.1247854402256373</v>
      </c>
    </row>
    <row r="877" spans="5:13">
      <c r="E877" s="82">
        <f t="shared" ca="1" si="52"/>
        <v>0.47787414837934605</v>
      </c>
      <c r="F877" s="94">
        <f t="shared" ca="1" si="54"/>
        <v>5.2942368932755647E-2</v>
      </c>
      <c r="L877" s="6">
        <f t="shared" ca="1" si="53"/>
        <v>0.39804339614685524</v>
      </c>
      <c r="M877" s="24">
        <f t="shared" ca="1" si="55"/>
        <v>2.7132733599111752E-2</v>
      </c>
    </row>
    <row r="878" spans="5:13">
      <c r="E878" s="82">
        <f t="shared" ca="1" si="52"/>
        <v>0.79477338491344984</v>
      </c>
      <c r="F878" s="94">
        <f t="shared" ca="1" si="54"/>
        <v>0.16468798635721182</v>
      </c>
      <c r="L878" s="6">
        <f t="shared" ca="1" si="53"/>
        <v>0.66312772157459898</v>
      </c>
      <c r="M878" s="24">
        <f t="shared" ca="1" si="55"/>
        <v>0.11354798817911708</v>
      </c>
    </row>
    <row r="879" spans="5:13">
      <c r="E879" s="82">
        <f t="shared" ca="1" si="52"/>
        <v>0.54689215096862986</v>
      </c>
      <c r="F879" s="94">
        <f t="shared" ca="1" si="54"/>
        <v>7.4984422769855966E-2</v>
      </c>
      <c r="L879" s="6">
        <f t="shared" ca="1" si="53"/>
        <v>0.40311683830905531</v>
      </c>
      <c r="M879" s="24">
        <f t="shared" ca="1" si="55"/>
        <v>2.8802344250585827E-2</v>
      </c>
    </row>
    <row r="880" spans="5:13">
      <c r="E880" s="82">
        <f t="shared" ca="1" si="52"/>
        <v>0.13355083488039765</v>
      </c>
      <c r="F880" s="94">
        <f t="shared" ca="1" si="54"/>
        <v>-8.1148406428577902E-2</v>
      </c>
      <c r="L880" s="6">
        <f t="shared" ca="1" si="53"/>
        <v>0.37377280973950466</v>
      </c>
      <c r="M880" s="24">
        <f t="shared" ca="1" si="55"/>
        <v>1.9061059406925436E-2</v>
      </c>
    </row>
    <row r="881" spans="5:13">
      <c r="E881" s="82">
        <f t="shared" ca="1" si="52"/>
        <v>5.0709464104946145E-2</v>
      </c>
      <c r="F881" s="94">
        <f t="shared" ca="1" si="54"/>
        <v>-0.14833565723934514</v>
      </c>
      <c r="L881" s="6">
        <f t="shared" ca="1" si="53"/>
        <v>0.73292127863454526</v>
      </c>
      <c r="M881" s="24">
        <f t="shared" ca="1" si="55"/>
        <v>0.13906925255917874</v>
      </c>
    </row>
    <row r="882" spans="5:13">
      <c r="E882" s="82">
        <f t="shared" ca="1" si="52"/>
        <v>0.81937661895611069</v>
      </c>
      <c r="F882" s="94">
        <f t="shared" ca="1" si="54"/>
        <v>0.17612163840740133</v>
      </c>
      <c r="L882" s="6">
        <f t="shared" ca="1" si="53"/>
        <v>0.52977573641435205</v>
      </c>
      <c r="M882" s="24">
        <f t="shared" ca="1" si="55"/>
        <v>6.9501724990690017E-2</v>
      </c>
    </row>
    <row r="883" spans="5:13">
      <c r="E883" s="82">
        <f t="shared" ca="1" si="52"/>
        <v>0.90510099400601063</v>
      </c>
      <c r="F883" s="94">
        <f t="shared" ca="1" si="54"/>
        <v>0.22676598648384585</v>
      </c>
      <c r="L883" s="6">
        <f t="shared" ca="1" si="53"/>
        <v>0.56231460264994082</v>
      </c>
      <c r="M883" s="24">
        <f t="shared" ca="1" si="55"/>
        <v>7.9948193167810211E-2</v>
      </c>
    </row>
    <row r="884" spans="5:13">
      <c r="E884" s="82">
        <f t="shared" ca="1" si="52"/>
        <v>0.78600445581750011</v>
      </c>
      <c r="F884" s="94">
        <f t="shared" ca="1" si="54"/>
        <v>0.16081354740373549</v>
      </c>
      <c r="L884" s="6">
        <f t="shared" ca="1" si="53"/>
        <v>0.24941438310043074</v>
      </c>
      <c r="M884" s="24">
        <f t="shared" ca="1" si="55"/>
        <v>-2.6021548777421993E-2</v>
      </c>
    </row>
    <row r="885" spans="5:13">
      <c r="E885" s="82">
        <f t="shared" ca="1" si="52"/>
        <v>0.94459509580945666</v>
      </c>
      <c r="F885" s="94">
        <f t="shared" ca="1" si="54"/>
        <v>0.26280940957964138</v>
      </c>
      <c r="L885" s="6">
        <f t="shared" ca="1" si="53"/>
        <v>0.5953093603681765</v>
      </c>
      <c r="M885" s="24">
        <f t="shared" ca="1" si="55"/>
        <v>9.0680840078501912E-2</v>
      </c>
    </row>
    <row r="886" spans="5:13">
      <c r="E886" s="82">
        <f t="shared" ca="1" si="52"/>
        <v>0.62892308595351898</v>
      </c>
      <c r="F886" s="94">
        <f t="shared" ca="1" si="54"/>
        <v>0.10184517040407275</v>
      </c>
      <c r="L886" s="6">
        <f t="shared" ca="1" si="53"/>
        <v>0.19855527473583878</v>
      </c>
      <c r="M886" s="24">
        <f t="shared" ca="1" si="55"/>
        <v>-4.7701913195924636E-2</v>
      </c>
    </row>
    <row r="887" spans="5:13">
      <c r="E887" s="82">
        <f t="shared" ca="1" si="52"/>
        <v>0.56172937517784327</v>
      </c>
      <c r="F887" s="94">
        <f t="shared" ca="1" si="54"/>
        <v>7.9759327946896705E-2</v>
      </c>
      <c r="L887" s="6">
        <f t="shared" ca="1" si="53"/>
        <v>0.13243876359355011</v>
      </c>
      <c r="M887" s="24">
        <f t="shared" ca="1" si="55"/>
        <v>-8.1806593687527074E-2</v>
      </c>
    </row>
    <row r="888" spans="5:13">
      <c r="E888" s="82">
        <f t="shared" ca="1" si="52"/>
        <v>0.8123929794337007</v>
      </c>
      <c r="F888" s="94">
        <f t="shared" ca="1" si="54"/>
        <v>0.1727838487530822</v>
      </c>
      <c r="L888" s="6">
        <f t="shared" ca="1" si="53"/>
        <v>0.96132834169766634</v>
      </c>
      <c r="M888" s="24">
        <f t="shared" ca="1" si="55"/>
        <v>0.28465387368243633</v>
      </c>
    </row>
    <row r="889" spans="5:13">
      <c r="E889" s="82">
        <f t="shared" ca="1" si="52"/>
        <v>0.91590772510020657</v>
      </c>
      <c r="F889" s="94">
        <f t="shared" ca="1" si="54"/>
        <v>0.23527280630565606</v>
      </c>
      <c r="L889" s="6">
        <f t="shared" ca="1" si="53"/>
        <v>8.721498943852124E-2</v>
      </c>
      <c r="M889" s="24">
        <f t="shared" ca="1" si="55"/>
        <v>-0.11273483750341021</v>
      </c>
    </row>
    <row r="890" spans="5:13">
      <c r="E890" s="82">
        <f t="shared" ca="1" si="52"/>
        <v>0.64318392397929069</v>
      </c>
      <c r="F890" s="94">
        <f t="shared" ca="1" si="54"/>
        <v>0.10667576256001722</v>
      </c>
      <c r="L890" s="6">
        <f t="shared" ca="1" si="53"/>
        <v>0.84561147804975512</v>
      </c>
      <c r="M890" s="24">
        <f t="shared" ca="1" si="55"/>
        <v>0.18945088435756571</v>
      </c>
    </row>
    <row r="891" spans="5:13">
      <c r="E891" s="82">
        <f t="shared" ca="1" si="52"/>
        <v>0.969374114839748</v>
      </c>
      <c r="F891" s="94">
        <f t="shared" ca="1" si="54"/>
        <v>0.2980544561787381</v>
      </c>
      <c r="L891" s="6">
        <f t="shared" ca="1" si="53"/>
        <v>0.6666957207906602</v>
      </c>
      <c r="M891" s="24">
        <f t="shared" ca="1" si="55"/>
        <v>0.114793514223169</v>
      </c>
    </row>
    <row r="892" spans="5:13">
      <c r="E892" s="82">
        <f t="shared" ca="1" si="52"/>
        <v>0.51496400343735915</v>
      </c>
      <c r="F892" s="94">
        <f t="shared" ca="1" si="54"/>
        <v>6.4771839237473497E-2</v>
      </c>
      <c r="L892" s="6">
        <f t="shared" ca="1" si="53"/>
        <v>0.95102635352490861</v>
      </c>
      <c r="M892" s="24">
        <f t="shared" ca="1" si="55"/>
        <v>0.27048187580821981</v>
      </c>
    </row>
    <row r="893" spans="5:13">
      <c r="E893" s="82">
        <f t="shared" ca="1" si="52"/>
        <v>0.57100253589730632</v>
      </c>
      <c r="F893" s="94">
        <f t="shared" ca="1" si="54"/>
        <v>8.2757385413639445E-2</v>
      </c>
      <c r="L893" s="6">
        <f t="shared" ca="1" si="53"/>
        <v>0.63630453470924386</v>
      </c>
      <c r="M893" s="24">
        <f t="shared" ca="1" si="55"/>
        <v>0.10433752185986296</v>
      </c>
    </row>
    <row r="894" spans="5:13">
      <c r="E894" s="82">
        <f t="shared" ca="1" si="52"/>
        <v>0.71463698941360565</v>
      </c>
      <c r="F894" s="94">
        <f t="shared" ca="1" si="54"/>
        <v>0.13211338894752439</v>
      </c>
      <c r="L894" s="6">
        <f t="shared" ca="1" si="53"/>
        <v>0.10260505349346682</v>
      </c>
      <c r="M894" s="24">
        <f t="shared" ca="1" si="55"/>
        <v>-0.10112772007526138</v>
      </c>
    </row>
    <row r="895" spans="5:13">
      <c r="E895" s="82">
        <f t="shared" ca="1" si="52"/>
        <v>0.73697485721783096</v>
      </c>
      <c r="F895" s="94">
        <f t="shared" ca="1" si="54"/>
        <v>0.14064315382129156</v>
      </c>
      <c r="L895" s="6">
        <f t="shared" ca="1" si="53"/>
        <v>1.6183140298988374E-2</v>
      </c>
      <c r="M895" s="24">
        <f t="shared" ca="1" si="55"/>
        <v>-0.21216423740166057</v>
      </c>
    </row>
    <row r="896" spans="5:13">
      <c r="E896" s="82">
        <f t="shared" ca="1" si="52"/>
        <v>0.3696666407589555</v>
      </c>
      <c r="F896" s="94">
        <f t="shared" ca="1" si="54"/>
        <v>1.7679919135833042E-2</v>
      </c>
      <c r="L896" s="6">
        <f t="shared" ca="1" si="53"/>
        <v>0.17734855314983344</v>
      </c>
      <c r="M896" s="24">
        <f t="shared" ca="1" si="55"/>
        <v>-5.7714656474375597E-2</v>
      </c>
    </row>
    <row r="897" spans="5:13">
      <c r="E897" s="82">
        <f t="shared" ca="1" si="52"/>
        <v>0.69929323372534991</v>
      </c>
      <c r="F897" s="94">
        <f t="shared" ca="1" si="54"/>
        <v>0.12643905929824417</v>
      </c>
      <c r="L897" s="6">
        <f t="shared" ca="1" si="53"/>
        <v>0.35119171948408134</v>
      </c>
      <c r="M897" s="24">
        <f t="shared" ca="1" si="55"/>
        <v>1.1400815360998448E-2</v>
      </c>
    </row>
    <row r="898" spans="5:13">
      <c r="E898" s="82">
        <f t="shared" ca="1" si="52"/>
        <v>0.85161723428215885</v>
      </c>
      <c r="F898" s="94">
        <f t="shared" ca="1" si="54"/>
        <v>0.19270730115583362</v>
      </c>
      <c r="L898" s="6">
        <f t="shared" ca="1" si="53"/>
        <v>0.85791286260622579</v>
      </c>
      <c r="M898" s="24">
        <f t="shared" ca="1" si="55"/>
        <v>0.19621699514817234</v>
      </c>
    </row>
    <row r="899" spans="5:13">
      <c r="E899" s="82">
        <f t="shared" ref="E899:E962" ca="1" si="56">RAND()</f>
        <v>0.11294628540968255</v>
      </c>
      <c r="F899" s="94">
        <f t="shared" ca="1" si="54"/>
        <v>-9.402562844408438E-2</v>
      </c>
      <c r="L899" s="6">
        <f t="shared" ref="L899:L962" ca="1" si="57">RAND()</f>
        <v>0.26682154729882679</v>
      </c>
      <c r="M899" s="24">
        <f t="shared" ca="1" si="55"/>
        <v>-1.9168745256403802E-2</v>
      </c>
    </row>
    <row r="900" spans="5:13">
      <c r="E900" s="82">
        <f t="shared" ca="1" si="56"/>
        <v>0.59657373145031756</v>
      </c>
      <c r="F900" s="94">
        <f t="shared" ca="1" si="54"/>
        <v>9.1096002503221654E-2</v>
      </c>
      <c r="L900" s="6">
        <f t="shared" ca="1" si="57"/>
        <v>7.6311269632616252E-3</v>
      </c>
      <c r="M900" s="24">
        <f t="shared" ca="1" si="55"/>
        <v>-0.2485702731910473</v>
      </c>
    </row>
    <row r="901" spans="5:13">
      <c r="E901" s="82">
        <f t="shared" ca="1" si="56"/>
        <v>0.16732052521046292</v>
      </c>
      <c r="F901" s="94">
        <f t="shared" ref="F901:F964" ca="1" si="58">_xlfn.NORM.INV(E901,$B$2,$B$3)</f>
        <v>-6.2712000027254328E-2</v>
      </c>
      <c r="L901" s="6">
        <f t="shared" ca="1" si="57"/>
        <v>0.34237027857109392</v>
      </c>
      <c r="M901" s="24">
        <f t="shared" ca="1" si="55"/>
        <v>8.3613116076115407E-3</v>
      </c>
    </row>
    <row r="902" spans="5:13">
      <c r="E902" s="82">
        <f t="shared" ca="1" si="56"/>
        <v>1.5637255442625286E-2</v>
      </c>
      <c r="F902" s="94">
        <f t="shared" ca="1" si="58"/>
        <v>-0.21390732152312358</v>
      </c>
      <c r="L902" s="6">
        <f t="shared" ca="1" si="57"/>
        <v>0.13285981612739395</v>
      </c>
      <c r="M902" s="24">
        <f t="shared" ca="1" si="55"/>
        <v>-8.1556944794420272E-2</v>
      </c>
    </row>
    <row r="903" spans="5:13">
      <c r="E903" s="82">
        <f t="shared" ca="1" si="56"/>
        <v>0.73049691298336417</v>
      </c>
      <c r="F903" s="94">
        <f t="shared" ca="1" si="58"/>
        <v>0.13813370237951508</v>
      </c>
      <c r="L903" s="6">
        <f t="shared" ca="1" si="57"/>
        <v>0.36851144256912882</v>
      </c>
      <c r="M903" s="24">
        <f t="shared" ref="M903:M966" ca="1" si="59">NORMINV(L903,$B$2,$B$3)</f>
        <v>1.7290465592177173E-2</v>
      </c>
    </row>
    <row r="904" spans="5:13">
      <c r="E904" s="82">
        <f t="shared" ca="1" si="56"/>
        <v>0.92122988468943734</v>
      </c>
      <c r="F904" s="94">
        <f t="shared" ca="1" si="58"/>
        <v>0.23976664010829984</v>
      </c>
      <c r="L904" s="6">
        <f t="shared" ca="1" si="57"/>
        <v>0.43051304884804209</v>
      </c>
      <c r="M904" s="24">
        <f t="shared" ca="1" si="59"/>
        <v>3.7733431407767526E-2</v>
      </c>
    </row>
    <row r="905" spans="5:13">
      <c r="E905" s="82">
        <f t="shared" ca="1" si="56"/>
        <v>0.24127371317535184</v>
      </c>
      <c r="F905" s="94">
        <f t="shared" ca="1" si="58"/>
        <v>-2.9312856952553978E-2</v>
      </c>
      <c r="L905" s="6">
        <f t="shared" ca="1" si="57"/>
        <v>0.36121826616021446</v>
      </c>
      <c r="M905" s="24">
        <f t="shared" ca="1" si="59"/>
        <v>1.4822267719723274E-2</v>
      </c>
    </row>
    <row r="906" spans="5:13">
      <c r="E906" s="82">
        <f t="shared" ca="1" si="56"/>
        <v>0.79657898468577648</v>
      </c>
      <c r="F906" s="94">
        <f t="shared" ca="1" si="58"/>
        <v>0.16549785144493745</v>
      </c>
      <c r="L906" s="6">
        <f t="shared" ca="1" si="57"/>
        <v>0.25531968790884452</v>
      </c>
      <c r="M906" s="24">
        <f t="shared" ca="1" si="59"/>
        <v>-2.3669676012451388E-2</v>
      </c>
    </row>
    <row r="907" spans="5:13">
      <c r="E907" s="82">
        <f t="shared" ca="1" si="56"/>
        <v>0.86012258597338742</v>
      </c>
      <c r="F907" s="94">
        <f t="shared" ca="1" si="58"/>
        <v>0.19747374485558114</v>
      </c>
      <c r="L907" s="6">
        <f t="shared" ca="1" si="57"/>
        <v>0.8495497726644986</v>
      </c>
      <c r="M907" s="24">
        <f t="shared" ca="1" si="59"/>
        <v>0.1915765535027876</v>
      </c>
    </row>
    <row r="908" spans="5:13">
      <c r="E908" s="82">
        <f t="shared" ca="1" si="56"/>
        <v>0.36342051505276862</v>
      </c>
      <c r="F908" s="94">
        <f t="shared" ca="1" si="58"/>
        <v>1.5569317254713083E-2</v>
      </c>
      <c r="L908" s="6">
        <f t="shared" ca="1" si="57"/>
        <v>0.77078220813847875</v>
      </c>
      <c r="M908" s="24">
        <f t="shared" ca="1" si="59"/>
        <v>0.1543004186063181</v>
      </c>
    </row>
    <row r="909" spans="5:13">
      <c r="E909" s="82">
        <f t="shared" ca="1" si="56"/>
        <v>1.5815516108145133E-2</v>
      </c>
      <c r="F909" s="94">
        <f t="shared" ca="1" si="58"/>
        <v>-0.21333245118118926</v>
      </c>
      <c r="L909" s="6">
        <f t="shared" ca="1" si="57"/>
        <v>0.23387634773313082</v>
      </c>
      <c r="M909" s="24">
        <f t="shared" ca="1" si="59"/>
        <v>-3.2356359050201774E-2</v>
      </c>
    </row>
    <row r="910" spans="5:13">
      <c r="E910" s="82">
        <f t="shared" ca="1" si="56"/>
        <v>0.8898699984247791</v>
      </c>
      <c r="F910" s="94">
        <f t="shared" ca="1" si="58"/>
        <v>0.21591178243577999</v>
      </c>
      <c r="L910" s="6">
        <f t="shared" ca="1" si="57"/>
        <v>0.1185890164153266</v>
      </c>
      <c r="M910" s="24">
        <f t="shared" ca="1" si="59"/>
        <v>-9.034510469286694E-2</v>
      </c>
    </row>
    <row r="911" spans="5:13">
      <c r="E911" s="82">
        <f t="shared" ca="1" si="56"/>
        <v>0.10469459138379744</v>
      </c>
      <c r="F911" s="94">
        <f t="shared" ca="1" si="58"/>
        <v>-9.9652350123094036E-2</v>
      </c>
      <c r="L911" s="6">
        <f t="shared" ca="1" si="57"/>
        <v>0.48268004765846817</v>
      </c>
      <c r="M911" s="24">
        <f t="shared" ca="1" si="59"/>
        <v>5.4476436909844911E-2</v>
      </c>
    </row>
    <row r="912" spans="5:13">
      <c r="E912" s="82">
        <f t="shared" ca="1" si="56"/>
        <v>2.3329068185453217E-2</v>
      </c>
      <c r="F912" s="94">
        <f t="shared" ca="1" si="58"/>
        <v>-0.1930266098797413</v>
      </c>
      <c r="L912" s="6">
        <f t="shared" ca="1" si="57"/>
        <v>0.40708703477002528</v>
      </c>
      <c r="M912" s="24">
        <f t="shared" ca="1" si="59"/>
        <v>3.0105135772775238E-2</v>
      </c>
    </row>
    <row r="913" spans="5:13">
      <c r="E913" s="82">
        <f t="shared" ca="1" si="56"/>
        <v>0.36780947803300235</v>
      </c>
      <c r="F913" s="94">
        <f t="shared" ca="1" si="58"/>
        <v>1.7053615815390201E-2</v>
      </c>
      <c r="L913" s="6">
        <f t="shared" ca="1" si="57"/>
        <v>0.78545603494081961</v>
      </c>
      <c r="M913" s="24">
        <f t="shared" ca="1" si="59"/>
        <v>0.16057435166508049</v>
      </c>
    </row>
    <row r="914" spans="5:13">
      <c r="E914" s="82">
        <f t="shared" ca="1" si="56"/>
        <v>0.62570262895015316</v>
      </c>
      <c r="F914" s="94">
        <f t="shared" ca="1" si="58"/>
        <v>0.10076285115958775</v>
      </c>
      <c r="L914" s="6">
        <f t="shared" ca="1" si="57"/>
        <v>0.43631641176747671</v>
      </c>
      <c r="M914" s="24">
        <f t="shared" ca="1" si="59"/>
        <v>3.9609833779099372E-2</v>
      </c>
    </row>
    <row r="915" spans="5:13">
      <c r="E915" s="82">
        <f t="shared" ca="1" si="56"/>
        <v>0.26231178794381871</v>
      </c>
      <c r="F915" s="94">
        <f t="shared" ca="1" si="58"/>
        <v>-2.0921406774232723E-2</v>
      </c>
      <c r="L915" s="6">
        <f t="shared" ca="1" si="57"/>
        <v>0.85410529325036377</v>
      </c>
      <c r="M915" s="24">
        <f t="shared" ca="1" si="59"/>
        <v>0.19408214787181041</v>
      </c>
    </row>
    <row r="916" spans="5:13">
      <c r="E916" s="82">
        <f t="shared" ca="1" si="56"/>
        <v>0.69072004651984475</v>
      </c>
      <c r="F916" s="94">
        <f t="shared" ca="1" si="58"/>
        <v>0.12332594270306585</v>
      </c>
      <c r="L916" s="6">
        <f t="shared" ca="1" si="57"/>
        <v>1.0196666966948986E-2</v>
      </c>
      <c r="M916" s="24">
        <f t="shared" ca="1" si="59"/>
        <v>-0.2349530037144828</v>
      </c>
    </row>
    <row r="917" spans="5:13">
      <c r="E917" s="82">
        <f t="shared" ca="1" si="56"/>
        <v>0.94206852495325377</v>
      </c>
      <c r="F917" s="94">
        <f t="shared" ca="1" si="58"/>
        <v>0.25998761882121291</v>
      </c>
      <c r="L917" s="6">
        <f t="shared" ca="1" si="57"/>
        <v>0.91894972573203204</v>
      </c>
      <c r="M917" s="24">
        <f t="shared" ca="1" si="59"/>
        <v>0.23781414943606871</v>
      </c>
    </row>
    <row r="918" spans="5:13">
      <c r="E918" s="82">
        <f t="shared" ca="1" si="56"/>
        <v>0.71720513483491155</v>
      </c>
      <c r="F918" s="94">
        <f t="shared" ca="1" si="58"/>
        <v>0.13307699271452772</v>
      </c>
      <c r="L918" s="6">
        <f t="shared" ca="1" si="57"/>
        <v>0.75336427777401238</v>
      </c>
      <c r="M918" s="24">
        <f t="shared" ca="1" si="59"/>
        <v>0.14713840000027367</v>
      </c>
    </row>
    <row r="919" spans="5:13">
      <c r="E919" s="82">
        <f t="shared" ca="1" si="56"/>
        <v>0.33086349177789964</v>
      </c>
      <c r="F919" s="94">
        <f t="shared" ca="1" si="58"/>
        <v>4.3514199952647339E-3</v>
      </c>
      <c r="L919" s="6">
        <f t="shared" ca="1" si="57"/>
        <v>0.57550867663604821</v>
      </c>
      <c r="M919" s="24">
        <f t="shared" ca="1" si="59"/>
        <v>8.4218716804627392E-2</v>
      </c>
    </row>
    <row r="920" spans="5:13">
      <c r="E920" s="82">
        <f t="shared" ca="1" si="56"/>
        <v>0.93169237099630997</v>
      </c>
      <c r="F920" s="94">
        <f t="shared" ca="1" si="58"/>
        <v>0.24932120827291779</v>
      </c>
      <c r="L920" s="6">
        <f t="shared" ca="1" si="57"/>
        <v>0.73392983814424761</v>
      </c>
      <c r="M920" s="24">
        <f t="shared" ca="1" si="59"/>
        <v>0.13945971113095118</v>
      </c>
    </row>
    <row r="921" spans="5:13">
      <c r="E921" s="82">
        <f t="shared" ca="1" si="56"/>
        <v>9.0050170492437354E-2</v>
      </c>
      <c r="F921" s="94">
        <f t="shared" ca="1" si="58"/>
        <v>-0.11048868681969254</v>
      </c>
      <c r="L921" s="6">
        <f t="shared" ca="1" si="57"/>
        <v>0.84966069597476035</v>
      </c>
      <c r="M921" s="24">
        <f t="shared" ca="1" si="59"/>
        <v>0.19163695621644</v>
      </c>
    </row>
    <row r="922" spans="5:13">
      <c r="E922" s="82">
        <f t="shared" ca="1" si="56"/>
        <v>7.6101267236788006E-2</v>
      </c>
      <c r="F922" s="94">
        <f t="shared" ca="1" si="58"/>
        <v>-0.12210715016855972</v>
      </c>
      <c r="L922" s="6">
        <f t="shared" ca="1" si="57"/>
        <v>5.3175873903609894E-2</v>
      </c>
      <c r="M922" s="24">
        <f t="shared" ca="1" si="59"/>
        <v>-0.14538453911889251</v>
      </c>
    </row>
    <row r="923" spans="5:13">
      <c r="E923" s="82">
        <f t="shared" ca="1" si="56"/>
        <v>0.29898459370539709</v>
      </c>
      <c r="F923" s="94">
        <f t="shared" ca="1" si="58"/>
        <v>-7.0691879426050541E-3</v>
      </c>
      <c r="L923" s="6">
        <f t="shared" ca="1" si="57"/>
        <v>0.22927893099335672</v>
      </c>
      <c r="M923" s="24">
        <f t="shared" ca="1" si="59"/>
        <v>-3.427476246930862E-2</v>
      </c>
    </row>
    <row r="924" spans="5:13">
      <c r="E924" s="82">
        <f t="shared" ca="1" si="56"/>
        <v>0.35516420962077511</v>
      </c>
      <c r="F924" s="94">
        <f t="shared" ca="1" si="58"/>
        <v>1.2760456752186768E-2</v>
      </c>
      <c r="L924" s="6">
        <f t="shared" ca="1" si="57"/>
        <v>0.5831639702058462</v>
      </c>
      <c r="M924" s="24">
        <f t="shared" ca="1" si="59"/>
        <v>8.6708768630918337E-2</v>
      </c>
    </row>
    <row r="925" spans="5:13">
      <c r="E925" s="82">
        <f t="shared" ca="1" si="56"/>
        <v>0.47838922207432411</v>
      </c>
      <c r="F925" s="94">
        <f t="shared" ca="1" si="58"/>
        <v>5.3106828317348337E-2</v>
      </c>
      <c r="L925" s="6">
        <f t="shared" ca="1" si="57"/>
        <v>0.53141966708167598</v>
      </c>
      <c r="M925" s="24">
        <f t="shared" ca="1" si="59"/>
        <v>7.0027378787050648E-2</v>
      </c>
    </row>
    <row r="926" spans="5:13">
      <c r="E926" s="82">
        <f t="shared" ca="1" si="56"/>
        <v>0.41071335627497596</v>
      </c>
      <c r="F926" s="94">
        <f t="shared" ca="1" si="58"/>
        <v>3.1292349077615335E-2</v>
      </c>
      <c r="L926" s="6">
        <f t="shared" ca="1" si="57"/>
        <v>0.52909464720645127</v>
      </c>
      <c r="M926" s="24">
        <f t="shared" ca="1" si="59"/>
        <v>6.9283991884304424E-2</v>
      </c>
    </row>
    <row r="927" spans="5:13">
      <c r="E927" s="82">
        <f t="shared" ca="1" si="56"/>
        <v>0.30792907574137318</v>
      </c>
      <c r="F927" s="94">
        <f t="shared" ca="1" si="58"/>
        <v>-3.8139182772311542E-3</v>
      </c>
      <c r="L927" s="6">
        <f t="shared" ca="1" si="57"/>
        <v>0.92722863305877645</v>
      </c>
      <c r="M927" s="24">
        <f t="shared" ca="1" si="59"/>
        <v>0.24511671298336318</v>
      </c>
    </row>
    <row r="928" spans="5:13">
      <c r="E928" s="82">
        <f t="shared" ca="1" si="56"/>
        <v>0.95921867741445044</v>
      </c>
      <c r="F928" s="94">
        <f t="shared" ca="1" si="58"/>
        <v>0.2815221386645696</v>
      </c>
      <c r="L928" s="6">
        <f t="shared" ca="1" si="57"/>
        <v>0.73909295034677369</v>
      </c>
      <c r="M928" s="24">
        <f t="shared" ca="1" si="59"/>
        <v>0.1414704786053502</v>
      </c>
    </row>
    <row r="929" spans="5:13">
      <c r="E929" s="82">
        <f t="shared" ca="1" si="56"/>
        <v>0.31056233070549</v>
      </c>
      <c r="F929" s="94">
        <f t="shared" ca="1" si="58"/>
        <v>-2.863572440891346E-3</v>
      </c>
      <c r="L929" s="6">
        <f t="shared" ca="1" si="57"/>
        <v>0.13764375850961019</v>
      </c>
      <c r="M929" s="24">
        <f t="shared" ca="1" si="59"/>
        <v>-7.8757896004307965E-2</v>
      </c>
    </row>
    <row r="930" spans="5:13">
      <c r="E930" s="82">
        <f t="shared" ca="1" si="56"/>
        <v>0.72354980041819505</v>
      </c>
      <c r="F930" s="94">
        <f t="shared" ca="1" si="58"/>
        <v>0.13547585728828487</v>
      </c>
      <c r="L930" s="6">
        <f t="shared" ca="1" si="57"/>
        <v>9.1339994313612283E-2</v>
      </c>
      <c r="M930" s="24">
        <f t="shared" ca="1" si="59"/>
        <v>-0.10948421094589211</v>
      </c>
    </row>
    <row r="931" spans="5:13">
      <c r="E931" s="82">
        <f t="shared" ca="1" si="56"/>
        <v>0.92909228065649074</v>
      </c>
      <c r="F931" s="94">
        <f t="shared" ca="1" si="58"/>
        <v>0.24684733268659897</v>
      </c>
      <c r="L931" s="6">
        <f t="shared" ca="1" si="57"/>
        <v>0.60170600532065677</v>
      </c>
      <c r="M931" s="24">
        <f t="shared" ca="1" si="59"/>
        <v>9.2784666610678773E-2</v>
      </c>
    </row>
    <row r="932" spans="5:13">
      <c r="E932" s="82">
        <f t="shared" ca="1" si="56"/>
        <v>0.92138111569904313</v>
      </c>
      <c r="F932" s="94">
        <f t="shared" ca="1" si="58"/>
        <v>0.23989764385998277</v>
      </c>
      <c r="L932" s="6">
        <f t="shared" ca="1" si="57"/>
        <v>0.49854497289769462</v>
      </c>
      <c r="M932" s="24">
        <f t="shared" ca="1" si="59"/>
        <v>5.9536117301977991E-2</v>
      </c>
    </row>
    <row r="933" spans="5:13">
      <c r="E933" s="82">
        <f t="shared" ca="1" si="56"/>
        <v>0.15147333047287292</v>
      </c>
      <c r="F933" s="94">
        <f t="shared" ca="1" si="58"/>
        <v>-7.1020820962363534E-2</v>
      </c>
      <c r="L933" s="6">
        <f t="shared" ca="1" si="57"/>
        <v>0.90124817843391059</v>
      </c>
      <c r="M933" s="24">
        <f t="shared" ca="1" si="59"/>
        <v>0.22390674315798295</v>
      </c>
    </row>
    <row r="934" spans="5:13">
      <c r="E934" s="82">
        <f t="shared" ca="1" si="56"/>
        <v>0.9505045532874703</v>
      </c>
      <c r="F934" s="94">
        <f t="shared" ca="1" si="58"/>
        <v>0.26983041044719525</v>
      </c>
      <c r="L934" s="6">
        <f t="shared" ca="1" si="57"/>
        <v>0.27008370055070341</v>
      </c>
      <c r="M934" s="24">
        <f t="shared" ca="1" si="59"/>
        <v>-1.7910274573079102E-2</v>
      </c>
    </row>
    <row r="935" spans="5:13">
      <c r="E935" s="82">
        <f t="shared" ca="1" si="56"/>
        <v>0.46011333187822723</v>
      </c>
      <c r="F935" s="94">
        <f t="shared" ca="1" si="58"/>
        <v>4.7262348152302139E-2</v>
      </c>
      <c r="L935" s="6">
        <f t="shared" ca="1" si="57"/>
        <v>0.1599225333170825</v>
      </c>
      <c r="M935" s="24">
        <f t="shared" ca="1" si="59"/>
        <v>-6.6523626763641458E-2</v>
      </c>
    </row>
    <row r="936" spans="5:13">
      <c r="E936" s="82">
        <f t="shared" ca="1" si="56"/>
        <v>0.51317518882081037</v>
      </c>
      <c r="F936" s="94">
        <f t="shared" ca="1" si="58"/>
        <v>6.4201186343661162E-2</v>
      </c>
      <c r="L936" s="6">
        <f t="shared" ca="1" si="57"/>
        <v>0.76037569034108088</v>
      </c>
      <c r="M936" s="24">
        <f t="shared" ca="1" si="59"/>
        <v>0.1499869944455286</v>
      </c>
    </row>
    <row r="937" spans="5:13">
      <c r="E937" s="82">
        <f t="shared" ca="1" si="56"/>
        <v>8.6921028012665436E-2</v>
      </c>
      <c r="F937" s="94">
        <f t="shared" ca="1" si="58"/>
        <v>-0.11297082640025993</v>
      </c>
      <c r="L937" s="6">
        <f t="shared" ca="1" si="57"/>
        <v>0.95526731867920012</v>
      </c>
      <c r="M937" s="24">
        <f t="shared" ca="1" si="59"/>
        <v>0.27599382965995228</v>
      </c>
    </row>
    <row r="938" spans="5:13">
      <c r="E938" s="82">
        <f t="shared" ca="1" si="56"/>
        <v>0.62055567749654872</v>
      </c>
      <c r="F938" s="94">
        <f t="shared" ca="1" si="58"/>
        <v>9.9039156129244021E-2</v>
      </c>
      <c r="L938" s="6">
        <f t="shared" ca="1" si="57"/>
        <v>0.7631754480513725</v>
      </c>
      <c r="M938" s="24">
        <f t="shared" ca="1" si="59"/>
        <v>0.15113712991269818</v>
      </c>
    </row>
    <row r="939" spans="5:13">
      <c r="E939" s="82">
        <f t="shared" ca="1" si="56"/>
        <v>0.29036813936332084</v>
      </c>
      <c r="F939" s="94">
        <f t="shared" ca="1" si="58"/>
        <v>-1.0247158010379051E-2</v>
      </c>
      <c r="L939" s="6">
        <f t="shared" ca="1" si="57"/>
        <v>0.15547176918319716</v>
      </c>
      <c r="M939" s="24">
        <f t="shared" ca="1" si="59"/>
        <v>-6.8872518624162604E-2</v>
      </c>
    </row>
    <row r="940" spans="5:13">
      <c r="E940" s="82">
        <f t="shared" ca="1" si="56"/>
        <v>0.39127619384745072</v>
      </c>
      <c r="F940" s="94">
        <f t="shared" ca="1" si="58"/>
        <v>2.489682305796017E-2</v>
      </c>
      <c r="L940" s="6">
        <f t="shared" ca="1" si="57"/>
        <v>4.0861108036684968E-2</v>
      </c>
      <c r="M940" s="24">
        <f t="shared" ca="1" si="59"/>
        <v>-0.16140630671729267</v>
      </c>
    </row>
    <row r="941" spans="5:13">
      <c r="E941" s="82">
        <f t="shared" ca="1" si="56"/>
        <v>0.82693006267204638</v>
      </c>
      <c r="F941" s="94">
        <f t="shared" ca="1" si="58"/>
        <v>0.17982422037363846</v>
      </c>
      <c r="L941" s="6">
        <f t="shared" ca="1" si="57"/>
        <v>0.82753051653638765</v>
      </c>
      <c r="M941" s="24">
        <f t="shared" ca="1" si="59"/>
        <v>0.18012291494470611</v>
      </c>
    </row>
    <row r="942" spans="5:13">
      <c r="E942" s="82">
        <f t="shared" ca="1" si="56"/>
        <v>0.22291945296971649</v>
      </c>
      <c r="F942" s="94">
        <f t="shared" ca="1" si="58"/>
        <v>-3.6964392117511194E-2</v>
      </c>
      <c r="L942" s="6">
        <f t="shared" ca="1" si="57"/>
        <v>0.49762402094922398</v>
      </c>
      <c r="M942" s="24">
        <f t="shared" ca="1" si="59"/>
        <v>5.9242502326566263E-2</v>
      </c>
    </row>
    <row r="943" spans="5:13">
      <c r="E943" s="82">
        <f t="shared" ca="1" si="56"/>
        <v>6.5306616003274476E-2</v>
      </c>
      <c r="F943" s="94">
        <f t="shared" ca="1" si="58"/>
        <v>-0.13226860868127327</v>
      </c>
      <c r="L943" s="6">
        <f t="shared" ca="1" si="57"/>
        <v>0.99795981067268391</v>
      </c>
      <c r="M943" s="24">
        <f t="shared" ca="1" si="59"/>
        <v>0.42526872208926142</v>
      </c>
    </row>
    <row r="944" spans="5:13">
      <c r="E944" s="82">
        <f t="shared" ca="1" si="56"/>
        <v>0.53844066956053571</v>
      </c>
      <c r="F944" s="94">
        <f t="shared" ca="1" si="58"/>
        <v>7.2274414404679355E-2</v>
      </c>
      <c r="L944" s="6">
        <f t="shared" ca="1" si="57"/>
        <v>0.50302150465152029</v>
      </c>
      <c r="M944" s="24">
        <f t="shared" ca="1" si="59"/>
        <v>6.096330440887554E-2</v>
      </c>
    </row>
    <row r="945" spans="5:13">
      <c r="E945" s="82">
        <f t="shared" ca="1" si="56"/>
        <v>0.60892227433829171</v>
      </c>
      <c r="F945" s="94">
        <f t="shared" ca="1" si="58"/>
        <v>9.5168912258178084E-2</v>
      </c>
      <c r="L945" s="6">
        <f t="shared" ca="1" si="57"/>
        <v>0.89055254339898848</v>
      </c>
      <c r="M945" s="24">
        <f t="shared" ca="1" si="59"/>
        <v>0.21637409703412469</v>
      </c>
    </row>
    <row r="946" spans="5:13">
      <c r="E946" s="82">
        <f t="shared" ca="1" si="56"/>
        <v>0.28244916265149</v>
      </c>
      <c r="F946" s="94">
        <f t="shared" ca="1" si="58"/>
        <v>-1.3207024779372259E-2</v>
      </c>
      <c r="L946" s="6">
        <f t="shared" ca="1" si="57"/>
        <v>0.19080215246275301</v>
      </c>
      <c r="M946" s="24">
        <f t="shared" ca="1" si="59"/>
        <v>-5.1282408666133289E-2</v>
      </c>
    </row>
    <row r="947" spans="5:13">
      <c r="E947" s="82">
        <f t="shared" ca="1" si="56"/>
        <v>0.47450443891173044</v>
      </c>
      <c r="F947" s="94">
        <f t="shared" ca="1" si="58"/>
        <v>5.1866140789808439E-2</v>
      </c>
      <c r="L947" s="6">
        <f t="shared" ca="1" si="57"/>
        <v>0.6435483672357748</v>
      </c>
      <c r="M947" s="24">
        <f t="shared" ca="1" si="59"/>
        <v>0.10680006754212443</v>
      </c>
    </row>
    <row r="948" spans="5:13">
      <c r="E948" s="82">
        <f t="shared" ca="1" si="56"/>
        <v>0.61370486493871923</v>
      </c>
      <c r="F948" s="94">
        <f t="shared" ca="1" si="58"/>
        <v>9.6755858787886506E-2</v>
      </c>
      <c r="L948" s="6">
        <f t="shared" ca="1" si="57"/>
        <v>0.96292238948035513</v>
      </c>
      <c r="M948" s="24">
        <f t="shared" ca="1" si="59"/>
        <v>0.28711385062062822</v>
      </c>
    </row>
    <row r="949" spans="5:13">
      <c r="E949" s="82">
        <f t="shared" ca="1" si="56"/>
        <v>0.52206790792053959</v>
      </c>
      <c r="F949" s="94">
        <f t="shared" ca="1" si="58"/>
        <v>6.7039129469999514E-2</v>
      </c>
      <c r="L949" s="6">
        <f t="shared" ca="1" si="57"/>
        <v>0.45807178830538442</v>
      </c>
      <c r="M949" s="24">
        <f t="shared" ca="1" si="59"/>
        <v>4.6608033745428684E-2</v>
      </c>
    </row>
    <row r="950" spans="5:13">
      <c r="E950" s="82">
        <f t="shared" ca="1" si="56"/>
        <v>0.69580425589566608</v>
      </c>
      <c r="F950" s="94">
        <f t="shared" ca="1" si="58"/>
        <v>0.12516743210814485</v>
      </c>
      <c r="L950" s="6">
        <f t="shared" ca="1" si="57"/>
        <v>0.43828606064741871</v>
      </c>
      <c r="M950" s="24">
        <f t="shared" ca="1" si="59"/>
        <v>4.0245652927222778E-2</v>
      </c>
    </row>
    <row r="951" spans="5:13">
      <c r="E951" s="82">
        <f t="shared" ca="1" si="56"/>
        <v>0.76646358830187766</v>
      </c>
      <c r="F951" s="94">
        <f t="shared" ca="1" si="58"/>
        <v>0.15249748463181678</v>
      </c>
      <c r="L951" s="6">
        <f t="shared" ca="1" si="57"/>
        <v>0.44832570627205115</v>
      </c>
      <c r="M951" s="24">
        <f t="shared" ca="1" si="59"/>
        <v>4.3479220019864956E-2</v>
      </c>
    </row>
    <row r="952" spans="5:13">
      <c r="E952" s="82">
        <f t="shared" ca="1" si="56"/>
        <v>0.49086641660878871</v>
      </c>
      <c r="F952" s="94">
        <f t="shared" ca="1" si="58"/>
        <v>5.7087839732784473E-2</v>
      </c>
      <c r="L952" s="6">
        <f t="shared" ca="1" si="57"/>
        <v>0.3991921398495073</v>
      </c>
      <c r="M952" s="24">
        <f t="shared" ca="1" si="59"/>
        <v>2.7511257760672328E-2</v>
      </c>
    </row>
    <row r="953" spans="5:13">
      <c r="E953" s="82">
        <f t="shared" ca="1" si="56"/>
        <v>0.94638999148208058</v>
      </c>
      <c r="F953" s="94">
        <f t="shared" ca="1" si="58"/>
        <v>0.26487638445550327</v>
      </c>
      <c r="L953" s="6">
        <f t="shared" ca="1" si="57"/>
        <v>0.87076091768295849</v>
      </c>
      <c r="M953" s="24">
        <f t="shared" ca="1" si="59"/>
        <v>0.20372187302609734</v>
      </c>
    </row>
    <row r="954" spans="5:13">
      <c r="E954" s="82">
        <f t="shared" ca="1" si="56"/>
        <v>0.93438952343499171</v>
      </c>
      <c r="F954" s="94">
        <f t="shared" ca="1" si="58"/>
        <v>0.25196546165517153</v>
      </c>
      <c r="L954" s="6">
        <f t="shared" ca="1" si="57"/>
        <v>0.99141425644879755</v>
      </c>
      <c r="M954" s="24">
        <f t="shared" ca="1" si="59"/>
        <v>0.36309097167077942</v>
      </c>
    </row>
    <row r="955" spans="5:13">
      <c r="E955" s="82">
        <f t="shared" ca="1" si="56"/>
        <v>0.90064745751335995</v>
      </c>
      <c r="F955" s="94">
        <f t="shared" ca="1" si="58"/>
        <v>0.22346834409854008</v>
      </c>
      <c r="L955" s="6">
        <f t="shared" ca="1" si="57"/>
        <v>0.89322360812657331</v>
      </c>
      <c r="M955" s="24">
        <f t="shared" ca="1" si="59"/>
        <v>0.21820350210202874</v>
      </c>
    </row>
    <row r="956" spans="5:13">
      <c r="E956" s="82">
        <f t="shared" ca="1" si="56"/>
        <v>0.40528615993470118</v>
      </c>
      <c r="F956" s="94">
        <f t="shared" ca="1" si="58"/>
        <v>2.9514588467157581E-2</v>
      </c>
      <c r="L956" s="6">
        <f t="shared" ca="1" si="57"/>
        <v>0.16757728984474751</v>
      </c>
      <c r="M956" s="24">
        <f t="shared" ca="1" si="59"/>
        <v>-6.2581686599564923E-2</v>
      </c>
    </row>
    <row r="957" spans="5:13">
      <c r="E957" s="82">
        <f t="shared" ca="1" si="56"/>
        <v>0.75927457730767489</v>
      </c>
      <c r="F957" s="94">
        <f t="shared" ca="1" si="58"/>
        <v>0.14953667278609697</v>
      </c>
      <c r="L957" s="6">
        <f t="shared" ca="1" si="57"/>
        <v>0.71690979180266967</v>
      </c>
      <c r="M957" s="24">
        <f t="shared" ca="1" si="59"/>
        <v>0.13296596327044466</v>
      </c>
    </row>
    <row r="958" spans="5:13">
      <c r="E958" s="82">
        <f t="shared" ca="1" si="56"/>
        <v>0.46440453274486349</v>
      </c>
      <c r="F958" s="94">
        <f t="shared" ca="1" si="58"/>
        <v>4.8636600048492379E-2</v>
      </c>
      <c r="L958" s="6">
        <f t="shared" ca="1" si="57"/>
        <v>0.64457550306552369</v>
      </c>
      <c r="M958" s="24">
        <f t="shared" ca="1" si="59"/>
        <v>0.10715064605075031</v>
      </c>
    </row>
    <row r="959" spans="5:13">
      <c r="E959" s="82">
        <f t="shared" ca="1" si="56"/>
        <v>0.29791897972281667</v>
      </c>
      <c r="F959" s="94">
        <f t="shared" ca="1" si="58"/>
        <v>-7.4599123268336981E-3</v>
      </c>
      <c r="L959" s="6">
        <f t="shared" ca="1" si="57"/>
        <v>0.70185277446019112</v>
      </c>
      <c r="M959" s="24">
        <f t="shared" ca="1" si="59"/>
        <v>0.12737616888441039</v>
      </c>
    </row>
    <row r="960" spans="5:13">
      <c r="E960" s="82">
        <f t="shared" ca="1" si="56"/>
        <v>0.40841175009281228</v>
      </c>
      <c r="F960" s="94">
        <f t="shared" ca="1" si="58"/>
        <v>3.0539127926541162E-2</v>
      </c>
      <c r="L960" s="6">
        <f t="shared" ca="1" si="57"/>
        <v>0.56511508585105907</v>
      </c>
      <c r="M960" s="24">
        <f t="shared" ca="1" si="59"/>
        <v>8.0852584683273165E-2</v>
      </c>
    </row>
    <row r="961" spans="5:13">
      <c r="E961" s="82">
        <f t="shared" ca="1" si="56"/>
        <v>0.90254877526605159</v>
      </c>
      <c r="F961" s="94">
        <f t="shared" ca="1" si="58"/>
        <v>0.22486263580843424</v>
      </c>
      <c r="L961" s="6">
        <f t="shared" ca="1" si="57"/>
        <v>0.77084978189348341</v>
      </c>
      <c r="M961" s="24">
        <f t="shared" ca="1" si="59"/>
        <v>0.15432877940312645</v>
      </c>
    </row>
    <row r="962" spans="5:13">
      <c r="E962" s="82">
        <f t="shared" ca="1" si="56"/>
        <v>0.53928271792136306</v>
      </c>
      <c r="F962" s="94">
        <f t="shared" ca="1" si="58"/>
        <v>7.2544151275268462E-2</v>
      </c>
      <c r="L962" s="6">
        <f t="shared" ca="1" si="57"/>
        <v>7.9691964431949702E-2</v>
      </c>
      <c r="M962" s="24">
        <f t="shared" ca="1" si="59"/>
        <v>-0.11897218218669586</v>
      </c>
    </row>
    <row r="963" spans="5:13">
      <c r="E963" s="82">
        <f t="shared" ref="E963:E1001" ca="1" si="60">RAND()</f>
        <v>0.60452510186230968</v>
      </c>
      <c r="F963" s="94">
        <f t="shared" ca="1" si="58"/>
        <v>9.3714675441194051E-2</v>
      </c>
      <c r="L963" s="6">
        <f t="shared" ref="L963:L1001" ca="1" si="61">RAND()</f>
        <v>0.14771211770228987</v>
      </c>
      <c r="M963" s="24">
        <f t="shared" ca="1" si="59"/>
        <v>-7.3076355964407008E-2</v>
      </c>
    </row>
    <row r="964" spans="5:13">
      <c r="E964" s="82">
        <f t="shared" ca="1" si="60"/>
        <v>0.8038514759523625</v>
      </c>
      <c r="F964" s="94">
        <f t="shared" ca="1" si="58"/>
        <v>0.16880414371085281</v>
      </c>
      <c r="L964" s="6">
        <f t="shared" ca="1" si="61"/>
        <v>0.81807080443338498</v>
      </c>
      <c r="M964" s="24">
        <f t="shared" ca="1" si="59"/>
        <v>0.17549149293236349</v>
      </c>
    </row>
    <row r="965" spans="5:13">
      <c r="E965" s="82">
        <f t="shared" ca="1" si="60"/>
        <v>0.73756463012760054</v>
      </c>
      <c r="F965" s="94">
        <f t="shared" ref="F965:F1001" ca="1" si="62">_xlfn.NORM.INV(E965,$B$2,$B$3)</f>
        <v>0.14087317439402974</v>
      </c>
      <c r="L965" s="6">
        <f t="shared" ca="1" si="61"/>
        <v>0.10377441106640706</v>
      </c>
      <c r="M965" s="24">
        <f t="shared" ca="1" si="59"/>
        <v>-0.10029940893424169</v>
      </c>
    </row>
    <row r="966" spans="5:13">
      <c r="E966" s="82">
        <f t="shared" ca="1" si="60"/>
        <v>0.54034227647659328</v>
      </c>
      <c r="F966" s="94">
        <f t="shared" ca="1" si="62"/>
        <v>7.2883644426238528E-2</v>
      </c>
      <c r="L966" s="6">
        <f t="shared" ca="1" si="61"/>
        <v>0.15309870567747785</v>
      </c>
      <c r="M966" s="24">
        <f t="shared" ca="1" si="59"/>
        <v>-7.0143051625146419E-2</v>
      </c>
    </row>
    <row r="967" spans="5:13">
      <c r="E967" s="82">
        <f t="shared" ca="1" si="60"/>
        <v>0.51779903939605443</v>
      </c>
      <c r="F967" s="94">
        <f t="shared" ca="1" si="62"/>
        <v>6.5676450438703501E-2</v>
      </c>
      <c r="L967" s="6">
        <f t="shared" ca="1" si="61"/>
        <v>0.94212204121736853</v>
      </c>
      <c r="M967" s="24">
        <f t="shared" ref="M967:M1001" ca="1" si="63">NORMINV(L967,$B$2,$B$3)</f>
        <v>0.26004637430784294</v>
      </c>
    </row>
    <row r="968" spans="5:13">
      <c r="E968" s="82">
        <f t="shared" ca="1" si="60"/>
        <v>0.27753994226299794</v>
      </c>
      <c r="F968" s="94">
        <f t="shared" ca="1" si="62"/>
        <v>-1.506194422020378E-2</v>
      </c>
      <c r="L968" s="6">
        <f t="shared" ca="1" si="61"/>
        <v>0.95419209644066583</v>
      </c>
      <c r="M968" s="24">
        <f t="shared" ca="1" si="63"/>
        <v>0.27455794575725545</v>
      </c>
    </row>
    <row r="969" spans="5:13">
      <c r="E969" s="82">
        <f t="shared" ca="1" si="60"/>
        <v>0.2056202492860596</v>
      </c>
      <c r="F969" s="94">
        <f t="shared" ca="1" si="62"/>
        <v>-4.4511992991465479E-2</v>
      </c>
      <c r="L969" s="6">
        <f t="shared" ca="1" si="61"/>
        <v>0.24656749354072838</v>
      </c>
      <c r="M969" s="24">
        <f t="shared" ca="1" si="63"/>
        <v>-2.7165908087766422E-2</v>
      </c>
    </row>
    <row r="970" spans="5:13">
      <c r="E970" s="82">
        <f t="shared" ca="1" si="60"/>
        <v>0.49428757375173293</v>
      </c>
      <c r="F970" s="94">
        <f t="shared" ca="1" si="62"/>
        <v>5.8178741564598603E-2</v>
      </c>
      <c r="L970" s="6">
        <f t="shared" ca="1" si="61"/>
        <v>0.12176248677624713</v>
      </c>
      <c r="M970" s="24">
        <f t="shared" ca="1" si="63"/>
        <v>-8.832937687711645E-2</v>
      </c>
    </row>
    <row r="971" spans="5:13">
      <c r="E971" s="82">
        <f t="shared" ca="1" si="60"/>
        <v>0.73827618249984239</v>
      </c>
      <c r="F971" s="94">
        <f t="shared" ca="1" si="62"/>
        <v>0.14115104345248197</v>
      </c>
      <c r="L971" s="6">
        <f t="shared" ca="1" si="61"/>
        <v>0.43020514406771548</v>
      </c>
      <c r="M971" s="24">
        <f t="shared" ca="1" si="63"/>
        <v>3.7633744594368988E-2</v>
      </c>
    </row>
    <row r="972" spans="5:13">
      <c r="E972" s="82">
        <f t="shared" ca="1" si="60"/>
        <v>0.1590098616477581</v>
      </c>
      <c r="F972" s="94">
        <f t="shared" ca="1" si="62"/>
        <v>-6.700175904363051E-2</v>
      </c>
      <c r="L972" s="6">
        <f t="shared" ca="1" si="61"/>
        <v>0.78239425908158056</v>
      </c>
      <c r="M972" s="24">
        <f t="shared" ca="1" si="63"/>
        <v>0.15924542114391088</v>
      </c>
    </row>
    <row r="973" spans="5:13">
      <c r="E973" s="82">
        <f t="shared" ca="1" si="60"/>
        <v>0.11985419572706069</v>
      </c>
      <c r="F973" s="94">
        <f t="shared" ca="1" si="62"/>
        <v>-8.9536983242473611E-2</v>
      </c>
      <c r="L973" s="6">
        <f t="shared" ca="1" si="61"/>
        <v>0.50168309959229995</v>
      </c>
      <c r="M973" s="24">
        <f t="shared" ca="1" si="63"/>
        <v>6.0536595754034091E-2</v>
      </c>
    </row>
    <row r="974" spans="5:13">
      <c r="E974" s="82">
        <f t="shared" ca="1" si="60"/>
        <v>0.86938821771157904</v>
      </c>
      <c r="F974" s="94">
        <f t="shared" ca="1" si="62"/>
        <v>0.20289622675584199</v>
      </c>
      <c r="L974" s="6">
        <f t="shared" ca="1" si="61"/>
        <v>0.81800294626390502</v>
      </c>
      <c r="M974" s="24">
        <f t="shared" ca="1" si="63"/>
        <v>0.17545882418283176</v>
      </c>
    </row>
    <row r="975" spans="5:13">
      <c r="E975" s="82">
        <f t="shared" ca="1" si="60"/>
        <v>0.7408799957481278</v>
      </c>
      <c r="F975" s="94">
        <f t="shared" ca="1" si="62"/>
        <v>0.14217118625375241</v>
      </c>
      <c r="L975" s="6">
        <f t="shared" ca="1" si="61"/>
        <v>0.87335643286756093</v>
      </c>
      <c r="M975" s="24">
        <f t="shared" ca="1" si="63"/>
        <v>0.20529979118020245</v>
      </c>
    </row>
    <row r="976" spans="5:13">
      <c r="E976" s="82">
        <f t="shared" ca="1" si="60"/>
        <v>2.5520726961208884E-2</v>
      </c>
      <c r="F976" s="94">
        <f t="shared" ca="1" si="62"/>
        <v>-0.18816049301813895</v>
      </c>
      <c r="L976" s="6">
        <f t="shared" ca="1" si="61"/>
        <v>0.38743074194827853</v>
      </c>
      <c r="M976" s="24">
        <f t="shared" ca="1" si="63"/>
        <v>2.3621464404198253E-2</v>
      </c>
    </row>
    <row r="977" spans="5:13">
      <c r="E977" s="82">
        <f t="shared" ca="1" si="60"/>
        <v>0.7111875022321611</v>
      </c>
      <c r="F977" s="94">
        <f t="shared" ca="1" si="62"/>
        <v>0.13082556340290513</v>
      </c>
      <c r="L977" s="6">
        <f t="shared" ca="1" si="61"/>
        <v>0.64133520930339927</v>
      </c>
      <c r="M977" s="24">
        <f t="shared" ca="1" si="63"/>
        <v>0.10604588284365464</v>
      </c>
    </row>
    <row r="978" spans="5:13">
      <c r="E978" s="82">
        <f t="shared" ca="1" si="60"/>
        <v>0.85262086847826568</v>
      </c>
      <c r="F978" s="94">
        <f t="shared" ca="1" si="62"/>
        <v>0.19326001378680124</v>
      </c>
      <c r="L978" s="6">
        <f t="shared" ca="1" si="61"/>
        <v>0.19925813405234416</v>
      </c>
      <c r="M978" s="24">
        <f t="shared" ca="1" si="63"/>
        <v>-4.7381545312127779E-2</v>
      </c>
    </row>
    <row r="979" spans="5:13">
      <c r="E979" s="82">
        <f t="shared" ca="1" si="60"/>
        <v>0.49319333691906864</v>
      </c>
      <c r="F979" s="94">
        <f t="shared" ca="1" si="62"/>
        <v>5.7829841493853416E-2</v>
      </c>
      <c r="L979" s="6">
        <f t="shared" ca="1" si="61"/>
        <v>0.56160344934426942</v>
      </c>
      <c r="M979" s="24">
        <f t="shared" ca="1" si="63"/>
        <v>7.9718694740166046E-2</v>
      </c>
    </row>
    <row r="980" spans="5:13">
      <c r="E980" s="82">
        <f t="shared" ca="1" si="60"/>
        <v>0.75216161376063451</v>
      </c>
      <c r="F980" s="94">
        <f t="shared" ca="1" si="62"/>
        <v>0.14665418295502564</v>
      </c>
      <c r="L980" s="6">
        <f t="shared" ca="1" si="61"/>
        <v>0.16116520918456512</v>
      </c>
      <c r="M980" s="24">
        <f t="shared" ca="1" si="63"/>
        <v>-6.5875471354964688E-2</v>
      </c>
    </row>
    <row r="981" spans="5:13">
      <c r="E981" s="82">
        <f t="shared" ca="1" si="60"/>
        <v>0.63679160572574456</v>
      </c>
      <c r="F981" s="94">
        <f t="shared" ca="1" si="62"/>
        <v>0.10450257153002034</v>
      </c>
      <c r="L981" s="6">
        <f t="shared" ca="1" si="61"/>
        <v>0.93038025894021281</v>
      </c>
      <c r="M981" s="24">
        <f t="shared" ca="1" si="63"/>
        <v>0.248063897017649</v>
      </c>
    </row>
    <row r="982" spans="5:13">
      <c r="E982" s="82">
        <f t="shared" ca="1" si="60"/>
        <v>0.66153605340683741</v>
      </c>
      <c r="F982" s="94">
        <f t="shared" ca="1" si="62"/>
        <v>0.11299402383143563</v>
      </c>
      <c r="L982" s="6">
        <f t="shared" ca="1" si="61"/>
        <v>0.75442691157897945</v>
      </c>
      <c r="M982" s="24">
        <f t="shared" ca="1" si="63"/>
        <v>0.1475672913033361</v>
      </c>
    </row>
    <row r="983" spans="5:13">
      <c r="E983" s="82">
        <f t="shared" ca="1" si="60"/>
        <v>0.76017996440183599</v>
      </c>
      <c r="F983" s="94">
        <f t="shared" ca="1" si="62"/>
        <v>0.14990686618461962</v>
      </c>
      <c r="L983" s="6">
        <f t="shared" ca="1" si="61"/>
        <v>0.9984396772744194</v>
      </c>
      <c r="M983" s="24">
        <f t="shared" ca="1" si="63"/>
        <v>0.43591652075612031</v>
      </c>
    </row>
    <row r="984" spans="5:13">
      <c r="E984" s="82">
        <f t="shared" ca="1" si="60"/>
        <v>0.63115667298783573</v>
      </c>
      <c r="F984" s="94">
        <f t="shared" ca="1" si="62"/>
        <v>0.10259760490962616</v>
      </c>
      <c r="L984" s="6">
        <f t="shared" ca="1" si="61"/>
        <v>0.25759184534475943</v>
      </c>
      <c r="M984" s="24">
        <f t="shared" ca="1" si="63"/>
        <v>-2.2772367285367481E-2</v>
      </c>
    </row>
    <row r="985" spans="5:13">
      <c r="E985" s="82">
        <f t="shared" ca="1" si="60"/>
        <v>0.23806702976179439</v>
      </c>
      <c r="F985" s="94">
        <f t="shared" ca="1" si="62"/>
        <v>-3.0625807834777946E-2</v>
      </c>
      <c r="L985" s="6">
        <f t="shared" ca="1" si="61"/>
        <v>0.93142615155699238</v>
      </c>
      <c r="M985" s="24">
        <f t="shared" ca="1" si="63"/>
        <v>0.2490646111764262</v>
      </c>
    </row>
    <row r="986" spans="5:13">
      <c r="E986" s="82">
        <f t="shared" ca="1" si="60"/>
        <v>2.6955348734207574E-2</v>
      </c>
      <c r="F986" s="94">
        <f t="shared" ca="1" si="62"/>
        <v>-0.1851616961314414</v>
      </c>
      <c r="L986" s="6">
        <f t="shared" ca="1" si="61"/>
        <v>0.29927825052500034</v>
      </c>
      <c r="M986" s="24">
        <f t="shared" ca="1" si="63"/>
        <v>-6.9616252901538306E-3</v>
      </c>
    </row>
    <row r="987" spans="5:13">
      <c r="E987" s="82">
        <f t="shared" ca="1" si="60"/>
        <v>0.19248715068500299</v>
      </c>
      <c r="F987" s="94">
        <f t="shared" ca="1" si="62"/>
        <v>-5.04968177839593E-2</v>
      </c>
      <c r="L987" s="6">
        <f t="shared" ca="1" si="61"/>
        <v>0.99548010398966746</v>
      </c>
      <c r="M987" s="24">
        <f t="shared" ca="1" si="63"/>
        <v>0.39203011640610202</v>
      </c>
    </row>
    <row r="988" spans="5:13">
      <c r="E988" s="82">
        <f t="shared" ca="1" si="60"/>
        <v>0.15013538989845143</v>
      </c>
      <c r="F988" s="94">
        <f t="shared" ca="1" si="62"/>
        <v>-7.1748074122825939E-2</v>
      </c>
      <c r="L988" s="6">
        <f t="shared" ca="1" si="61"/>
        <v>0.70534964172326331</v>
      </c>
      <c r="M988" s="24">
        <f t="shared" ca="1" si="63"/>
        <v>0.12866240745768193</v>
      </c>
    </row>
    <row r="989" spans="5:13">
      <c r="E989" s="82">
        <f t="shared" ca="1" si="60"/>
        <v>0.93409456889107478</v>
      </c>
      <c r="F989" s="94">
        <f t="shared" ca="1" si="62"/>
        <v>0.25167223913920955</v>
      </c>
      <c r="L989" s="6">
        <f t="shared" ca="1" si="61"/>
        <v>5.3434512866867623E-2</v>
      </c>
      <c r="M989" s="24">
        <f t="shared" ca="1" si="63"/>
        <v>-0.14508140806298819</v>
      </c>
    </row>
    <row r="990" spans="5:13">
      <c r="E990" s="82">
        <f t="shared" ca="1" si="60"/>
        <v>0.21780874145094475</v>
      </c>
      <c r="F990" s="94">
        <f t="shared" ca="1" si="62"/>
        <v>-3.9157694377667376E-2</v>
      </c>
      <c r="L990" s="6">
        <f t="shared" ca="1" si="61"/>
        <v>0.68943091831041436</v>
      </c>
      <c r="M990" s="24">
        <f t="shared" ca="1" si="63"/>
        <v>0.12286114052771695</v>
      </c>
    </row>
    <row r="991" spans="5:13">
      <c r="E991" s="82">
        <f t="shared" ca="1" si="60"/>
        <v>0.10194840306772723</v>
      </c>
      <c r="F991" s="94">
        <f t="shared" ca="1" si="62"/>
        <v>-0.1015958681331596</v>
      </c>
      <c r="L991" s="6">
        <f t="shared" ca="1" si="61"/>
        <v>0.34115922248565456</v>
      </c>
      <c r="M991" s="24">
        <f t="shared" ca="1" si="63"/>
        <v>7.9417592825558533E-3</v>
      </c>
    </row>
    <row r="992" spans="5:13">
      <c r="E992" s="82">
        <f t="shared" ca="1" si="60"/>
        <v>0.44626053512162656</v>
      </c>
      <c r="F992" s="94">
        <f t="shared" ca="1" si="62"/>
        <v>4.2815010389481933E-2</v>
      </c>
      <c r="L992" s="6">
        <f t="shared" ca="1" si="61"/>
        <v>0.49193181759875093</v>
      </c>
      <c r="M992" s="24">
        <f t="shared" ca="1" si="63"/>
        <v>5.7427582562414946E-2</v>
      </c>
    </row>
    <row r="993" spans="5:13">
      <c r="E993" s="82">
        <f t="shared" ca="1" si="60"/>
        <v>0.93707942644197351</v>
      </c>
      <c r="F993" s="94">
        <f t="shared" ca="1" si="62"/>
        <v>0.2546879348333656</v>
      </c>
      <c r="L993" s="6">
        <f t="shared" ca="1" si="61"/>
        <v>0.74918028210374821</v>
      </c>
      <c r="M993" s="24">
        <f t="shared" ca="1" si="63"/>
        <v>0.14545921141711182</v>
      </c>
    </row>
    <row r="994" spans="5:13">
      <c r="E994" s="82">
        <f t="shared" ca="1" si="60"/>
        <v>5.9845604556303278E-2</v>
      </c>
      <c r="F994" s="94">
        <f t="shared" ca="1" si="62"/>
        <v>-0.13791358454075017</v>
      </c>
      <c r="L994" s="6">
        <f t="shared" ca="1" si="61"/>
        <v>0.4820859815848606</v>
      </c>
      <c r="M994" s="24">
        <f t="shared" ca="1" si="63"/>
        <v>5.4286855983519948E-2</v>
      </c>
    </row>
    <row r="995" spans="5:13">
      <c r="E995" s="82">
        <f t="shared" ca="1" si="60"/>
        <v>0.21245316684689664</v>
      </c>
      <c r="F995" s="94">
        <f t="shared" ca="1" si="62"/>
        <v>-4.1488181429048851E-2</v>
      </c>
      <c r="L995" s="6">
        <f t="shared" ca="1" si="61"/>
        <v>0.27376400048675753</v>
      </c>
      <c r="M995" s="24">
        <f t="shared" ca="1" si="63"/>
        <v>-1.6499582685946867E-2</v>
      </c>
    </row>
    <row r="996" spans="5:13">
      <c r="E996" s="82">
        <f t="shared" ca="1" si="60"/>
        <v>0.67905211246795361</v>
      </c>
      <c r="F996" s="94">
        <f t="shared" ca="1" si="62"/>
        <v>0.11914876501751784</v>
      </c>
      <c r="L996" s="6">
        <f t="shared" ca="1" si="61"/>
        <v>0.87312045204546085</v>
      </c>
      <c r="M996" s="24">
        <f t="shared" ca="1" si="63"/>
        <v>0.20515540484027187</v>
      </c>
    </row>
    <row r="997" spans="5:13">
      <c r="E997" s="82">
        <f t="shared" ca="1" si="60"/>
        <v>0.87729031639144539</v>
      </c>
      <c r="F997" s="94">
        <f t="shared" ca="1" si="62"/>
        <v>0.20773490721781671</v>
      </c>
      <c r="L997" s="6">
        <f t="shared" ca="1" si="61"/>
        <v>0.61404797890632212</v>
      </c>
      <c r="M997" s="24">
        <f t="shared" ca="1" si="63"/>
        <v>9.6869927295558211E-2</v>
      </c>
    </row>
    <row r="998" spans="5:13">
      <c r="E998" s="82">
        <f t="shared" ca="1" si="60"/>
        <v>0.83803195572279099</v>
      </c>
      <c r="F998" s="94">
        <f t="shared" ca="1" si="62"/>
        <v>0.18545846082643236</v>
      </c>
      <c r="L998" s="6">
        <f t="shared" ca="1" si="61"/>
        <v>0.24170113611052513</v>
      </c>
      <c r="M998" s="24">
        <f t="shared" ca="1" si="63"/>
        <v>-2.9138571728662035E-2</v>
      </c>
    </row>
    <row r="999" spans="5:13">
      <c r="E999" s="82">
        <f t="shared" ca="1" si="60"/>
        <v>0.69108322361704766</v>
      </c>
      <c r="F999" s="94">
        <f t="shared" ca="1" si="62"/>
        <v>0.12345704074402557</v>
      </c>
      <c r="L999" s="6">
        <f t="shared" ca="1" si="61"/>
        <v>0.28751393812742521</v>
      </c>
      <c r="M999" s="24">
        <f t="shared" ca="1" si="63"/>
        <v>-1.1309506462302277E-2</v>
      </c>
    </row>
    <row r="1000" spans="5:13">
      <c r="E1000" s="82">
        <f t="shared" ca="1" si="60"/>
        <v>0.94738462350502828</v>
      </c>
      <c r="F1000" s="94">
        <f t="shared" ca="1" si="62"/>
        <v>0.26604548903413772</v>
      </c>
      <c r="L1000" s="6">
        <f t="shared" ca="1" si="61"/>
        <v>0.41090544664271822</v>
      </c>
      <c r="M1000" s="24">
        <f t="shared" ca="1" si="63"/>
        <v>3.1355166502335025E-2</v>
      </c>
    </row>
    <row r="1001" spans="5:13">
      <c r="E1001" s="82">
        <f t="shared" ca="1" si="60"/>
        <v>0.6471370949979488</v>
      </c>
      <c r="F1001" s="94">
        <f t="shared" ca="1" si="62"/>
        <v>0.10802652964536529</v>
      </c>
      <c r="L1001" s="6">
        <f t="shared" ca="1" si="61"/>
        <v>0.92667689395271147</v>
      </c>
      <c r="M1001" s="24">
        <f t="shared" ca="1" si="63"/>
        <v>0.24461087833798145</v>
      </c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8">
    <tabColor rgb="FFFFFF00"/>
  </sheetPr>
  <dimension ref="A1:BA2020"/>
  <sheetViews>
    <sheetView zoomScale="130" zoomScaleNormal="130" workbookViewId="0">
      <selection activeCell="N3" sqref="N3"/>
    </sheetView>
  </sheetViews>
  <sheetFormatPr defaultColWidth="9.1796875" defaultRowHeight="12.5"/>
  <cols>
    <col min="1" max="1" width="9.1796875" style="25"/>
    <col min="2" max="3" width="7.453125" style="32" customWidth="1"/>
    <col min="4" max="4" width="7.1796875" style="32" customWidth="1"/>
    <col min="5" max="6" width="6.81640625" style="32" customWidth="1"/>
    <col min="7" max="7" width="9.1796875" style="25"/>
    <col min="8" max="9" width="7.81640625" style="32" bestFit="1" customWidth="1"/>
    <col min="10" max="11" width="8.1796875" style="32" customWidth="1"/>
    <col min="12" max="19" width="6.81640625" style="32" customWidth="1"/>
    <col min="20" max="21" width="9.1796875" style="27"/>
    <col min="22" max="25" width="9.81640625" style="27" customWidth="1"/>
    <col min="26" max="26" width="9.1796875" style="27"/>
    <col min="27" max="30" width="10.453125" style="27" customWidth="1"/>
    <col min="31" max="31" width="9.1796875" style="27"/>
    <col min="32" max="35" width="10.26953125" style="27" bestFit="1" customWidth="1"/>
    <col min="36" max="36" width="10.26953125" style="27" customWidth="1"/>
    <col min="37" max="37" width="10.54296875" style="27" bestFit="1" customWidth="1"/>
    <col min="38" max="38" width="20.7265625" style="27" bestFit="1" customWidth="1"/>
    <col min="39" max="39" width="8.1796875" style="27" bestFit="1" customWidth="1"/>
    <col min="40" max="40" width="9" style="27" bestFit="1" customWidth="1"/>
    <col min="41" max="53" width="9.1796875" style="27"/>
    <col min="54" max="16384" width="9.1796875" style="6"/>
  </cols>
  <sheetData>
    <row r="1" spans="1:46">
      <c r="B1" s="26"/>
      <c r="C1" s="26"/>
      <c r="D1" s="26"/>
      <c r="E1" s="26"/>
      <c r="F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V1" s="27" t="s">
        <v>17</v>
      </c>
    </row>
    <row r="2" spans="1:46" ht="25">
      <c r="B2" s="28"/>
      <c r="C2" s="28"/>
      <c r="D2" s="28"/>
      <c r="E2" s="28"/>
      <c r="F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V2" s="433" t="s">
        <v>18</v>
      </c>
      <c r="W2" s="433"/>
      <c r="X2" s="433"/>
      <c r="Y2" s="433"/>
      <c r="AA2" s="433" t="s">
        <v>19</v>
      </c>
      <c r="AB2" s="433"/>
      <c r="AC2" s="433"/>
      <c r="AD2" s="433"/>
      <c r="AF2" s="433" t="s">
        <v>20</v>
      </c>
      <c r="AG2" s="433"/>
      <c r="AH2" s="433"/>
      <c r="AI2" s="433"/>
      <c r="AJ2" s="29"/>
      <c r="AK2" s="433" t="s">
        <v>21</v>
      </c>
      <c r="AL2" s="433"/>
      <c r="AM2" s="433"/>
      <c r="AN2" s="433"/>
      <c r="AP2" s="30" t="s">
        <v>22</v>
      </c>
      <c r="AQ2" s="31" t="s">
        <v>2</v>
      </c>
      <c r="AR2" s="31" t="s">
        <v>23</v>
      </c>
      <c r="AS2" s="31" t="s">
        <v>24</v>
      </c>
      <c r="AT2" s="31" t="s">
        <v>25</v>
      </c>
    </row>
    <row r="3" spans="1:46" ht="25">
      <c r="A3" s="434" t="s">
        <v>26</v>
      </c>
      <c r="B3" s="434"/>
      <c r="C3" s="434"/>
      <c r="D3" s="434"/>
      <c r="E3" s="434"/>
      <c r="G3" s="435" t="s">
        <v>27</v>
      </c>
      <c r="H3" s="435"/>
      <c r="I3" s="435"/>
      <c r="J3" s="435"/>
      <c r="K3" s="435"/>
      <c r="V3" s="31" t="s">
        <v>2</v>
      </c>
      <c r="W3" s="31" t="s">
        <v>23</v>
      </c>
      <c r="X3" s="31" t="s">
        <v>24</v>
      </c>
      <c r="Y3" s="31" t="s">
        <v>25</v>
      </c>
      <c r="AA3" s="31" t="s">
        <v>2</v>
      </c>
      <c r="AB3" s="31" t="s">
        <v>23</v>
      </c>
      <c r="AC3" s="31" t="s">
        <v>24</v>
      </c>
      <c r="AD3" s="31" t="s">
        <v>25</v>
      </c>
      <c r="AF3" s="31" t="s">
        <v>2</v>
      </c>
      <c r="AG3" s="31" t="s">
        <v>23</v>
      </c>
      <c r="AH3" s="31" t="s">
        <v>24</v>
      </c>
      <c r="AI3" s="31" t="s">
        <v>25</v>
      </c>
      <c r="AJ3" s="33"/>
      <c r="AK3" s="31" t="s">
        <v>2</v>
      </c>
      <c r="AL3" s="31" t="s">
        <v>23</v>
      </c>
      <c r="AM3" s="31" t="s">
        <v>24</v>
      </c>
      <c r="AN3" s="31" t="s">
        <v>25</v>
      </c>
      <c r="AP3" s="31" t="s">
        <v>2</v>
      </c>
      <c r="AQ3" s="34">
        <v>1</v>
      </c>
      <c r="AR3" s="35">
        <v>0.85</v>
      </c>
      <c r="AS3" s="35">
        <v>0.6</v>
      </c>
      <c r="AT3" s="35">
        <v>0.76</v>
      </c>
    </row>
    <row r="4" spans="1:46" ht="25">
      <c r="A4" s="36"/>
      <c r="B4" s="37" t="s">
        <v>2</v>
      </c>
      <c r="C4" s="37" t="s">
        <v>23</v>
      </c>
      <c r="D4" s="37" t="s">
        <v>24</v>
      </c>
      <c r="E4" s="37" t="s">
        <v>25</v>
      </c>
      <c r="F4" s="38"/>
      <c r="G4" s="36"/>
      <c r="H4" s="37" t="s">
        <v>2</v>
      </c>
      <c r="I4" s="37" t="s">
        <v>23</v>
      </c>
      <c r="J4" s="37" t="s">
        <v>24</v>
      </c>
      <c r="K4" s="37" t="s">
        <v>25</v>
      </c>
      <c r="L4" s="38"/>
      <c r="M4" s="38"/>
      <c r="N4" s="38"/>
      <c r="O4" s="38"/>
      <c r="P4" s="38"/>
      <c r="Q4" s="38"/>
      <c r="R4" s="38"/>
      <c r="S4" s="38"/>
      <c r="V4" s="39">
        <f t="shared" ref="V4:Y66" ca="1" si="0">RAND()</f>
        <v>0.94759739038158097</v>
      </c>
      <c r="W4" s="39">
        <f t="shared" ca="1" si="0"/>
        <v>0.35275900170765218</v>
      </c>
      <c r="X4" s="39">
        <f t="shared" ca="1" si="0"/>
        <v>0.84810815201046075</v>
      </c>
      <c r="Y4" s="39">
        <f t="shared" ca="1" si="0"/>
        <v>6.5639248988237253E-2</v>
      </c>
      <c r="AA4" s="39">
        <f t="shared" ref="AA4:AD28" ca="1" si="1">NORMSINV(V4)</f>
        <v>1.6219912613629357</v>
      </c>
      <c r="AB4" s="39">
        <f t="shared" ca="1" si="1"/>
        <v>-0.37788233820103445</v>
      </c>
      <c r="AC4" s="39">
        <f t="shared" ca="1" si="1"/>
        <v>1.0283532393416543</v>
      </c>
      <c r="AD4" s="39">
        <f t="shared" ca="1" si="1"/>
        <v>-1.5090793813883978</v>
      </c>
      <c r="AF4" s="39">
        <f t="array" aca="1" ref="AF4:AI4" ca="1">MMULT(AA4:AD4,$AQ$3:$AT$6)</f>
        <v>1.6219912613629357</v>
      </c>
      <c r="AG4" s="39">
        <f ca="1"/>
        <v>1.1796306984282705</v>
      </c>
      <c r="AH4" s="39">
        <f ca="1"/>
        <v>1.6487272088515299</v>
      </c>
      <c r="AI4" s="39">
        <f ca="1"/>
        <v>0.45332920822103784</v>
      </c>
      <c r="AJ4" s="40"/>
      <c r="AK4" s="41">
        <f t="shared" ref="AK4:AN28" ca="1" si="2">B$5+AF4*B$6</f>
        <v>0.39439825227258718</v>
      </c>
      <c r="AL4" s="41">
        <f t="shared" ca="1" si="2"/>
        <v>0.30772244666993676</v>
      </c>
      <c r="AM4" s="41">
        <f t="shared" ca="1" si="2"/>
        <v>0.42090980361814884</v>
      </c>
      <c r="AN4" s="41">
        <f t="shared" ca="1" si="2"/>
        <v>0.21146547038410096</v>
      </c>
      <c r="AP4" s="31" t="s">
        <v>23</v>
      </c>
      <c r="AQ4" s="35">
        <v>0</v>
      </c>
      <c r="AR4" s="34">
        <v>0.52678268764263703</v>
      </c>
      <c r="AS4" s="35">
        <v>0.26576423881069972</v>
      </c>
      <c r="AT4" s="35">
        <v>0.21640802303156972</v>
      </c>
    </row>
    <row r="5" spans="1:46" ht="25">
      <c r="A5" s="42" t="s">
        <v>28</v>
      </c>
      <c r="B5" s="43">
        <v>7.0000000000000007E-2</v>
      </c>
      <c r="C5" s="43">
        <v>0.06</v>
      </c>
      <c r="D5" s="43">
        <v>4.4999999999999998E-2</v>
      </c>
      <c r="E5" s="43">
        <v>0.08</v>
      </c>
      <c r="F5" s="44"/>
      <c r="G5" s="42" t="s">
        <v>28</v>
      </c>
      <c r="H5" s="45">
        <f ca="1">AVERAGE(AK4:AK153)</f>
        <v>6.1142738741849417E-2</v>
      </c>
      <c r="I5" s="45">
        <f t="shared" ref="I5:K5" ca="1" si="3">AVERAGE(AL4:AL153)</f>
        <v>3.8991030715636595E-2</v>
      </c>
      <c r="J5" s="45">
        <f t="shared" ca="1" si="3"/>
        <v>5.6548893423572069E-2</v>
      </c>
      <c r="K5" s="45">
        <f t="shared" ca="1" si="3"/>
        <v>8.3243381824436316E-2</v>
      </c>
      <c r="L5" s="44"/>
      <c r="M5" s="44"/>
      <c r="N5" s="44"/>
      <c r="O5" s="44"/>
      <c r="P5" s="44"/>
      <c r="Q5" s="44"/>
      <c r="R5" s="44"/>
      <c r="S5" s="44"/>
      <c r="V5" s="39">
        <f t="shared" ca="1" si="0"/>
        <v>0.4336764627077665</v>
      </c>
      <c r="W5" s="39">
        <f t="shared" ca="1" si="0"/>
        <v>0.39522944243622804</v>
      </c>
      <c r="X5" s="39">
        <f t="shared" ca="1" si="0"/>
        <v>0.15677420640840922</v>
      </c>
      <c r="Y5" s="39">
        <f t="shared" ca="1" si="0"/>
        <v>0.49922921479592819</v>
      </c>
      <c r="AA5" s="39">
        <f t="shared" ca="1" si="1"/>
        <v>-0.1670217625368475</v>
      </c>
      <c r="AB5" s="39">
        <f t="shared" ca="1" si="1"/>
        <v>-0.26571477324920939</v>
      </c>
      <c r="AC5" s="39">
        <f t="shared" ca="1" si="1"/>
        <v>-1.0078043174538973</v>
      </c>
      <c r="AD5" s="39">
        <f t="shared" ca="1" si="1"/>
        <v>-1.9320731882344799E-3</v>
      </c>
      <c r="AF5" s="39">
        <f t="array" aca="1" ref="AF5:AI5" ca="1">MMULT(AA5:AD5,$AQ$3:$AT$6)</f>
        <v>-0.1670217625368475</v>
      </c>
      <c r="AG5" s="39">
        <f ca="1"/>
        <v>-0.28194244055489276</v>
      </c>
      <c r="AH5" s="39">
        <f ca="1"/>
        <v>-0.93128509471012644</v>
      </c>
      <c r="AI5" s="39">
        <f ca="1"/>
        <v>-0.36786314970864897</v>
      </c>
      <c r="AJ5" s="40"/>
      <c r="AK5" s="41">
        <f t="shared" ca="1" si="2"/>
        <v>3.6595647492630508E-2</v>
      </c>
      <c r="AL5" s="41">
        <f t="shared" ca="1" si="2"/>
        <v>7.9208748347252278E-4</v>
      </c>
      <c r="AM5" s="41">
        <f t="shared" ca="1" si="2"/>
        <v>-0.16733300159390885</v>
      </c>
      <c r="AN5" s="41">
        <f t="shared" ca="1" si="2"/>
        <v>-2.6680313415508194E-2</v>
      </c>
      <c r="AP5" s="31" t="s">
        <v>24</v>
      </c>
      <c r="AQ5" s="35">
        <v>0</v>
      </c>
      <c r="AR5" s="35">
        <v>0</v>
      </c>
      <c r="AS5" s="34">
        <v>0.75456568260779611</v>
      </c>
      <c r="AT5" s="35">
        <v>0.180880855878293</v>
      </c>
    </row>
    <row r="6" spans="1:46" ht="15.5">
      <c r="A6" s="46" t="s">
        <v>9</v>
      </c>
      <c r="B6" s="43">
        <v>0.2</v>
      </c>
      <c r="C6" s="43">
        <v>0.21</v>
      </c>
      <c r="D6" s="43">
        <v>0.22800000000000001</v>
      </c>
      <c r="E6" s="43">
        <v>0.28999999999999998</v>
      </c>
      <c r="F6" s="44"/>
      <c r="G6" s="46" t="s">
        <v>9</v>
      </c>
      <c r="H6" s="45">
        <f ca="1">STDEVP(AK4:AK153)</f>
        <v>0.19484951148687377</v>
      </c>
      <c r="I6" s="45">
        <f t="shared" ref="I6:K6" ca="1" si="4">STDEVP(AL4:AL153)</f>
        <v>0.21103037075875311</v>
      </c>
      <c r="J6" s="45">
        <f t="shared" ca="1" si="4"/>
        <v>0.23197609023543547</v>
      </c>
      <c r="K6" s="45">
        <f t="shared" ca="1" si="4"/>
        <v>0.28262092420748924</v>
      </c>
      <c r="L6" s="44"/>
      <c r="M6" s="44"/>
      <c r="N6" s="44"/>
      <c r="O6" s="44"/>
      <c r="P6" s="44"/>
      <c r="Q6" s="44"/>
      <c r="R6" s="44"/>
      <c r="S6" s="44"/>
      <c r="V6" s="39">
        <f t="shared" ca="1" si="0"/>
        <v>0.2038576672688881</v>
      </c>
      <c r="W6" s="39">
        <f t="shared" ca="1" si="0"/>
        <v>0.42495898127623222</v>
      </c>
      <c r="X6" s="39">
        <f t="shared" ca="1" si="0"/>
        <v>1.2165679028500964E-2</v>
      </c>
      <c r="Y6" s="39">
        <f t="shared" ca="1" si="0"/>
        <v>0.21501445048664336</v>
      </c>
      <c r="AA6" s="39">
        <f t="shared" ca="1" si="1"/>
        <v>-0.8279208352043339</v>
      </c>
      <c r="AB6" s="39">
        <f t="shared" ca="1" si="1"/>
        <v>-0.18922310123619723</v>
      </c>
      <c r="AC6" s="39">
        <f t="shared" ca="1" si="1"/>
        <v>-2.2518562435187057</v>
      </c>
      <c r="AD6" s="39">
        <f t="shared" ca="1" si="1"/>
        <v>-0.78914219787197848</v>
      </c>
      <c r="AF6" s="39">
        <f t="array" aca="1" ref="AF6:AI6" ca="1">MMULT(AA6:AD6,$AQ$3:$AT$6)</f>
        <v>-0.8279208352043339</v>
      </c>
      <c r="AG6" s="39">
        <f ca="1"/>
        <v>-0.80341216375696256</v>
      </c>
      <c r="AH6" s="39">
        <f ca="1"/>
        <v>-2.2462146781133576</v>
      </c>
      <c r="AI6" s="39">
        <f ca="1"/>
        <v>-1.539556247182047</v>
      </c>
      <c r="AJ6" s="40"/>
      <c r="AK6" s="41">
        <f t="shared" ca="1" si="2"/>
        <v>-9.558416704086678E-2</v>
      </c>
      <c r="AL6" s="41">
        <f t="shared" ca="1" si="2"/>
        <v>-0.10871655438896213</v>
      </c>
      <c r="AM6" s="41">
        <f t="shared" ca="1" si="2"/>
        <v>-0.46713694660984556</v>
      </c>
      <c r="AN6" s="41">
        <f t="shared" ca="1" si="2"/>
        <v>-0.36647131168279357</v>
      </c>
      <c r="AP6" s="31" t="s">
        <v>25</v>
      </c>
      <c r="AQ6" s="35">
        <v>0</v>
      </c>
      <c r="AR6" s="35">
        <v>0</v>
      </c>
      <c r="AS6" s="35">
        <v>0</v>
      </c>
      <c r="AT6" s="34">
        <v>0.58553367413352397</v>
      </c>
    </row>
    <row r="7" spans="1:46">
      <c r="A7" s="36"/>
      <c r="G7" s="36"/>
      <c r="V7" s="39">
        <f t="shared" ca="1" si="0"/>
        <v>0.7892291470439482</v>
      </c>
      <c r="W7" s="39">
        <f t="shared" ca="1" si="0"/>
        <v>0.57965018743026353</v>
      </c>
      <c r="X7" s="39">
        <f t="shared" ca="1" si="0"/>
        <v>0.8486552838367647</v>
      </c>
      <c r="Y7" s="39">
        <f t="shared" ca="1" si="0"/>
        <v>0.96864349226537405</v>
      </c>
      <c r="AA7" s="39">
        <f t="shared" ca="1" si="1"/>
        <v>0.80374942085943546</v>
      </c>
      <c r="AB7" s="39">
        <f t="shared" ca="1" si="1"/>
        <v>0.20099865579563056</v>
      </c>
      <c r="AC7" s="39">
        <f t="shared" ca="1" si="1"/>
        <v>1.0306831428772714</v>
      </c>
      <c r="AD7" s="39">
        <f t="shared" ca="1" si="1"/>
        <v>1.8612207060525985</v>
      </c>
      <c r="AF7" s="39">
        <f t="array" aca="1" ref="AF7:AI7" ca="1">MMULT(AA7:AD7,$AQ$3:$AT$6)</f>
        <v>0.80374942085943546</v>
      </c>
      <c r="AG7" s="39">
        <f ca="1"/>
        <v>0.78906961984309965</v>
      </c>
      <c r="AH7" s="39">
        <f ca="1"/>
        <v>1.3133860365326977</v>
      </c>
      <c r="AI7" s="39">
        <f ca="1"/>
        <v>1.9305855289972458</v>
      </c>
      <c r="AJ7" s="40"/>
      <c r="AK7" s="41">
        <f t="shared" ca="1" si="2"/>
        <v>0.2307498841718871</v>
      </c>
      <c r="AL7" s="41">
        <f t="shared" ca="1" si="2"/>
        <v>0.22570462016705092</v>
      </c>
      <c r="AM7" s="41">
        <f t="shared" ca="1" si="2"/>
        <v>0.34445201632945505</v>
      </c>
      <c r="AN7" s="41">
        <f t="shared" ca="1" si="2"/>
        <v>0.63986980340920119</v>
      </c>
    </row>
    <row r="8" spans="1:46" ht="25">
      <c r="A8" s="36"/>
      <c r="B8" s="37" t="s">
        <v>2</v>
      </c>
      <c r="C8" s="37" t="s">
        <v>23</v>
      </c>
      <c r="D8" s="37" t="s">
        <v>24</v>
      </c>
      <c r="E8" s="37" t="s">
        <v>25</v>
      </c>
      <c r="F8" s="38"/>
      <c r="G8" s="36"/>
      <c r="H8" s="37" t="s">
        <v>2</v>
      </c>
      <c r="I8" s="37" t="s">
        <v>23</v>
      </c>
      <c r="J8" s="37" t="s">
        <v>24</v>
      </c>
      <c r="K8" s="37" t="s">
        <v>25</v>
      </c>
      <c r="L8" s="38"/>
      <c r="M8" s="38"/>
      <c r="N8" s="38"/>
      <c r="O8" s="38"/>
      <c r="P8" s="38"/>
      <c r="Q8" s="38"/>
      <c r="R8" s="38"/>
      <c r="S8" s="38"/>
      <c r="V8" s="39">
        <f t="shared" ca="1" si="0"/>
        <v>0.47606519193164987</v>
      </c>
      <c r="W8" s="39">
        <f t="shared" ca="1" si="0"/>
        <v>2.1351486884527371E-2</v>
      </c>
      <c r="X8" s="39">
        <f t="shared" ca="1" si="0"/>
        <v>0.75758179886345456</v>
      </c>
      <c r="Y8" s="39">
        <f t="shared" ca="1" si="0"/>
        <v>0.50432305482459072</v>
      </c>
      <c r="AA8" s="39">
        <f t="shared" ca="1" si="1"/>
        <v>-6.0031704266777126E-2</v>
      </c>
      <c r="AB8" s="39">
        <f t="shared" ca="1" si="1"/>
        <v>-2.0266035446718056</v>
      </c>
      <c r="AC8" s="39">
        <f t="shared" ca="1" si="1"/>
        <v>0.69854503789530298</v>
      </c>
      <c r="AD8" s="39">
        <f t="shared" ca="1" si="1"/>
        <v>1.0836503540453429E-2</v>
      </c>
      <c r="AF8" s="39">
        <f t="array" aca="1" ref="AF8:AI8" ca="1">MMULT(AA8:AD8,$AQ$3:$AT$6)</f>
        <v>-6.0031704266777126E-2</v>
      </c>
      <c r="AG8" s="39">
        <f ca="1"/>
        <v>-1.1186066106750692</v>
      </c>
      <c r="AH8" s="39">
        <f ca="1"/>
        <v>-4.7519657629076506E-2</v>
      </c>
      <c r="AI8" s="39">
        <f ca="1"/>
        <v>-0.3514987997571079</v>
      </c>
      <c r="AJ8" s="40"/>
      <c r="AK8" s="41">
        <f t="shared" ca="1" si="2"/>
        <v>5.7993659146644581E-2</v>
      </c>
      <c r="AL8" s="41">
        <f t="shared" ca="1" si="2"/>
        <v>-0.17490738824176452</v>
      </c>
      <c r="AM8" s="41">
        <f t="shared" ca="1" si="2"/>
        <v>3.4165518060570554E-2</v>
      </c>
      <c r="AN8" s="41">
        <f t="shared" ca="1" si="2"/>
        <v>-2.1934651929561289E-2</v>
      </c>
    </row>
    <row r="9" spans="1:46" ht="25">
      <c r="A9" s="37" t="s">
        <v>2</v>
      </c>
      <c r="B9" s="34">
        <v>1</v>
      </c>
      <c r="C9" s="35"/>
      <c r="D9" s="35"/>
      <c r="E9" s="35"/>
      <c r="F9" s="47"/>
      <c r="G9" s="37" t="s">
        <v>2</v>
      </c>
      <c r="H9" s="34">
        <v>1</v>
      </c>
      <c r="I9" s="35"/>
      <c r="J9" s="35"/>
      <c r="K9" s="35"/>
      <c r="L9" s="47"/>
      <c r="M9" s="47"/>
      <c r="N9" s="47"/>
      <c r="O9" s="47"/>
      <c r="P9" s="47"/>
      <c r="Q9" s="47"/>
      <c r="R9" s="47"/>
      <c r="S9" s="47"/>
      <c r="V9" s="39">
        <f t="shared" ca="1" si="0"/>
        <v>0.74415679497711018</v>
      </c>
      <c r="W9" s="39">
        <f t="shared" ca="1" si="0"/>
        <v>0.36300990971792491</v>
      </c>
      <c r="X9" s="39">
        <f t="shared" ca="1" si="0"/>
        <v>0.55886392186379386</v>
      </c>
      <c r="Y9" s="39">
        <f t="shared" ca="1" si="0"/>
        <v>0.95307019586322017</v>
      </c>
      <c r="AA9" s="39">
        <f t="shared" ca="1" si="1"/>
        <v>0.65621405005752409</v>
      </c>
      <c r="AB9" s="39">
        <f t="shared" ca="1" si="1"/>
        <v>-0.35042493023257038</v>
      </c>
      <c r="AC9" s="39">
        <f t="shared" ca="1" si="1"/>
        <v>0.14808947414039636</v>
      </c>
      <c r="AD9" s="39">
        <f t="shared" ca="1" si="1"/>
        <v>1.6753804582559453</v>
      </c>
      <c r="AF9" s="39">
        <f t="array" aca="1" ref="AF9:AI9" ca="1">MMULT(AA9:AD9,$AQ$3:$AT$6)</f>
        <v>0.65621405005752409</v>
      </c>
      <c r="AG9" s="39">
        <f ca="1"/>
        <v>0.37318415598399846</v>
      </c>
      <c r="AH9" s="39">
        <f ca="1"/>
        <v>0.41234125033274061</v>
      </c>
      <c r="AI9" s="39">
        <f ca="1"/>
        <v>1.430666137794304</v>
      </c>
      <c r="AJ9" s="40"/>
      <c r="AK9" s="41">
        <f t="shared" ca="1" si="2"/>
        <v>0.20124281001150482</v>
      </c>
      <c r="AL9" s="41">
        <f t="shared" ca="1" si="2"/>
        <v>0.13836867275663967</v>
      </c>
      <c r="AM9" s="41">
        <f t="shared" ca="1" si="2"/>
        <v>0.13901380507586486</v>
      </c>
      <c r="AN9" s="41">
        <f t="shared" ca="1" si="2"/>
        <v>0.49489317996034815</v>
      </c>
    </row>
    <row r="10" spans="1:46" ht="25.5" thickBot="1">
      <c r="A10" s="37" t="s">
        <v>23</v>
      </c>
      <c r="B10" s="35">
        <v>0.85</v>
      </c>
      <c r="C10" s="34">
        <v>1</v>
      </c>
      <c r="D10" s="35"/>
      <c r="E10" s="35"/>
      <c r="F10" s="47"/>
      <c r="G10" s="37" t="s">
        <v>23</v>
      </c>
      <c r="H10" s="48">
        <f ca="1">CORREL(AK4:AK153,AL4:AL153)</f>
        <v>0.84060150910234455</v>
      </c>
      <c r="I10" s="34">
        <v>1</v>
      </c>
      <c r="J10" s="35"/>
      <c r="K10" s="35"/>
      <c r="L10" s="47"/>
      <c r="M10" s="47"/>
      <c r="N10" s="47"/>
      <c r="O10" s="47"/>
      <c r="P10" s="47"/>
      <c r="Q10" s="47"/>
      <c r="R10" s="47"/>
      <c r="S10" s="47"/>
      <c r="V10" s="39">
        <f t="shared" ca="1" si="0"/>
        <v>0.70344973044941184</v>
      </c>
      <c r="W10" s="39">
        <f t="shared" ca="1" si="0"/>
        <v>0.10356847753764387</v>
      </c>
      <c r="X10" s="39">
        <f t="shared" ca="1" si="0"/>
        <v>0.17786188689625138</v>
      </c>
      <c r="Y10" s="39">
        <f t="shared" ca="1" si="0"/>
        <v>0.88511162100723106</v>
      </c>
      <c r="AA10" s="39">
        <f t="shared" ca="1" si="1"/>
        <v>0.5343483606995455</v>
      </c>
      <c r="AB10" s="39">
        <f t="shared" ca="1" si="1"/>
        <v>-1.2614772400308445</v>
      </c>
      <c r="AC10" s="39">
        <f t="shared" ca="1" si="1"/>
        <v>-0.92354401520873319</v>
      </c>
      <c r="AD10" s="39">
        <f t="shared" ca="1" si="1"/>
        <v>1.2009341189966445</v>
      </c>
      <c r="AF10" s="39">
        <f t="array" aca="1" ref="AF10:AI10" ca="1">MMULT(AA10:AD10,$AQ$3:$AT$6)</f>
        <v>0.5343483606995455</v>
      </c>
      <c r="AG10" s="39">
        <f ca="1"/>
        <v>-0.21032826430885049</v>
      </c>
      <c r="AH10" s="39">
        <f ca="1"/>
        <v>-0.71152114230841501</v>
      </c>
      <c r="AI10" s="39">
        <f ca="1"/>
        <v>0.66924689369343959</v>
      </c>
      <c r="AJ10" s="40"/>
      <c r="AK10" s="41">
        <f t="shared" ca="1" si="2"/>
        <v>0.17686967213990912</v>
      </c>
      <c r="AL10" s="41">
        <f t="shared" ca="1" si="2"/>
        <v>1.5831064495141399E-2</v>
      </c>
      <c r="AM10" s="41">
        <f t="shared" ca="1" si="2"/>
        <v>-0.11722682044631862</v>
      </c>
      <c r="AN10" s="41">
        <f t="shared" ca="1" si="2"/>
        <v>0.27408159917109748</v>
      </c>
    </row>
    <row r="11" spans="1:46" ht="25">
      <c r="A11" s="37" t="s">
        <v>24</v>
      </c>
      <c r="B11" s="35">
        <v>0.6</v>
      </c>
      <c r="C11" s="35">
        <v>0.65</v>
      </c>
      <c r="D11" s="34">
        <v>1</v>
      </c>
      <c r="E11" s="35"/>
      <c r="F11" s="47"/>
      <c r="G11" s="37" t="s">
        <v>24</v>
      </c>
      <c r="H11" s="48">
        <f ca="1">CORREL(AK4:AK153,AM4:AM153)</f>
        <v>0.6128287004232289</v>
      </c>
      <c r="I11" s="48">
        <f ca="1">CORREL(AL4:AL153,AM4:AM153)</f>
        <v>0.61461100608800512</v>
      </c>
      <c r="J11" s="34">
        <v>1</v>
      </c>
      <c r="K11" s="35"/>
      <c r="L11" s="47"/>
      <c r="M11" s="436" t="s">
        <v>29</v>
      </c>
      <c r="N11" s="437"/>
      <c r="O11" s="437"/>
      <c r="P11" s="437"/>
      <c r="Q11" s="437"/>
      <c r="R11" s="437"/>
      <c r="S11" s="438"/>
      <c r="V11" s="39">
        <f t="shared" ca="1" si="0"/>
        <v>0.76781050653467653</v>
      </c>
      <c r="W11" s="39">
        <f t="shared" ca="1" si="0"/>
        <v>9.2984557626982989E-2</v>
      </c>
      <c r="X11" s="39">
        <f t="shared" ca="1" si="0"/>
        <v>0.65675753224427202</v>
      </c>
      <c r="Y11" s="39">
        <f t="shared" ca="1" si="0"/>
        <v>0.86086871293299594</v>
      </c>
      <c r="AA11" s="39">
        <f t="shared" ca="1" si="1"/>
        <v>0.73165529853069955</v>
      </c>
      <c r="AB11" s="39">
        <f t="shared" ca="1" si="1"/>
        <v>-1.3225979532966727</v>
      </c>
      <c r="AC11" s="39">
        <f t="shared" ca="1" si="1"/>
        <v>0.40362984504942445</v>
      </c>
      <c r="AD11" s="39">
        <f t="shared" ca="1" si="1"/>
        <v>1.084230584577984</v>
      </c>
      <c r="AF11" s="39">
        <f t="array" aca="1" ref="AF11:AI11" ca="1">MMULT(AA11:AD11,$AQ$3:$AT$6)</f>
        <v>0.73165529853069955</v>
      </c>
      <c r="AG11" s="39">
        <f ca="1"/>
        <v>-7.4814700757177555E-2</v>
      </c>
      <c r="AH11" s="39">
        <f ca="1"/>
        <v>0.3920591703585381</v>
      </c>
      <c r="AI11" s="39">
        <f ca="1"/>
        <v>0.97769964817124655</v>
      </c>
      <c r="AJ11" s="40"/>
      <c r="AK11" s="41">
        <f t="shared" ca="1" si="2"/>
        <v>0.21633105970613992</v>
      </c>
      <c r="AL11" s="41">
        <f t="shared" ca="1" si="2"/>
        <v>4.4288912840992713E-2</v>
      </c>
      <c r="AM11" s="41">
        <f t="shared" ca="1" si="2"/>
        <v>0.13438949084174667</v>
      </c>
      <c r="AN11" s="41">
        <f t="shared" ca="1" si="2"/>
        <v>0.36353289796966148</v>
      </c>
    </row>
    <row r="12" spans="1:46" ht="16" thickBot="1">
      <c r="A12" s="37" t="s">
        <v>25</v>
      </c>
      <c r="B12" s="35">
        <v>0.76</v>
      </c>
      <c r="C12" s="35">
        <v>0.76</v>
      </c>
      <c r="D12" s="35">
        <v>0.65</v>
      </c>
      <c r="E12" s="34">
        <v>1</v>
      </c>
      <c r="F12" s="49"/>
      <c r="G12" s="37" t="s">
        <v>25</v>
      </c>
      <c r="H12" s="48">
        <f ca="1">CORREL(AK4:AK153,AN4:AN153)</f>
        <v>0.72891208209460057</v>
      </c>
      <c r="I12" s="48">
        <f ca="1">CORREL(AL4:AL153,AN4:AN153)</f>
        <v>0.73841390135791152</v>
      </c>
      <c r="J12" s="48">
        <f ca="1">CORREL(AM4:AM153,AN4:AN153)</f>
        <v>0.64366072294840193</v>
      </c>
      <c r="K12" s="34">
        <v>1</v>
      </c>
      <c r="L12" s="49"/>
      <c r="M12" s="439"/>
      <c r="N12" s="440"/>
      <c r="O12" s="440"/>
      <c r="P12" s="440"/>
      <c r="Q12" s="440"/>
      <c r="R12" s="440"/>
      <c r="S12" s="441"/>
      <c r="V12" s="39">
        <f t="shared" ca="1" si="0"/>
        <v>0.32213751047270001</v>
      </c>
      <c r="W12" s="39">
        <f t="shared" ca="1" si="0"/>
        <v>0.30063783010366829</v>
      </c>
      <c r="X12" s="39">
        <f t="shared" ca="1" si="0"/>
        <v>0.78566614906198762</v>
      </c>
      <c r="Y12" s="39">
        <f t="shared" ca="1" si="0"/>
        <v>0.99410148412182631</v>
      </c>
      <c r="AA12" s="39">
        <f t="shared" ca="1" si="1"/>
        <v>-0.46172990760397969</v>
      </c>
      <c r="AB12" s="39">
        <f t="shared" ca="1" si="1"/>
        <v>-0.52256692799321869</v>
      </c>
      <c r="AC12" s="39">
        <f t="shared" ca="1" si="1"/>
        <v>0.79147355535352848</v>
      </c>
      <c r="AD12" s="39">
        <f t="shared" ca="1" si="1"/>
        <v>2.5181582103462103</v>
      </c>
      <c r="AF12" s="39">
        <f t="array" aca="1" ref="AF12:AI12" ca="1">MMULT(AA12:AD12,$AQ$3:$AT$6)</f>
        <v>-0.46172990760397969</v>
      </c>
      <c r="AG12" s="39">
        <f ca="1"/>
        <v>-0.66774963226480688</v>
      </c>
      <c r="AH12" s="39">
        <f ca="1"/>
        <v>0.18130123715320323</v>
      </c>
      <c r="AI12" s="39">
        <f ca="1"/>
        <v>1.1536264374831799</v>
      </c>
      <c r="AJ12" s="40"/>
      <c r="AK12" s="41">
        <f t="shared" ca="1" si="2"/>
        <v>-2.2345981520795935E-2</v>
      </c>
      <c r="AL12" s="41">
        <f t="shared" ca="1" si="2"/>
        <v>-8.022742277560943E-2</v>
      </c>
      <c r="AM12" s="41">
        <f t="shared" ca="1" si="2"/>
        <v>8.6336682070930343E-2</v>
      </c>
      <c r="AN12" s="41">
        <f t="shared" ca="1" si="2"/>
        <v>0.41455166687012218</v>
      </c>
    </row>
    <row r="13" spans="1:46">
      <c r="V13" s="39">
        <f t="shared" ca="1" si="0"/>
        <v>0.82738005311335627</v>
      </c>
      <c r="W13" s="39">
        <f t="shared" ca="1" si="0"/>
        <v>0.87459586305089743</v>
      </c>
      <c r="X13" s="39">
        <f t="shared" ca="1" si="0"/>
        <v>0.33670880211628984</v>
      </c>
      <c r="Y13" s="39">
        <f t="shared" ca="1" si="0"/>
        <v>0.4505805954068014</v>
      </c>
      <c r="AA13" s="39">
        <f t="shared" ca="1" si="1"/>
        <v>0.94386254581166373</v>
      </c>
      <c r="AB13" s="39">
        <f t="shared" ca="1" si="1"/>
        <v>1.1483883669178805</v>
      </c>
      <c r="AC13" s="39">
        <f t="shared" ca="1" si="1"/>
        <v>-0.4214622049489633</v>
      </c>
      <c r="AD13" s="39">
        <f t="shared" ca="1" si="1"/>
        <v>-0.12419460871532784</v>
      </c>
      <c r="AF13" s="39">
        <f t="array" aca="1" ref="AF13:AI13" ca="1">MMULT(AA13:AD13,$AQ$3:$AT$6)</f>
        <v>0.94386254581166373</v>
      </c>
      <c r="AG13" s="39">
        <f ca="1"/>
        <v>1.407234274322454</v>
      </c>
      <c r="AH13" s="39">
        <f ca="1"/>
        <v>0.55349717130928999</v>
      </c>
      <c r="AI13" s="39">
        <f ca="1"/>
        <v>0.81690142107383357</v>
      </c>
      <c r="AJ13" s="40"/>
      <c r="AK13" s="41">
        <f t="shared" ca="1" si="2"/>
        <v>0.25877250916233274</v>
      </c>
      <c r="AL13" s="41">
        <f t="shared" ca="1" si="2"/>
        <v>0.35551919760771533</v>
      </c>
      <c r="AM13" s="41">
        <f t="shared" ca="1" si="2"/>
        <v>0.17119735505851813</v>
      </c>
      <c r="AN13" s="41">
        <f t="shared" ca="1" si="2"/>
        <v>0.31690141211141171</v>
      </c>
    </row>
    <row r="14" spans="1:46">
      <c r="V14" s="39">
        <f t="shared" ca="1" si="0"/>
        <v>0.42133151063034002</v>
      </c>
      <c r="W14" s="39">
        <f t="shared" ca="1" si="0"/>
        <v>0.74675816217376956</v>
      </c>
      <c r="X14" s="39">
        <f t="shared" ca="1" si="0"/>
        <v>0.58317898414129798</v>
      </c>
      <c r="Y14" s="39">
        <f t="shared" ca="1" si="0"/>
        <v>0.36381336667975694</v>
      </c>
      <c r="AA14" s="39">
        <f t="shared" ca="1" si="1"/>
        <v>-0.19848832126330648</v>
      </c>
      <c r="AB14" s="39">
        <f t="shared" ca="1" si="1"/>
        <v>0.66432288706456832</v>
      </c>
      <c r="AC14" s="39">
        <f t="shared" ca="1" si="1"/>
        <v>0.21003285322211923</v>
      </c>
      <c r="AD14" s="39">
        <f t="shared" ca="1" si="1"/>
        <v>-0.34828423349538906</v>
      </c>
      <c r="AF14" s="39">
        <f t="array" aca="1" ref="AF14:AI14" ca="1">MMULT(AA14:AD14,$AQ$3:$AT$6)</f>
        <v>-0.19848832126330648</v>
      </c>
      <c r="AG14" s="39">
        <f ca="1"/>
        <v>0.18123872283657882</v>
      </c>
      <c r="AH14" s="39">
        <f ca="1"/>
        <v>0.215943856908869</v>
      </c>
      <c r="AI14" s="39">
        <f ca="1"/>
        <v>-0.17302754614380145</v>
      </c>
      <c r="AJ14" s="40"/>
      <c r="AK14" s="41">
        <f t="shared" ca="1" si="2"/>
        <v>3.0302335747338704E-2</v>
      </c>
      <c r="AL14" s="41">
        <f t="shared" ca="1" si="2"/>
        <v>9.8060131795681543E-2</v>
      </c>
      <c r="AM14" s="41">
        <f t="shared" ca="1" si="2"/>
        <v>9.4235199375222123E-2</v>
      </c>
      <c r="AN14" s="41">
        <f t="shared" ca="1" si="2"/>
        <v>2.9822011618297582E-2</v>
      </c>
    </row>
    <row r="15" spans="1:46">
      <c r="V15" s="39">
        <f t="shared" ca="1" si="0"/>
        <v>3.0452484459973395E-2</v>
      </c>
      <c r="W15" s="39">
        <f t="shared" ca="1" si="0"/>
        <v>0.54164767025678029</v>
      </c>
      <c r="X15" s="39">
        <f t="shared" ca="1" si="0"/>
        <v>0.41724942838911139</v>
      </c>
      <c r="Y15" s="39">
        <f t="shared" ca="1" si="0"/>
        <v>0.74171629179505849</v>
      </c>
      <c r="AA15" s="39">
        <f t="shared" ca="1" si="1"/>
        <v>-1.874184723763556</v>
      </c>
      <c r="AB15" s="39">
        <f t="shared" ca="1" si="1"/>
        <v>0.1045855774221793</v>
      </c>
      <c r="AC15" s="39">
        <f t="shared" ca="1" si="1"/>
        <v>-0.20893515916899491</v>
      </c>
      <c r="AD15" s="39">
        <f t="shared" ca="1" si="1"/>
        <v>0.64864568920823273</v>
      </c>
      <c r="AF15" s="39">
        <f t="array" aca="1" ref="AF15:AI15" ca="1">MMULT(AA15:AD15,$AQ$3:$AT$6)</f>
        <v>-1.874184723763556</v>
      </c>
      <c r="AG15" s="39">
        <f ca="1"/>
        <v>-1.53796314363591</v>
      </c>
      <c r="AH15" s="39">
        <f ca="1"/>
        <v>-1.2543710288830718</v>
      </c>
      <c r="AI15" s="39">
        <f ca="1"/>
        <v>-1.0597357088133406</v>
      </c>
      <c r="AJ15" s="40"/>
      <c r="AK15" s="41">
        <f t="shared" ca="1" si="2"/>
        <v>-0.30483694475271123</v>
      </c>
      <c r="AL15" s="41">
        <f t="shared" ca="1" si="2"/>
        <v>-0.26297226016354108</v>
      </c>
      <c r="AM15" s="41">
        <f t="shared" ca="1" si="2"/>
        <v>-0.2409965945853404</v>
      </c>
      <c r="AN15" s="41">
        <f t="shared" ca="1" si="2"/>
        <v>-0.22732335555586874</v>
      </c>
    </row>
    <row r="16" spans="1:46">
      <c r="V16" s="39">
        <f t="shared" ca="1" si="0"/>
        <v>0.4100385363454101</v>
      </c>
      <c r="W16" s="39">
        <f t="shared" ca="1" si="0"/>
        <v>0.47118554087846931</v>
      </c>
      <c r="X16" s="39">
        <f t="shared" ca="1" si="0"/>
        <v>0.86956400757419205</v>
      </c>
      <c r="Y16" s="39">
        <f t="shared" ca="1" si="0"/>
        <v>0.6490564248909324</v>
      </c>
      <c r="AA16" s="39">
        <f t="shared" ca="1" si="1"/>
        <v>-0.22744584809562668</v>
      </c>
      <c r="AB16" s="39">
        <f t="shared" ca="1" si="1"/>
        <v>-7.22900514739067E-2</v>
      </c>
      <c r="AC16" s="39">
        <f t="shared" ca="1" si="1"/>
        <v>1.1243325258282355</v>
      </c>
      <c r="AD16" s="39">
        <f t="shared" ca="1" si="1"/>
        <v>0.38277425726814585</v>
      </c>
      <c r="AF16" s="39">
        <f t="array" aca="1" ref="AF16:AI16" ca="1">MMULT(AA16:AD16,$AQ$3:$AT$6)</f>
        <v>-0.22744584809562668</v>
      </c>
      <c r="AG16" s="39">
        <f ca="1"/>
        <v>-0.23141011848653181</v>
      </c>
      <c r="AH16" s="39">
        <f ca="1"/>
        <v>0.692703120468805</v>
      </c>
      <c r="AI16" s="39">
        <f ca="1"/>
        <v>0.23899445510856754</v>
      </c>
      <c r="AJ16" s="40"/>
      <c r="AK16" s="41">
        <f t="shared" ca="1" si="2"/>
        <v>2.4510830380874669E-2</v>
      </c>
      <c r="AL16" s="41">
        <f t="shared" ca="1" si="2"/>
        <v>1.1403875117828317E-2</v>
      </c>
      <c r="AM16" s="41">
        <f t="shared" ca="1" si="2"/>
        <v>0.20293631146688756</v>
      </c>
      <c r="AN16" s="41">
        <f t="shared" ca="1" si="2"/>
        <v>0.1493083919814846</v>
      </c>
    </row>
    <row r="17" spans="1:40" ht="13">
      <c r="A17" s="27"/>
      <c r="B17" s="27"/>
      <c r="C17" s="27"/>
      <c r="D17" s="27"/>
      <c r="E17" s="27"/>
      <c r="F17" s="50"/>
      <c r="G17" s="27"/>
      <c r="H17" s="27"/>
      <c r="I17" s="27"/>
      <c r="J17" s="27"/>
      <c r="K17" s="27"/>
      <c r="L17" s="50"/>
      <c r="M17" s="50"/>
      <c r="N17" s="50"/>
      <c r="O17" s="50"/>
      <c r="P17" s="50"/>
      <c r="Q17" s="50"/>
      <c r="R17" s="50"/>
      <c r="S17" s="50"/>
      <c r="V17" s="39">
        <f t="shared" ca="1" si="0"/>
        <v>0.46902176330265077</v>
      </c>
      <c r="W17" s="39">
        <f t="shared" ca="1" si="0"/>
        <v>0.37273887156088958</v>
      </c>
      <c r="X17" s="39">
        <f t="shared" ca="1" si="0"/>
        <v>0.87031615899890302</v>
      </c>
      <c r="Y17" s="39">
        <f t="shared" ca="1" si="0"/>
        <v>0.35854162477537987</v>
      </c>
      <c r="AA17" s="39">
        <f t="shared" ca="1" si="1"/>
        <v>-7.7729123973449291E-2</v>
      </c>
      <c r="AB17" s="39">
        <f t="shared" ca="1" si="1"/>
        <v>-0.32460803779933928</v>
      </c>
      <c r="AC17" s="39">
        <f t="shared" ca="1" si="1"/>
        <v>1.1278869118103458</v>
      </c>
      <c r="AD17" s="39">
        <f t="shared" ca="1" si="1"/>
        <v>-0.36235970166996001</v>
      </c>
      <c r="AF17" s="39">
        <f t="array" aca="1" ref="AF17:AI17" ca="1">MMULT(AA17:AD17,$AQ$3:$AT$6)</f>
        <v>-7.7729123973449291E-2</v>
      </c>
      <c r="AG17" s="39">
        <f ca="1"/>
        <v>-0.23706764995977056</v>
      </c>
      <c r="AH17" s="39">
        <f ca="1"/>
        <v>0.71815807505292695</v>
      </c>
      <c r="AI17" s="39">
        <f ca="1"/>
        <v>-0.13748257547469273</v>
      </c>
      <c r="AJ17" s="40"/>
      <c r="AK17" s="41">
        <f t="shared" ca="1" si="2"/>
        <v>5.4454175205310151E-2</v>
      </c>
      <c r="AL17" s="41">
        <f t="shared" ca="1" si="2"/>
        <v>1.021579350844818E-2</v>
      </c>
      <c r="AM17" s="41">
        <f t="shared" ca="1" si="2"/>
        <v>0.20874004111206734</v>
      </c>
      <c r="AN17" s="41">
        <f t="shared" ca="1" si="2"/>
        <v>4.0130053112339116E-2</v>
      </c>
    </row>
    <row r="18" spans="1:40">
      <c r="A18" s="27"/>
      <c r="B18" s="27"/>
      <c r="C18" s="27"/>
      <c r="D18" s="27"/>
      <c r="E18" s="27"/>
      <c r="F18" s="51"/>
      <c r="G18" s="27"/>
      <c r="H18" s="27"/>
      <c r="I18" s="27"/>
      <c r="J18" s="27"/>
      <c r="K18" s="27"/>
      <c r="L18" s="51"/>
      <c r="M18" s="51"/>
      <c r="N18" s="51"/>
      <c r="O18" s="51"/>
      <c r="P18" s="51"/>
      <c r="Q18" s="51"/>
      <c r="R18" s="51"/>
      <c r="S18" s="51"/>
      <c r="V18" s="39">
        <f t="shared" ca="1" si="0"/>
        <v>0.83088110881702792</v>
      </c>
      <c r="W18" s="39">
        <f t="shared" ca="1" si="0"/>
        <v>0.18530734906658974</v>
      </c>
      <c r="X18" s="39">
        <f t="shared" ca="1" si="0"/>
        <v>0.81157159481119368</v>
      </c>
      <c r="Y18" s="39">
        <f t="shared" ca="1" si="0"/>
        <v>0.62104822253447556</v>
      </c>
      <c r="AA18" s="39">
        <f t="shared" ca="1" si="1"/>
        <v>0.957652963784551</v>
      </c>
      <c r="AB18" s="39">
        <f t="shared" ca="1" si="1"/>
        <v>-0.89532253338327705</v>
      </c>
      <c r="AC18" s="39">
        <f t="shared" ca="1" si="1"/>
        <v>0.8837025371392393</v>
      </c>
      <c r="AD18" s="39">
        <f t="shared" ca="1" si="1"/>
        <v>0.3082349566535732</v>
      </c>
      <c r="AF18" s="39">
        <f t="array" aca="1" ref="AF18:AI18" ca="1">MMULT(AA18:AD18,$AQ$3:$AT$6)</f>
        <v>0.957652963784551</v>
      </c>
      <c r="AG18" s="39">
        <f ca="1"/>
        <v>0.34236460877421099</v>
      </c>
      <c r="AH18" s="39">
        <f ca="1"/>
        <v>1.0034586748547683</v>
      </c>
      <c r="AI18" s="39">
        <f ca="1"/>
        <v>0.87438809097648607</v>
      </c>
      <c r="AJ18" s="40"/>
      <c r="AK18" s="41">
        <f t="shared" ca="1" si="2"/>
        <v>0.26153059275691021</v>
      </c>
      <c r="AL18" s="41">
        <f t="shared" ca="1" si="2"/>
        <v>0.1318965678425843</v>
      </c>
      <c r="AM18" s="41">
        <f t="shared" ca="1" si="2"/>
        <v>0.27378857786688715</v>
      </c>
      <c r="AN18" s="41">
        <f t="shared" ca="1" si="2"/>
        <v>0.33357254638318096</v>
      </c>
    </row>
    <row r="19" spans="1:40">
      <c r="A19" s="27"/>
      <c r="B19" s="27"/>
      <c r="C19" s="27"/>
      <c r="D19" s="27"/>
      <c r="E19" s="27"/>
      <c r="F19" s="51"/>
      <c r="G19" s="27"/>
      <c r="H19" s="27"/>
      <c r="I19" s="27"/>
      <c r="J19" s="27"/>
      <c r="K19" s="27"/>
      <c r="L19" s="51"/>
      <c r="M19" s="51"/>
      <c r="N19" s="51"/>
      <c r="O19" s="51"/>
      <c r="P19" s="51"/>
      <c r="Q19" s="51"/>
      <c r="R19" s="51"/>
      <c r="S19" s="51"/>
      <c r="V19" s="39">
        <f t="shared" ca="1" si="0"/>
        <v>0.57101636940490652</v>
      </c>
      <c r="W19" s="39">
        <f t="shared" ca="1" si="0"/>
        <v>0.95592042252490239</v>
      </c>
      <c r="X19" s="39">
        <f t="shared" ca="1" si="0"/>
        <v>0.62578427515212931</v>
      </c>
      <c r="Y19" s="39">
        <f t="shared" ca="1" si="0"/>
        <v>8.9354108206554539E-2</v>
      </c>
      <c r="AA19" s="39">
        <f t="shared" ca="1" si="1"/>
        <v>0.17896235449517953</v>
      </c>
      <c r="AB19" s="39">
        <f t="shared" ca="1" si="1"/>
        <v>1.7051891391258018</v>
      </c>
      <c r="AC19" s="39">
        <f t="shared" ca="1" si="1"/>
        <v>0.32070830937378741</v>
      </c>
      <c r="AD19" s="39">
        <f t="shared" ca="1" si="1"/>
        <v>-1.3447430830388969</v>
      </c>
      <c r="AF19" s="39">
        <f t="array" aca="1" ref="AF19:AI19" ca="1">MMULT(AA19:AD19,$AQ$3:$AT$6)</f>
        <v>0.17896235449517953</v>
      </c>
      <c r="AG19" s="39">
        <f ca="1"/>
        <v>1.0503821189686269</v>
      </c>
      <c r="AH19" s="39">
        <f ca="1"/>
        <v>0.80255119066577285</v>
      </c>
      <c r="AI19" s="39">
        <f ca="1"/>
        <v>-0.22435436478114124</v>
      </c>
      <c r="AJ19" s="40"/>
      <c r="AK19" s="41">
        <f t="shared" ca="1" si="2"/>
        <v>0.10579247089903591</v>
      </c>
      <c r="AL19" s="41">
        <f t="shared" ca="1" si="2"/>
        <v>0.28058024498341161</v>
      </c>
      <c r="AM19" s="41">
        <f t="shared" ca="1" si="2"/>
        <v>0.22798167147179621</v>
      </c>
      <c r="AN19" s="41">
        <f t="shared" ca="1" si="2"/>
        <v>1.4937234213469042E-2</v>
      </c>
    </row>
    <row r="20" spans="1:40">
      <c r="A20" s="27"/>
      <c r="B20" s="27"/>
      <c r="C20" s="27"/>
      <c r="D20" s="27"/>
      <c r="E20" s="27"/>
      <c r="F20" s="51"/>
      <c r="G20" s="27"/>
      <c r="H20" s="27"/>
      <c r="I20" s="27"/>
      <c r="J20" s="27"/>
      <c r="K20" s="27"/>
      <c r="L20" s="51"/>
      <c r="M20" s="51"/>
      <c r="N20" s="51"/>
      <c r="O20" s="51"/>
      <c r="P20" s="51"/>
      <c r="Q20" s="51"/>
      <c r="R20" s="51"/>
      <c r="S20" s="51"/>
      <c r="V20" s="39">
        <f t="shared" ca="1" si="0"/>
        <v>0.62700799575206612</v>
      </c>
      <c r="W20" s="39">
        <f t="shared" ca="1" si="0"/>
        <v>0.24823145200032015</v>
      </c>
      <c r="X20" s="39">
        <f t="shared" ca="1" si="0"/>
        <v>0.13373315439641631</v>
      </c>
      <c r="Y20" s="39">
        <f t="shared" ca="1" si="0"/>
        <v>0.16284068987766076</v>
      </c>
      <c r="AA20" s="39">
        <f t="shared" ca="1" si="1"/>
        <v>0.32393927525360644</v>
      </c>
      <c r="AB20" s="39">
        <f t="shared" ca="1" si="1"/>
        <v>-0.68006563291987243</v>
      </c>
      <c r="AC20" s="39">
        <f t="shared" ca="1" si="1"/>
        <v>-1.1089162596759929</v>
      </c>
      <c r="AD20" s="39">
        <f t="shared" ca="1" si="1"/>
        <v>-0.98284977550074426</v>
      </c>
      <c r="AF20" s="39">
        <f t="array" aca="1" ref="AF20:AI20" ca="1">MMULT(AA20:AD20,$AQ$3:$AT$6)</f>
        <v>0.32393927525360644</v>
      </c>
      <c r="AG20" s="39">
        <f ca="1"/>
        <v>-8.2898417917355915E-2</v>
      </c>
      <c r="AH20" s="39">
        <f ca="1"/>
        <v>-0.82312371455940248</v>
      </c>
      <c r="AI20" s="39">
        <f ca="1"/>
        <v>-0.67705117227697098</v>
      </c>
      <c r="AJ20" s="40"/>
      <c r="AK20" s="41">
        <f t="shared" ca="1" si="2"/>
        <v>0.1347878550507213</v>
      </c>
      <c r="AL20" s="41">
        <f t="shared" ca="1" si="2"/>
        <v>4.2591332237355256E-2</v>
      </c>
      <c r="AM20" s="41">
        <f t="shared" ca="1" si="2"/>
        <v>-0.1426722069195438</v>
      </c>
      <c r="AN20" s="41">
        <f t="shared" ca="1" si="2"/>
        <v>-0.11634483996032156</v>
      </c>
    </row>
    <row r="21" spans="1:40" ht="13">
      <c r="A21" s="27"/>
      <c r="B21" s="27"/>
      <c r="C21" s="27"/>
      <c r="D21" s="27"/>
      <c r="E21" s="27"/>
      <c r="F21" s="52"/>
      <c r="G21" s="27"/>
      <c r="H21" s="27"/>
      <c r="I21" s="27"/>
      <c r="J21" s="27"/>
      <c r="K21" s="27"/>
      <c r="L21" s="52"/>
      <c r="M21" s="52"/>
      <c r="N21" s="52"/>
      <c r="O21" s="52"/>
      <c r="P21" s="52"/>
      <c r="Q21" s="52"/>
      <c r="R21" s="52"/>
      <c r="S21" s="52"/>
      <c r="V21" s="39">
        <f t="shared" ca="1" si="0"/>
        <v>4.6364313278644431E-2</v>
      </c>
      <c r="W21" s="39">
        <f t="shared" ca="1" si="0"/>
        <v>0.2320810097165954</v>
      </c>
      <c r="X21" s="39">
        <f t="shared" ca="1" si="0"/>
        <v>0.19915860032237465</v>
      </c>
      <c r="Y21" s="39">
        <f t="shared" ca="1" si="0"/>
        <v>0.77517237839583064</v>
      </c>
      <c r="AA21" s="39">
        <f t="shared" ca="1" si="1"/>
        <v>-1.6811765520753763</v>
      </c>
      <c r="AB21" s="39">
        <f t="shared" ca="1" si="1"/>
        <v>-0.73201072866288774</v>
      </c>
      <c r="AC21" s="39">
        <f t="shared" ca="1" si="1"/>
        <v>-0.84463045308002971</v>
      </c>
      <c r="AD21" s="39">
        <f t="shared" ca="1" si="1"/>
        <v>0.75598991346800359</v>
      </c>
      <c r="AF21" s="39">
        <f t="array" aca="1" ref="AF21:AI21" ca="1">MMULT(AA21:AD21,$AQ$3:$AT$6)</f>
        <v>-1.6811765520753763</v>
      </c>
      <c r="AG21" s="39">
        <f ca="1"/>
        <v>-1.814610648292351</v>
      </c>
      <c r="AH21" s="39">
        <f ca="1"/>
        <v>-1.8405773597292487</v>
      </c>
      <c r="AI21" s="39">
        <f ca="1"/>
        <v>-1.1462271018183015</v>
      </c>
      <c r="AJ21" s="40"/>
      <c r="AK21" s="41">
        <f t="shared" ca="1" si="2"/>
        <v>-0.26623531041507525</v>
      </c>
      <c r="AL21" s="41">
        <f t="shared" ca="1" si="2"/>
        <v>-0.32106823614139368</v>
      </c>
      <c r="AM21" s="41">
        <f t="shared" ca="1" si="2"/>
        <v>-0.37465163801826873</v>
      </c>
      <c r="AN21" s="41">
        <f t="shared" ca="1" si="2"/>
        <v>-0.25240585952730737</v>
      </c>
    </row>
    <row r="22" spans="1:40">
      <c r="A22" s="36"/>
      <c r="G22" s="36"/>
      <c r="V22" s="39">
        <f t="shared" ca="1" si="0"/>
        <v>0.603485622140853</v>
      </c>
      <c r="W22" s="39">
        <f t="shared" ca="1" si="0"/>
        <v>0.73411870841913052</v>
      </c>
      <c r="X22" s="39">
        <f t="shared" ca="1" si="0"/>
        <v>0.14095775848907277</v>
      </c>
      <c r="Y22" s="39">
        <f t="shared" ca="1" si="0"/>
        <v>0.13373704710763279</v>
      </c>
      <c r="AA22" s="39">
        <f t="shared" ca="1" si="1"/>
        <v>0.26237965581085271</v>
      </c>
      <c r="AB22" s="39">
        <f t="shared" ca="1" si="1"/>
        <v>0.62531767281260708</v>
      </c>
      <c r="AC22" s="39">
        <f t="shared" ca="1" si="1"/>
        <v>-1.0760262494786061</v>
      </c>
      <c r="AD22" s="39">
        <f t="shared" ca="1" si="1"/>
        <v>-1.1088982144339894</v>
      </c>
      <c r="AF22" s="39">
        <f t="array" aca="1" ref="AF22:AI22" ca="1">MMULT(AA22:AD22,$AQ$3:$AT$6)</f>
        <v>0.26237965581085271</v>
      </c>
      <c r="AG22" s="39">
        <f ca="1"/>
        <v>0.55242923175388903</v>
      </c>
      <c r="AH22" s="39">
        <f ca="1"/>
        <v>-0.48831761262529882</v>
      </c>
      <c r="AI22" s="39">
        <f ca="1"/>
        <v>-0.50919749493451172</v>
      </c>
      <c r="AJ22" s="40"/>
      <c r="AK22" s="41">
        <f t="shared" ca="1" si="2"/>
        <v>0.12247593116217055</v>
      </c>
      <c r="AL22" s="41">
        <f t="shared" ca="1" si="2"/>
        <v>0.17601013866831669</v>
      </c>
      <c r="AM22" s="41">
        <f t="shared" ca="1" si="2"/>
        <v>-6.6336415678568142E-2</v>
      </c>
      <c r="AN22" s="41">
        <f t="shared" ca="1" si="2"/>
        <v>-6.766727353100839E-2</v>
      </c>
    </row>
    <row r="23" spans="1:40">
      <c r="A23" s="27"/>
      <c r="B23" s="53"/>
      <c r="C23" s="54"/>
      <c r="D23" s="53"/>
      <c r="E23" s="53"/>
      <c r="F23" s="53"/>
      <c r="G23" s="27"/>
      <c r="H23" s="53"/>
      <c r="I23" s="54"/>
      <c r="J23" s="53"/>
      <c r="K23" s="53"/>
      <c r="L23" s="53"/>
      <c r="M23" s="53"/>
      <c r="N23" s="53"/>
      <c r="O23" s="53"/>
      <c r="P23" s="53"/>
      <c r="Q23" s="53"/>
      <c r="R23" s="53"/>
      <c r="S23" s="53"/>
      <c r="V23" s="39">
        <f t="shared" ca="1" si="0"/>
        <v>1.0301957324315936E-2</v>
      </c>
      <c r="W23" s="39">
        <f t="shared" ca="1" si="0"/>
        <v>0.8659964540053271</v>
      </c>
      <c r="X23" s="39">
        <f t="shared" ca="1" si="0"/>
        <v>0.7891361325022751</v>
      </c>
      <c r="Y23" s="39">
        <f t="shared" ca="1" si="0"/>
        <v>0.75838812046525339</v>
      </c>
      <c r="AA23" s="39">
        <f t="shared" ca="1" si="1"/>
        <v>-2.3151648033531287</v>
      </c>
      <c r="AB23" s="39">
        <f t="shared" ca="1" si="1"/>
        <v>1.1076636766522341</v>
      </c>
      <c r="AC23" s="39">
        <f t="shared" ca="1" si="1"/>
        <v>0.80342741441786536</v>
      </c>
      <c r="AD23" s="39">
        <f t="shared" ca="1" si="1"/>
        <v>0.70112700434075914</v>
      </c>
      <c r="AF23" s="39">
        <f t="array" aca="1" ref="AF23:AI23" ca="1">MMULT(AA23:AD23,$AQ$3:$AT$6)</f>
        <v>-2.3151648033531287</v>
      </c>
      <c r="AG23" s="39">
        <f ca="1"/>
        <v>-1.3843920342591707</v>
      </c>
      <c r="AH23" s="39">
        <f ca="1"/>
        <v>-0.48848273274210208</v>
      </c>
      <c r="AI23" s="39">
        <f ca="1"/>
        <v>-0.9639598348583247</v>
      </c>
      <c r="AJ23" s="40"/>
      <c r="AK23" s="41">
        <f t="shared" ca="1" si="2"/>
        <v>-0.39303296067062576</v>
      </c>
      <c r="AL23" s="41">
        <f t="shared" ca="1" si="2"/>
        <v>-0.23072232719442581</v>
      </c>
      <c r="AM23" s="41">
        <f t="shared" ca="1" si="2"/>
        <v>-6.6374063065199274E-2</v>
      </c>
      <c r="AN23" s="41">
        <f t="shared" ca="1" si="2"/>
        <v>-0.19954835210891414</v>
      </c>
    </row>
    <row r="24" spans="1:40">
      <c r="A24" s="27"/>
      <c r="B24" s="53"/>
      <c r="C24" s="53"/>
      <c r="D24" s="53"/>
      <c r="E24" s="53"/>
      <c r="F24" s="53"/>
      <c r="G24" s="27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V24" s="39">
        <f t="shared" ca="1" si="0"/>
        <v>0.4088387459397187</v>
      </c>
      <c r="W24" s="39">
        <f t="shared" ca="1" si="0"/>
        <v>7.63274602770313E-2</v>
      </c>
      <c r="X24" s="39">
        <f t="shared" ca="1" si="0"/>
        <v>0.41257765446724881</v>
      </c>
      <c r="Y24" s="39">
        <f t="shared" ca="1" si="0"/>
        <v>0.9100393503812606</v>
      </c>
      <c r="AA24" s="39">
        <f t="shared" ca="1" si="1"/>
        <v>-0.23053316959626219</v>
      </c>
      <c r="AB24" s="39">
        <f t="shared" ca="1" si="1"/>
        <v>-1.4302163977668947</v>
      </c>
      <c r="AC24" s="39">
        <f t="shared" ca="1" si="1"/>
        <v>-0.22091924928891019</v>
      </c>
      <c r="AD24" s="39">
        <f t="shared" ca="1" si="1"/>
        <v>1.3409973923524603</v>
      </c>
      <c r="AF24" s="39">
        <f t="array" aca="1" ref="AF24:AI24" ca="1">MMULT(AA24:AD24,$AQ$3:$AT$6)</f>
        <v>-0.23053316959626219</v>
      </c>
      <c r="AG24" s="39">
        <f ca="1"/>
        <v>-0.9493664320830385</v>
      </c>
      <c r="AH24" s="39">
        <f ca="1"/>
        <v>-0.6851183581857454</v>
      </c>
      <c r="AI24" s="39">
        <f ca="1"/>
        <v>0.2605235552150168</v>
      </c>
      <c r="AJ24" s="40"/>
      <c r="AK24" s="41">
        <f t="shared" ca="1" si="2"/>
        <v>2.3893366080747568E-2</v>
      </c>
      <c r="AL24" s="41">
        <f t="shared" ca="1" si="2"/>
        <v>-0.13936695073743807</v>
      </c>
      <c r="AM24" s="41">
        <f t="shared" ca="1" si="2"/>
        <v>-0.11120698566634997</v>
      </c>
      <c r="AN24" s="41">
        <f t="shared" ca="1" si="2"/>
        <v>0.15555183101235487</v>
      </c>
    </row>
    <row r="25" spans="1:40">
      <c r="A25" s="27"/>
      <c r="B25" s="53"/>
      <c r="C25" s="53"/>
      <c r="D25" s="53"/>
      <c r="E25" s="53"/>
      <c r="F25" s="53"/>
      <c r="G25" s="27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V25" s="39">
        <f t="shared" ca="1" si="0"/>
        <v>0.67364844276153268</v>
      </c>
      <c r="W25" s="39">
        <f t="shared" ca="1" si="0"/>
        <v>0.98562565123732881</v>
      </c>
      <c r="X25" s="39">
        <f t="shared" ca="1" si="0"/>
        <v>0.53271723293262563</v>
      </c>
      <c r="Y25" s="39">
        <f t="shared" ca="1" si="0"/>
        <v>0.44993537275111695</v>
      </c>
      <c r="AA25" s="39">
        <f t="shared" ca="1" si="1"/>
        <v>0.45001016028815644</v>
      </c>
      <c r="AB25" s="39">
        <f t="shared" ca="1" si="1"/>
        <v>2.1869154406148987</v>
      </c>
      <c r="AC25" s="39">
        <f t="shared" ca="1" si="1"/>
        <v>8.2102086256181164E-2</v>
      </c>
      <c r="AD25" s="39">
        <f t="shared" ca="1" si="1"/>
        <v>-0.12582462910778158</v>
      </c>
      <c r="AF25" s="39">
        <f t="array" aca="1" ref="AF25:AI25" ca="1">MMULT(AA25:AD25,$AQ$3:$AT$6)</f>
        <v>0.45001016028815644</v>
      </c>
      <c r="AG25" s="39">
        <f ca="1"/>
        <v>1.5345378296992311</v>
      </c>
      <c r="AH25" s="39">
        <f ca="1"/>
        <v>0.91316143035069786</v>
      </c>
      <c r="AI25" s="39">
        <f ca="1"/>
        <v>0.75644990711312765</v>
      </c>
      <c r="AJ25" s="40"/>
      <c r="AK25" s="41">
        <f t="shared" ca="1" si="2"/>
        <v>0.1600020320576313</v>
      </c>
      <c r="AL25" s="41">
        <f t="shared" ca="1" si="2"/>
        <v>0.38225294423683853</v>
      </c>
      <c r="AM25" s="41">
        <f t="shared" ca="1" si="2"/>
        <v>0.2532008061199591</v>
      </c>
      <c r="AN25" s="41">
        <f t="shared" ca="1" si="2"/>
        <v>0.29937047306280701</v>
      </c>
    </row>
    <row r="26" spans="1:40">
      <c r="A26" s="27"/>
      <c r="B26" s="53"/>
      <c r="C26" s="53"/>
      <c r="D26" s="53"/>
      <c r="E26" s="53"/>
      <c r="F26" s="53"/>
      <c r="G26" s="27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V26" s="39">
        <f t="shared" ca="1" si="0"/>
        <v>0.15680558873119199</v>
      </c>
      <c r="W26" s="39">
        <f t="shared" ca="1" si="0"/>
        <v>0.12959168171021584</v>
      </c>
      <c r="X26" s="39">
        <f t="shared" ca="1" si="0"/>
        <v>0.55914385578886627</v>
      </c>
      <c r="Y26" s="39">
        <f t="shared" ca="1" si="0"/>
        <v>0.52048090426098903</v>
      </c>
      <c r="AA26" s="39">
        <f t="shared" ca="1" si="1"/>
        <v>-1.0076736112339475</v>
      </c>
      <c r="AB26" s="39">
        <f t="shared" ca="1" si="1"/>
        <v>-1.1283234027666815</v>
      </c>
      <c r="AC26" s="39">
        <f t="shared" ca="1" si="1"/>
        <v>0.1487989383056855</v>
      </c>
      <c r="AD26" s="39">
        <f t="shared" ca="1" si="1"/>
        <v>5.1360585543380341E-2</v>
      </c>
      <c r="AF26" s="39">
        <f t="array" aca="1" ref="AF26:AI26" ca="1">MMULT(AA26:AD26,$AQ$3:$AT$6)</f>
        <v>-1.0076736112339475</v>
      </c>
      <c r="AG26" s="39">
        <f ca="1"/>
        <v>-1.4509038041883735</v>
      </c>
      <c r="AH26" s="39">
        <f ca="1"/>
        <v>-0.7921936045550092</v>
      </c>
      <c r="AI26" s="39">
        <f ca="1"/>
        <v>-0.95302194979741295</v>
      </c>
      <c r="AJ26" s="40"/>
      <c r="AK26" s="41">
        <f t="shared" ca="1" si="2"/>
        <v>-0.1315347222467895</v>
      </c>
      <c r="AL26" s="41">
        <f t="shared" ca="1" si="2"/>
        <v>-0.24468979887955844</v>
      </c>
      <c r="AM26" s="41">
        <f t="shared" ca="1" si="2"/>
        <v>-0.1356201418385421</v>
      </c>
      <c r="AN26" s="41">
        <f t="shared" ca="1" si="2"/>
        <v>-0.1963763654412497</v>
      </c>
    </row>
    <row r="27" spans="1:40">
      <c r="A27" s="27"/>
      <c r="B27" s="53"/>
      <c r="C27" s="53"/>
      <c r="D27" s="53"/>
      <c r="E27" s="53"/>
      <c r="F27" s="53"/>
      <c r="G27" s="27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V27" s="39">
        <f t="shared" ca="1" si="0"/>
        <v>0.66463339470248572</v>
      </c>
      <c r="W27" s="39">
        <f t="shared" ca="1" si="0"/>
        <v>0.59000674485699478</v>
      </c>
      <c r="X27" s="39">
        <f t="shared" ca="1" si="0"/>
        <v>0.6464299728391516</v>
      </c>
      <c r="Y27" s="39">
        <f t="shared" ca="1" si="0"/>
        <v>0.66829557014069951</v>
      </c>
      <c r="AA27" s="39">
        <f t="shared" ca="1" si="1"/>
        <v>0.42514193357227975</v>
      </c>
      <c r="AB27" s="39">
        <f t="shared" ca="1" si="1"/>
        <v>0.22756232692997408</v>
      </c>
      <c r="AC27" s="39">
        <f t="shared" ca="1" si="1"/>
        <v>0.37569984340102547</v>
      </c>
      <c r="AD27" s="39">
        <f t="shared" ca="1" si="1"/>
        <v>0.43521157753278422</v>
      </c>
      <c r="AF27" s="39">
        <f t="array" aca="1" ref="AF27:AI27" ca="1">MMULT(AA27:AD27,$AQ$3:$AT$6)</f>
        <v>0.42514193357227975</v>
      </c>
      <c r="AG27" s="39">
        <f ca="1"/>
        <v>0.48124653772282194</v>
      </c>
      <c r="AH27" s="39">
        <f ca="1"/>
        <v>0.59905329753344083</v>
      </c>
      <c r="AI27" s="39">
        <f ca="1"/>
        <v>0.69514212604824832</v>
      </c>
      <c r="AJ27" s="40"/>
      <c r="AK27" s="41">
        <f t="shared" ca="1" si="2"/>
        <v>0.15502838671445596</v>
      </c>
      <c r="AL27" s="41">
        <f t="shared" ca="1" si="2"/>
        <v>0.16106177292179261</v>
      </c>
      <c r="AM27" s="41">
        <f t="shared" ca="1" si="2"/>
        <v>0.1815841518376245</v>
      </c>
      <c r="AN27" s="41">
        <f t="shared" ca="1" si="2"/>
        <v>0.281591216553992</v>
      </c>
    </row>
    <row r="28" spans="1:40">
      <c r="A28" s="36"/>
      <c r="G28" s="36"/>
      <c r="V28" s="39">
        <f t="shared" ca="1" si="0"/>
        <v>0.38663519508750455</v>
      </c>
      <c r="W28" s="39">
        <f t="shared" ca="1" si="0"/>
        <v>0.69067991423034369</v>
      </c>
      <c r="X28" s="39">
        <f t="shared" ca="1" si="0"/>
        <v>0.92535086167969915</v>
      </c>
      <c r="Y28" s="39">
        <f t="shared" ca="1" si="0"/>
        <v>0.31023115788703159</v>
      </c>
      <c r="AA28" s="39">
        <f t="shared" ca="1" si="1"/>
        <v>-0.28809974191489601</v>
      </c>
      <c r="AB28" s="39">
        <f t="shared" ca="1" si="1"/>
        <v>0.49777849989459755</v>
      </c>
      <c r="AC28" s="39">
        <f t="shared" ca="1" si="1"/>
        <v>1.4420145229741523</v>
      </c>
      <c r="AD28" s="39">
        <f t="shared" ca="1" si="1"/>
        <v>-0.49519523225426432</v>
      </c>
      <c r="AF28" s="39">
        <f t="array" aca="1" ref="AF28:AI28" ca="1">MMULT(AA28:AD28,$AQ$3:$AT$6)</f>
        <v>-0.28809974191489601</v>
      </c>
      <c r="AG28" s="39">
        <f ca="1"/>
        <v>1.7336315397534607E-2</v>
      </c>
      <c r="AH28" s="39">
        <f ca="1"/>
        <v>1.0475265518302288</v>
      </c>
      <c r="AI28" s="39">
        <f ca="1"/>
        <v>-0.14035320543626073</v>
      </c>
      <c r="AJ28" s="40"/>
      <c r="AK28" s="41">
        <f t="shared" ca="1" si="2"/>
        <v>1.2380051617020799E-2</v>
      </c>
      <c r="AL28" s="41">
        <f t="shared" ca="1" si="2"/>
        <v>6.3640626233482267E-2</v>
      </c>
      <c r="AM28" s="41">
        <f t="shared" ca="1" si="2"/>
        <v>0.28383605381729216</v>
      </c>
      <c r="AN28" s="41">
        <f t="shared" ca="1" si="2"/>
        <v>3.929757042348439E-2</v>
      </c>
    </row>
    <row r="29" spans="1:40">
      <c r="A29" s="36"/>
      <c r="G29" s="36"/>
      <c r="V29" s="39">
        <f t="shared" ca="1" si="0"/>
        <v>0.31700080835158373</v>
      </c>
      <c r="W29" s="39">
        <f t="shared" ca="1" si="0"/>
        <v>8.747234590355546E-2</v>
      </c>
      <c r="X29" s="39">
        <f t="shared" ca="1" si="0"/>
        <v>0.1377620953727563</v>
      </c>
      <c r="Y29" s="39">
        <f t="shared" ca="1" si="0"/>
        <v>0.51731508697501438</v>
      </c>
      <c r="AA29" s="39">
        <f t="shared" ref="AA29:AD92" ca="1" si="5">NORMSINV(V29)</f>
        <v>-0.47610213408479196</v>
      </c>
      <c r="AB29" s="39">
        <f t="shared" ca="1" si="5"/>
        <v>-1.3564856698061325</v>
      </c>
      <c r="AC29" s="39">
        <f t="shared" ca="1" si="5"/>
        <v>-1.0904290507454359</v>
      </c>
      <c r="AD29" s="39">
        <f t="shared" ca="1" si="5"/>
        <v>4.3416122340287112E-2</v>
      </c>
      <c r="AF29" s="39">
        <f t="array" aca="1" ref="AF29:AI29" ca="1">MMULT(AA29:AD29,$AQ$3:$AT$6)</f>
        <v>-0.47610213408479196</v>
      </c>
      <c r="AG29" s="39">
        <f ca="1"/>
        <v>-1.1192599808612704</v>
      </c>
      <c r="AH29" s="39">
        <f ca="1"/>
        <v>-1.4689670029556252</v>
      </c>
      <c r="AI29" s="39">
        <f ca="1"/>
        <v>-0.82720814232069184</v>
      </c>
      <c r="AJ29" s="40"/>
      <c r="AK29" s="41">
        <f t="shared" ref="AK29:AN92" ca="1" si="6">B$5+AF29*B$6</f>
        <v>-2.5220426816958394E-2</v>
      </c>
      <c r="AL29" s="41">
        <f t="shared" ca="1" si="6"/>
        <v>-0.17504459598086677</v>
      </c>
      <c r="AM29" s="41">
        <f t="shared" ca="1" si="6"/>
        <v>-0.2899244766738826</v>
      </c>
      <c r="AN29" s="41">
        <f t="shared" ca="1" si="6"/>
        <v>-0.1598903612730006</v>
      </c>
    </row>
    <row r="30" spans="1:40">
      <c r="A30" s="36"/>
      <c r="G30" s="36"/>
      <c r="V30" s="39">
        <f t="shared" ca="1" si="0"/>
        <v>0.94690592351746372</v>
      </c>
      <c r="W30" s="39">
        <f t="shared" ca="1" si="0"/>
        <v>0.91639728139753174</v>
      </c>
      <c r="X30" s="39">
        <f t="shared" ca="1" si="0"/>
        <v>0.48587902855920551</v>
      </c>
      <c r="Y30" s="39">
        <f t="shared" ca="1" si="0"/>
        <v>0.12130693319678576</v>
      </c>
      <c r="AA30" s="39">
        <f t="shared" ca="1" si="5"/>
        <v>1.6155661245371897</v>
      </c>
      <c r="AB30" s="39">
        <f t="shared" ca="1" si="5"/>
        <v>1.3812391620733595</v>
      </c>
      <c r="AC30" s="39">
        <f t="shared" ca="1" si="5"/>
        <v>-3.5403420676009635E-2</v>
      </c>
      <c r="AD30" s="39">
        <f t="shared" ca="1" si="5"/>
        <v>-1.1684783519982707</v>
      </c>
      <c r="AF30" s="39">
        <f t="array" aca="1" ref="AF30:AI30" ca="1">MMULT(AA30:AD30,$AQ$3:$AT$6)</f>
        <v>1.6155661245371897</v>
      </c>
      <c r="AG30" s="39">
        <f ca="1"/>
        <v>2.1008440839308795</v>
      </c>
      <c r="AH30" s="39">
        <f ca="1"/>
        <v>1.3097094429572247</v>
      </c>
      <c r="AI30" s="39">
        <f ca="1"/>
        <v>0.8361542674224135</v>
      </c>
      <c r="AJ30" s="40"/>
      <c r="AK30" s="41">
        <f t="shared" ca="1" si="6"/>
        <v>0.393113224907438</v>
      </c>
      <c r="AL30" s="41">
        <f t="shared" ca="1" si="6"/>
        <v>0.50117725762548471</v>
      </c>
      <c r="AM30" s="41">
        <f t="shared" ca="1" si="6"/>
        <v>0.34361375299424723</v>
      </c>
      <c r="AN30" s="41">
        <f t="shared" ca="1" si="6"/>
        <v>0.3224847375524999</v>
      </c>
    </row>
    <row r="31" spans="1:40">
      <c r="A31" s="36"/>
      <c r="G31" s="36"/>
      <c r="V31" s="39">
        <f t="shared" ca="1" si="0"/>
        <v>0.46457093194372756</v>
      </c>
      <c r="W31" s="39">
        <f t="shared" ca="1" si="0"/>
        <v>0.13100613982514742</v>
      </c>
      <c r="X31" s="39">
        <f t="shared" ca="1" si="0"/>
        <v>0.40661465610280556</v>
      </c>
      <c r="Y31" s="39">
        <f t="shared" ca="1" si="0"/>
        <v>0.73647124279344311</v>
      </c>
      <c r="AA31" s="39">
        <f t="shared" ca="1" si="5"/>
        <v>-8.892456116460605E-2</v>
      </c>
      <c r="AB31" s="39">
        <f t="shared" ca="1" si="5"/>
        <v>-1.1216476580776595</v>
      </c>
      <c r="AC31" s="39">
        <f t="shared" ca="1" si="5"/>
        <v>-0.23626207693582066</v>
      </c>
      <c r="AD31" s="39">
        <f t="shared" ca="1" si="5"/>
        <v>0.63250412416920088</v>
      </c>
      <c r="AF31" s="39">
        <f t="array" aca="1" ref="AF31:AI31" ca="1">MMULT(AA31:AD31,$AQ$3:$AT$6)</f>
        <v>-8.892456116460605E-2</v>
      </c>
      <c r="AG31" s="39">
        <f ca="1"/>
        <v>-0.66645044490013416</v>
      </c>
      <c r="AH31" s="39">
        <f ca="1"/>
        <v>-0.52972382811898988</v>
      </c>
      <c r="AI31" s="39">
        <f ca="1"/>
        <v>1.7300958333987482E-2</v>
      </c>
      <c r="AJ31" s="40"/>
      <c r="AK31" s="41">
        <f t="shared" ca="1" si="6"/>
        <v>5.2215087767078797E-2</v>
      </c>
      <c r="AL31" s="41">
        <f t="shared" ca="1" si="6"/>
        <v>-7.9954593429028165E-2</v>
      </c>
      <c r="AM31" s="41">
        <f t="shared" ca="1" si="6"/>
        <v>-7.5777032811129699E-2</v>
      </c>
      <c r="AN31" s="41">
        <f t="shared" ca="1" si="6"/>
        <v>8.5017277916856371E-2</v>
      </c>
    </row>
    <row r="32" spans="1:40">
      <c r="A32" s="36"/>
      <c r="G32" s="36"/>
      <c r="V32" s="39">
        <f t="shared" ca="1" si="0"/>
        <v>0.20590274175404111</v>
      </c>
      <c r="W32" s="39">
        <f t="shared" ca="1" si="0"/>
        <v>0.64501985657578509</v>
      </c>
      <c r="X32" s="39">
        <f t="shared" ca="1" si="0"/>
        <v>0.90773869299385079</v>
      </c>
      <c r="Y32" s="39">
        <f t="shared" ca="1" si="0"/>
        <v>0.60888544601104722</v>
      </c>
      <c r="AA32" s="39">
        <f t="shared" ca="1" si="5"/>
        <v>-0.82072051336842455</v>
      </c>
      <c r="AB32" s="39">
        <f t="shared" ca="1" si="5"/>
        <v>0.37190942595186866</v>
      </c>
      <c r="AC32" s="39">
        <f t="shared" ca="1" si="5"/>
        <v>1.3269578864565901</v>
      </c>
      <c r="AD32" s="39">
        <f t="shared" ca="1" si="5"/>
        <v>0.27641529824504707</v>
      </c>
      <c r="AF32" s="39">
        <f t="array" aca="1" ref="AF32:AI32" ca="1">MMULT(AA32:AD32,$AQ$3:$AT$6)</f>
        <v>-0.82072051336842455</v>
      </c>
      <c r="AG32" s="39">
        <f ca="1"/>
        <v>-0.50169698940060514</v>
      </c>
      <c r="AH32" s="39">
        <f ca="1"/>
        <v>0.60768480085948329</v>
      </c>
      <c r="AI32" s="39">
        <f ca="1"/>
        <v>-0.14139166315809781</v>
      </c>
      <c r="AJ32" s="40"/>
      <c r="AK32" s="41">
        <f t="shared" ca="1" si="6"/>
        <v>-9.4144102673684921E-2</v>
      </c>
      <c r="AL32" s="41">
        <f t="shared" ca="1" si="6"/>
        <v>-4.5356367774127077E-2</v>
      </c>
      <c r="AM32" s="41">
        <f t="shared" ca="1" si="6"/>
        <v>0.1835521345959622</v>
      </c>
      <c r="AN32" s="41">
        <f t="shared" ca="1" si="6"/>
        <v>3.8996417684151637E-2</v>
      </c>
    </row>
    <row r="33" spans="1:40">
      <c r="A33" s="36"/>
      <c r="G33" s="36"/>
      <c r="V33" s="39">
        <f t="shared" ca="1" si="0"/>
        <v>0.99972762874231791</v>
      </c>
      <c r="W33" s="39">
        <f t="shared" ca="1" si="0"/>
        <v>5.5498767174270269E-2</v>
      </c>
      <c r="X33" s="39">
        <f t="shared" ca="1" si="0"/>
        <v>0.58781921943834881</v>
      </c>
      <c r="Y33" s="39">
        <f t="shared" ca="1" si="0"/>
        <v>0.78651438501868953</v>
      </c>
      <c r="AA33" s="39">
        <f t="shared" ca="1" si="5"/>
        <v>3.4577322331782199</v>
      </c>
      <c r="AB33" s="39">
        <f t="shared" ca="1" si="5"/>
        <v>-1.593725481491425</v>
      </c>
      <c r="AC33" s="39">
        <f t="shared" ca="1" si="5"/>
        <v>0.22193875438427763</v>
      </c>
      <c r="AD33" s="39">
        <f t="shared" ca="1" si="5"/>
        <v>0.79438517854597901</v>
      </c>
      <c r="AF33" s="39">
        <f t="array" aca="1" ref="AF33:AI33" ca="1">MMULT(AA33:AD33,$AQ$3:$AT$6)</f>
        <v>3.4577322331782199</v>
      </c>
      <c r="AG33" s="39">
        <f ca="1"/>
        <v>2.0995254056968782</v>
      </c>
      <c r="AH33" s="39">
        <f ca="1"/>
        <v>1.8185514681442438</v>
      </c>
      <c r="AI33" s="39">
        <f ca="1"/>
        <v>2.7882652606276843</v>
      </c>
      <c r="AJ33" s="40"/>
      <c r="AK33" s="41">
        <f t="shared" ca="1" si="6"/>
        <v>0.76154644663564408</v>
      </c>
      <c r="AL33" s="41">
        <f t="shared" ca="1" si="6"/>
        <v>0.50090033519634436</v>
      </c>
      <c r="AM33" s="41">
        <f t="shared" ca="1" si="6"/>
        <v>0.45962973473688762</v>
      </c>
      <c r="AN33" s="41">
        <f t="shared" ca="1" si="6"/>
        <v>0.88859692558202841</v>
      </c>
    </row>
    <row r="34" spans="1:40">
      <c r="A34" s="36"/>
      <c r="G34" s="36"/>
      <c r="V34" s="39">
        <f t="shared" ca="1" si="0"/>
        <v>0.4988455971303396</v>
      </c>
      <c r="W34" s="39">
        <f t="shared" ca="1" si="0"/>
        <v>0.31004922389522716</v>
      </c>
      <c r="X34" s="39">
        <f t="shared" ca="1" si="0"/>
        <v>0.94927552139088478</v>
      </c>
      <c r="Y34" s="39">
        <f t="shared" ca="1" si="0"/>
        <v>0.16720685642972299</v>
      </c>
      <c r="AA34" s="39">
        <f t="shared" ca="1" si="5"/>
        <v>-2.8936629116449123E-3</v>
      </c>
      <c r="AB34" s="39">
        <f t="shared" ca="1" si="5"/>
        <v>-0.49571082609878764</v>
      </c>
      <c r="AC34" s="39">
        <f t="shared" ca="1" si="5"/>
        <v>1.6378693198446939</v>
      </c>
      <c r="AD34" s="39">
        <f t="shared" ca="1" si="5"/>
        <v>-0.96526177421194104</v>
      </c>
      <c r="AF34" s="39">
        <f t="array" aca="1" ref="AF34:AI34" ca="1">MMULT(AA34:AD34,$AQ$3:$AT$6)</f>
        <v>-2.8936629116449123E-3</v>
      </c>
      <c r="AG34" s="39">
        <f ca="1"/>
        <v>-0.26359149474076937</v>
      </c>
      <c r="AH34" s="39">
        <f ca="1"/>
        <v>1.1024015732356238</v>
      </c>
      <c r="AI34" s="39">
        <f ca="1"/>
        <v>-0.37840905244889111</v>
      </c>
      <c r="AJ34" s="40"/>
      <c r="AK34" s="41">
        <f t="shared" ca="1" si="6"/>
        <v>6.9421267417671018E-2</v>
      </c>
      <c r="AL34" s="41">
        <f t="shared" ca="1" si="6"/>
        <v>4.6457861044384291E-3</v>
      </c>
      <c r="AM34" s="41">
        <f t="shared" ca="1" si="6"/>
        <v>0.29634755869772222</v>
      </c>
      <c r="AN34" s="41">
        <f t="shared" ca="1" si="6"/>
        <v>-2.9738625210178407E-2</v>
      </c>
    </row>
    <row r="35" spans="1:40">
      <c r="A35" s="36"/>
      <c r="G35" s="36"/>
      <c r="V35" s="39">
        <f t="shared" ca="1" si="0"/>
        <v>0.38638094272605783</v>
      </c>
      <c r="W35" s="39">
        <f t="shared" ca="1" si="0"/>
        <v>0.74882901731354989</v>
      </c>
      <c r="X35" s="39">
        <f t="shared" ca="1" si="0"/>
        <v>6.2529529741717216E-3</v>
      </c>
      <c r="Y35" s="39">
        <f t="shared" ca="1" si="0"/>
        <v>0.63250591293217373</v>
      </c>
      <c r="AA35" s="39">
        <f t="shared" ca="1" si="5"/>
        <v>-0.28876412728865952</v>
      </c>
      <c r="AB35" s="39">
        <f t="shared" ca="1" si="5"/>
        <v>0.67080938912964794</v>
      </c>
      <c r="AC35" s="39">
        <f t="shared" ca="1" si="5"/>
        <v>-2.4975380036875112</v>
      </c>
      <c r="AD35" s="39">
        <f t="shared" ca="1" si="5"/>
        <v>0.3384976812958172</v>
      </c>
      <c r="AF35" s="39">
        <f t="array" aca="1" ref="AF35:AI35" ca="1">MMULT(AA35:AD35,$AQ$3:$AT$6)</f>
        <v>-0.28876412728865952</v>
      </c>
      <c r="AG35" s="39">
        <f ca="1"/>
        <v>0.10792126470627089</v>
      </c>
      <c r="AH35" s="39">
        <f ca="1"/>
        <v>-1.8795377982754637</v>
      </c>
      <c r="AI35" s="39">
        <f ca="1"/>
        <v>-0.32784722368756103</v>
      </c>
      <c r="AJ35" s="40"/>
      <c r="AK35" s="41">
        <f t="shared" ca="1" si="6"/>
        <v>1.2247174542268098E-2</v>
      </c>
      <c r="AL35" s="41">
        <f t="shared" ca="1" si="6"/>
        <v>8.2663465588316887E-2</v>
      </c>
      <c r="AM35" s="41">
        <f t="shared" ca="1" si="6"/>
        <v>-0.38353461800680577</v>
      </c>
      <c r="AN35" s="41">
        <f t="shared" ca="1" si="6"/>
        <v>-1.5075694869392683E-2</v>
      </c>
    </row>
    <row r="36" spans="1:40">
      <c r="A36" s="36"/>
      <c r="G36" s="36"/>
      <c r="V36" s="39">
        <f t="shared" ca="1" si="0"/>
        <v>0.84224855875729066</v>
      </c>
      <c r="W36" s="39">
        <f t="shared" ca="1" si="0"/>
        <v>3.2695935416273691E-2</v>
      </c>
      <c r="X36" s="39">
        <f t="shared" ca="1" si="0"/>
        <v>0.81612814070240924</v>
      </c>
      <c r="Y36" s="39">
        <f t="shared" ca="1" si="0"/>
        <v>0.31858151991561912</v>
      </c>
      <c r="AA36" s="39">
        <f t="shared" ca="1" si="5"/>
        <v>1.0037422171151775</v>
      </c>
      <c r="AB36" s="39">
        <f t="shared" ca="1" si="5"/>
        <v>-1.8425696344978131</v>
      </c>
      <c r="AC36" s="39">
        <f t="shared" ca="1" si="5"/>
        <v>0.90070776577448941</v>
      </c>
      <c r="AD36" s="39">
        <f t="shared" ca="1" si="5"/>
        <v>-0.47166903882050826</v>
      </c>
      <c r="AF36" s="39">
        <f t="array" aca="1" ref="AF36:AI36" ca="1">MMULT(AA36:AD36,$AQ$3:$AT$6)</f>
        <v>1.0037422171151775</v>
      </c>
      <c r="AG36" s="39">
        <f ca="1"/>
        <v>-0.11745289968156847</v>
      </c>
      <c r="AH36" s="39">
        <f ca="1"/>
        <v>0.79219938401285661</v>
      </c>
      <c r="AI36" s="39">
        <f ca="1"/>
        <v>0.25083991940177597</v>
      </c>
      <c r="AJ36" s="40"/>
      <c r="AK36" s="41">
        <f t="shared" ca="1" si="6"/>
        <v>0.2707484434230355</v>
      </c>
      <c r="AL36" s="41">
        <f t="shared" ca="1" si="6"/>
        <v>3.533489106687062E-2</v>
      </c>
      <c r="AM36" s="41">
        <f t="shared" ca="1" si="6"/>
        <v>0.22562145955493129</v>
      </c>
      <c r="AN36" s="41">
        <f t="shared" ca="1" si="6"/>
        <v>0.15274357662651503</v>
      </c>
    </row>
    <row r="37" spans="1:40">
      <c r="V37" s="39">
        <f t="shared" ca="1" si="0"/>
        <v>3.993042382771983E-2</v>
      </c>
      <c r="W37" s="39">
        <f t="shared" ca="1" si="0"/>
        <v>0.4693802081316315</v>
      </c>
      <c r="X37" s="39">
        <f t="shared" ca="1" si="0"/>
        <v>0.74406665320510657</v>
      </c>
      <c r="Y37" s="39">
        <f t="shared" ca="1" si="0"/>
        <v>0.56117687301757713</v>
      </c>
      <c r="AA37" s="39">
        <f t="shared" ca="1" si="5"/>
        <v>-1.7514940363175417</v>
      </c>
      <c r="AB37" s="39">
        <f t="shared" ca="1" si="5"/>
        <v>-7.6827949117904873E-2</v>
      </c>
      <c r="AC37" s="39">
        <f t="shared" ca="1" si="5"/>
        <v>0.65593384022588119</v>
      </c>
      <c r="AD37" s="39">
        <f t="shared" ca="1" si="5"/>
        <v>0.15395368520410022</v>
      </c>
      <c r="AF37" s="39">
        <f t="array" aca="1" ref="AF37:AI37" ca="1">MMULT(AA37:AD37,$AQ$3:$AT$6)</f>
        <v>-1.7514940363175417</v>
      </c>
      <c r="AG37" s="39">
        <f ca="1"/>
        <v>-1.5292415643923123</v>
      </c>
      <c r="AH37" s="39">
        <f ca="1"/>
        <v>-0.57636937731163707</v>
      </c>
      <c r="AI37" s="39">
        <f ca="1"/>
        <v>-1.138970710819962</v>
      </c>
      <c r="AJ37" s="40"/>
      <c r="AK37" s="41">
        <f t="shared" ca="1" si="6"/>
        <v>-0.28029880726350836</v>
      </c>
      <c r="AL37" s="41">
        <f t="shared" ca="1" si="6"/>
        <v>-0.26114072852238557</v>
      </c>
      <c r="AM37" s="41">
        <f t="shared" ca="1" si="6"/>
        <v>-8.6412218027053248E-2</v>
      </c>
      <c r="AN37" s="41">
        <f t="shared" ca="1" si="6"/>
        <v>-0.25030150613778895</v>
      </c>
    </row>
    <row r="38" spans="1:40">
      <c r="V38" s="39">
        <f t="shared" ca="1" si="0"/>
        <v>0.89183800835758464</v>
      </c>
      <c r="W38" s="39">
        <f t="shared" ca="1" si="0"/>
        <v>0.17903703362171619</v>
      </c>
      <c r="X38" s="39">
        <f t="shared" ca="1" si="0"/>
        <v>0.20556910662187655</v>
      </c>
      <c r="Y38" s="39">
        <f t="shared" ca="1" si="0"/>
        <v>0.43727709859788944</v>
      </c>
      <c r="AA38" s="39">
        <f t="shared" ca="1" si="5"/>
        <v>1.2363621378064409</v>
      </c>
      <c r="AB38" s="39">
        <f t="shared" ca="1" si="5"/>
        <v>-0.91904111505057307</v>
      </c>
      <c r="AC38" s="39">
        <f t="shared" ca="1" si="5"/>
        <v>-0.82189226921124203</v>
      </c>
      <c r="AD38" s="39">
        <f t="shared" ca="1" si="5"/>
        <v>-0.15787639707641318</v>
      </c>
      <c r="AF38" s="39">
        <f t="array" aca="1" ref="AF38:AI38" ca="1">MMULT(AA38:AD38,$AQ$3:$AT$6)</f>
        <v>1.2363621378064409</v>
      </c>
      <c r="AG38" s="39">
        <f ca="1"/>
        <v>0.56677286849504771</v>
      </c>
      <c r="AH38" s="39">
        <f ca="1"/>
        <v>-0.12260268084073911</v>
      </c>
      <c r="AI38" s="39">
        <f ca="1"/>
        <v>0.49964083000627391</v>
      </c>
      <c r="AJ38" s="40"/>
      <c r="AK38" s="41">
        <f t="shared" ca="1" si="6"/>
        <v>0.31727242756128821</v>
      </c>
      <c r="AL38" s="41">
        <f t="shared" ca="1" si="6"/>
        <v>0.17902230238396</v>
      </c>
      <c r="AM38" s="41">
        <f t="shared" ca="1" si="6"/>
        <v>1.7046588768311482E-2</v>
      </c>
      <c r="AN38" s="41">
        <f t="shared" ca="1" si="6"/>
        <v>0.22489584070181945</v>
      </c>
    </row>
    <row r="39" spans="1:40">
      <c r="V39" s="39">
        <f t="shared" ca="1" si="0"/>
        <v>0.92752592230631148</v>
      </c>
      <c r="W39" s="39">
        <f t="shared" ca="1" si="0"/>
        <v>0.85718512428529614</v>
      </c>
      <c r="X39" s="39">
        <f t="shared" ca="1" si="0"/>
        <v>0.17679923117375207</v>
      </c>
      <c r="Y39" s="39">
        <f t="shared" ca="1" si="0"/>
        <v>0.35906622584528836</v>
      </c>
      <c r="AA39" s="39">
        <f t="shared" ca="1" si="5"/>
        <v>1.4576096965745382</v>
      </c>
      <c r="AB39" s="39">
        <f t="shared" ca="1" si="5"/>
        <v>1.0677578595334138</v>
      </c>
      <c r="AC39" s="39">
        <f t="shared" ca="1" si="5"/>
        <v>-0.92763205838002716</v>
      </c>
      <c r="AD39" s="39">
        <f t="shared" ca="1" si="5"/>
        <v>-0.36095585006446357</v>
      </c>
      <c r="AF39" s="39">
        <f t="array" aca="1" ref="AF39:AI39" ca="1">MMULT(AA39:AD39,$AQ$3:$AT$6)</f>
        <v>1.4576096965745382</v>
      </c>
      <c r="AG39" s="39">
        <f ca="1"/>
        <v>1.8014445970849184</v>
      </c>
      <c r="AH39" s="39">
        <f ca="1"/>
        <v>0.45837835537736238</v>
      </c>
      <c r="AI39" s="39">
        <f ca="1"/>
        <v>0.9597120511065389</v>
      </c>
      <c r="AJ39" s="40"/>
      <c r="AK39" s="41">
        <f t="shared" ca="1" si="6"/>
        <v>0.36152193931490767</v>
      </c>
      <c r="AL39" s="41">
        <f t="shared" ca="1" si="6"/>
        <v>0.43830336538783288</v>
      </c>
      <c r="AM39" s="41">
        <f t="shared" ca="1" si="6"/>
        <v>0.14951026502603862</v>
      </c>
      <c r="AN39" s="41">
        <f t="shared" ca="1" si="6"/>
        <v>0.35831649482089628</v>
      </c>
    </row>
    <row r="40" spans="1:40">
      <c r="V40" s="39">
        <f t="shared" ca="1" si="0"/>
        <v>0.67383222705513768</v>
      </c>
      <c r="W40" s="39">
        <f t="shared" ca="1" si="0"/>
        <v>0.60536231165661925</v>
      </c>
      <c r="X40" s="39">
        <f t="shared" ca="1" si="0"/>
        <v>0.38018819481523181</v>
      </c>
      <c r="Y40" s="39">
        <f t="shared" ca="1" si="0"/>
        <v>0.20708792758393602</v>
      </c>
      <c r="AA40" s="39">
        <f t="shared" ca="1" si="5"/>
        <v>0.45051998685997185</v>
      </c>
      <c r="AB40" s="39">
        <f t="shared" ca="1" si="5"/>
        <v>0.26725169440764879</v>
      </c>
      <c r="AC40" s="39">
        <f t="shared" ca="1" si="5"/>
        <v>-0.30498655858287782</v>
      </c>
      <c r="AD40" s="39">
        <f t="shared" ca="1" si="5"/>
        <v>-0.81656711369308177</v>
      </c>
      <c r="AF40" s="39">
        <f t="array" aca="1" ref="AF40:AI40" ca="1">MMULT(AA40:AD40,$AQ$3:$AT$6)</f>
        <v>0.45051998685997185</v>
      </c>
      <c r="AG40" s="39">
        <f ca="1"/>
        <v>0.52372555468808601</v>
      </c>
      <c r="AH40" s="39">
        <f ca="1"/>
        <v>0.11120554448780981</v>
      </c>
      <c r="AI40" s="39">
        <f ca="1"/>
        <v>-0.13306317115298816</v>
      </c>
      <c r="AJ40" s="40"/>
      <c r="AK40" s="41">
        <f t="shared" ca="1" si="6"/>
        <v>0.16010399737199438</v>
      </c>
      <c r="AL40" s="41">
        <f t="shared" ca="1" si="6"/>
        <v>0.16998236648449805</v>
      </c>
      <c r="AM40" s="41">
        <f t="shared" ca="1" si="6"/>
        <v>7.0354864143220633E-2</v>
      </c>
      <c r="AN40" s="41">
        <f t="shared" ca="1" si="6"/>
        <v>4.141168036563344E-2</v>
      </c>
    </row>
    <row r="41" spans="1:40">
      <c r="V41" s="39">
        <f t="shared" ca="1" si="0"/>
        <v>6.7267638356744319E-2</v>
      </c>
      <c r="W41" s="39">
        <f t="shared" ca="1" si="0"/>
        <v>0.35979816136476628</v>
      </c>
      <c r="X41" s="39">
        <f t="shared" ca="1" si="0"/>
        <v>0.94206248992014285</v>
      </c>
      <c r="Y41" s="39">
        <f t="shared" ca="1" si="0"/>
        <v>0.60149800918947582</v>
      </c>
      <c r="AA41" s="39">
        <f t="shared" ca="1" si="5"/>
        <v>-1.4964544219069693</v>
      </c>
      <c r="AB41" s="39">
        <f t="shared" ca="1" si="5"/>
        <v>-0.358998351194461</v>
      </c>
      <c r="AC41" s="39">
        <f t="shared" ca="1" si="5"/>
        <v>1.5723257673030069</v>
      </c>
      <c r="AD41" s="39">
        <f t="shared" ca="1" si="5"/>
        <v>0.25722643060383366</v>
      </c>
      <c r="AF41" s="39">
        <f t="array" aca="1" ref="AF41:AI41" ca="1">MMULT(AA41:AD41,$AQ$3:$AT$6)</f>
        <v>-1.4964544219069693</v>
      </c>
      <c r="AG41" s="39">
        <f ca="1"/>
        <v>-1.4611003749224174</v>
      </c>
      <c r="AH41" s="39">
        <f ca="1"/>
        <v>0.19314148920314655</v>
      </c>
      <c r="AI41" s="39">
        <f ca="1"/>
        <v>-0.77997711659790681</v>
      </c>
      <c r="AJ41" s="40"/>
      <c r="AK41" s="41">
        <f t="shared" ca="1" si="6"/>
        <v>-0.22929088438139389</v>
      </c>
      <c r="AL41" s="41">
        <f t="shared" ca="1" si="6"/>
        <v>-0.24683107873370763</v>
      </c>
      <c r="AM41" s="41">
        <f t="shared" ca="1" si="6"/>
        <v>8.9036259538317411E-2</v>
      </c>
      <c r="AN41" s="41">
        <f t="shared" ca="1" si="6"/>
        <v>-0.14619336381339293</v>
      </c>
    </row>
    <row r="42" spans="1:40">
      <c r="V42" s="39">
        <f t="shared" ca="1" si="0"/>
        <v>0.39322617198063292</v>
      </c>
      <c r="W42" s="39">
        <f t="shared" ca="1" si="0"/>
        <v>8.2032872894908015E-2</v>
      </c>
      <c r="X42" s="39">
        <f t="shared" ca="1" si="0"/>
        <v>0.79871621950463167</v>
      </c>
      <c r="Y42" s="39">
        <f t="shared" ca="1" si="0"/>
        <v>7.0229690988830029E-2</v>
      </c>
      <c r="AA42" s="39">
        <f t="shared" ca="1" si="5"/>
        <v>-0.27092028388373468</v>
      </c>
      <c r="AB42" s="39">
        <f t="shared" ca="1" si="5"/>
        <v>-1.3915267763569215</v>
      </c>
      <c r="AC42" s="39">
        <f t="shared" ca="1" si="5"/>
        <v>0.83704448945413878</v>
      </c>
      <c r="AD42" s="39">
        <f t="shared" ca="1" si="5"/>
        <v>-1.4740824915822619</v>
      </c>
      <c r="AF42" s="39">
        <f t="array" aca="1" ref="AF42:AI42" ca="1">MMULT(AA42:AD42,$AQ$3:$AT$6)</f>
        <v>-0.27092028388373468</v>
      </c>
      <c r="AG42" s="39">
        <f ca="1"/>
        <v>-0.96331445647716829</v>
      </c>
      <c r="AH42" s="39">
        <f ca="1"/>
        <v>9.9234821724611622E-2</v>
      </c>
      <c r="AI42" s="39">
        <f ca="1"/>
        <v>-1.2187565880299207</v>
      </c>
      <c r="AJ42" s="40"/>
      <c r="AK42" s="41">
        <f t="shared" ca="1" si="6"/>
        <v>1.5815943223253068E-2</v>
      </c>
      <c r="AL42" s="41">
        <f t="shared" ca="1" si="6"/>
        <v>-0.14229603586020534</v>
      </c>
      <c r="AM42" s="41">
        <f t="shared" ca="1" si="6"/>
        <v>6.7625539353211445E-2</v>
      </c>
      <c r="AN42" s="41">
        <f t="shared" ca="1" si="6"/>
        <v>-0.27343941052867698</v>
      </c>
    </row>
    <row r="43" spans="1:40">
      <c r="V43" s="39">
        <f t="shared" ca="1" si="0"/>
        <v>0.57144676142611328</v>
      </c>
      <c r="W43" s="39">
        <f t="shared" ca="1" si="0"/>
        <v>0.97748208145219773</v>
      </c>
      <c r="X43" s="39">
        <f t="shared" ca="1" si="0"/>
        <v>0.15131668318761071</v>
      </c>
      <c r="Y43" s="39">
        <f t="shared" ca="1" si="0"/>
        <v>0.12759529931731761</v>
      </c>
      <c r="AA43" s="39">
        <f t="shared" ca="1" si="5"/>
        <v>0.18005871031493759</v>
      </c>
      <c r="AB43" s="39">
        <f t="shared" ca="1" si="5"/>
        <v>2.0043195862050691</v>
      </c>
      <c r="AC43" s="39">
        <f t="shared" ca="1" si="5"/>
        <v>-1.0308026690684473</v>
      </c>
      <c r="AD43" s="39">
        <f t="shared" ca="1" si="5"/>
        <v>-1.137832099237694</v>
      </c>
      <c r="AF43" s="39">
        <f t="array" aca="1" ref="AF43:AI43" ca="1">MMULT(AA43:AD43,$AQ$3:$AT$6)</f>
        <v>0.18005871031493759</v>
      </c>
      <c r="AG43" s="39">
        <f ca="1"/>
        <v>1.2088907622835814</v>
      </c>
      <c r="AH43" s="39">
        <f ca="1"/>
        <v>-0.13709662426944169</v>
      </c>
      <c r="AI43" s="39">
        <f ca="1"/>
        <v>-0.28209601962299158</v>
      </c>
      <c r="AJ43" s="40"/>
      <c r="AK43" s="41">
        <f t="shared" ca="1" si="6"/>
        <v>0.10601174206298752</v>
      </c>
      <c r="AL43" s="41">
        <f t="shared" ca="1" si="6"/>
        <v>0.31386706007955206</v>
      </c>
      <c r="AM43" s="41">
        <f t="shared" ca="1" si="6"/>
        <v>1.3741969666567294E-2</v>
      </c>
      <c r="AN43" s="41">
        <f t="shared" ca="1" si="6"/>
        <v>-1.8078456906675533E-3</v>
      </c>
    </row>
    <row r="44" spans="1:40">
      <c r="V44" s="39">
        <f t="shared" ca="1" si="0"/>
        <v>0.55333807508193866</v>
      </c>
      <c r="W44" s="39">
        <f t="shared" ca="1" si="0"/>
        <v>0.66531357536377389</v>
      </c>
      <c r="X44" s="39">
        <f t="shared" ca="1" si="0"/>
        <v>2.0261662575008499E-3</v>
      </c>
      <c r="Y44" s="39">
        <f t="shared" ca="1" si="0"/>
        <v>0.78086703302686511</v>
      </c>
      <c r="AA44" s="39">
        <f t="shared" ca="1" si="5"/>
        <v>0.13409955713470811</v>
      </c>
      <c r="AB44" s="39">
        <f t="shared" ca="1" si="5"/>
        <v>0.42700889451318758</v>
      </c>
      <c r="AC44" s="39">
        <f t="shared" ca="1" si="5"/>
        <v>-2.8740590022054544</v>
      </c>
      <c r="AD44" s="39">
        <f t="shared" ca="1" si="5"/>
        <v>0.7751247738435294</v>
      </c>
      <c r="AF44" s="39">
        <f t="array" aca="1" ref="AF44:AI44" ca="1">MMULT(AA44:AD44,$AQ$3:$AT$6)</f>
        <v>0.13409955713470811</v>
      </c>
      <c r="AG44" s="39">
        <f ca="1"/>
        <v>0.33892551666347015</v>
      </c>
      <c r="AH44" s="39">
        <f ca="1"/>
        <v>-1.9747228647577195</v>
      </c>
      <c r="AI44" s="39">
        <f ca="1"/>
        <v>0.12832321867775642</v>
      </c>
      <c r="AJ44" s="40"/>
      <c r="AK44" s="41">
        <f t="shared" ca="1" si="6"/>
        <v>9.6819911426941629E-2</v>
      </c>
      <c r="AL44" s="41">
        <f t="shared" ca="1" si="6"/>
        <v>0.13117435849932874</v>
      </c>
      <c r="AM44" s="41">
        <f t="shared" ca="1" si="6"/>
        <v>-0.40523681316476007</v>
      </c>
      <c r="AN44" s="41">
        <f t="shared" ca="1" si="6"/>
        <v>0.11721373341654936</v>
      </c>
    </row>
    <row r="45" spans="1:40">
      <c r="V45" s="39">
        <f t="shared" ca="1" si="0"/>
        <v>0.4046932054182687</v>
      </c>
      <c r="W45" s="39">
        <f t="shared" ca="1" si="0"/>
        <v>6.7701394728891806E-4</v>
      </c>
      <c r="X45" s="39">
        <f t="shared" ca="1" si="0"/>
        <v>0.96294916861200341</v>
      </c>
      <c r="Y45" s="39">
        <f t="shared" ca="1" si="0"/>
        <v>0.77599835341053136</v>
      </c>
      <c r="AA45" s="39">
        <f t="shared" ca="1" si="5"/>
        <v>-0.24121767732208468</v>
      </c>
      <c r="AB45" s="39">
        <f t="shared" ca="1" si="5"/>
        <v>-3.204275612588968</v>
      </c>
      <c r="AC45" s="39">
        <f t="shared" ca="1" si="5"/>
        <v>1.7859851488673697</v>
      </c>
      <c r="AD45" s="39">
        <f t="shared" ca="1" si="5"/>
        <v>0.75874804038892252</v>
      </c>
      <c r="AF45" s="39">
        <f t="array" aca="1" ref="AF45:AI45" ca="1">MMULT(AA45:AD45,$AQ$3:$AT$6)</f>
        <v>-0.24121767732208468</v>
      </c>
      <c r="AG45" s="39">
        <f ca="1"/>
        <v>-1.8929919448711456</v>
      </c>
      <c r="AH45" s="39">
        <f ca="1"/>
        <v>0.35133062746984667</v>
      </c>
      <c r="AI45" s="39">
        <f ca="1"/>
        <v>-0.10943333518984738</v>
      </c>
      <c r="AJ45" s="40"/>
      <c r="AK45" s="41">
        <f t="shared" ca="1" si="6"/>
        <v>2.1756464535583067E-2</v>
      </c>
      <c r="AL45" s="41">
        <f t="shared" ca="1" si="6"/>
        <v>-0.33752830842294057</v>
      </c>
      <c r="AM45" s="41">
        <f t="shared" ca="1" si="6"/>
        <v>0.12510338306312505</v>
      </c>
      <c r="AN45" s="41">
        <f t="shared" ca="1" si="6"/>
        <v>4.8264332794944263E-2</v>
      </c>
    </row>
    <row r="46" spans="1:40">
      <c r="V46" s="39">
        <f t="shared" ca="1" si="0"/>
        <v>0.7050891007089628</v>
      </c>
      <c r="W46" s="39">
        <f t="shared" ca="1" si="0"/>
        <v>6.2747574405847772E-2</v>
      </c>
      <c r="X46" s="39">
        <f t="shared" ca="1" si="0"/>
        <v>0.3830159917857584</v>
      </c>
      <c r="Y46" s="39">
        <f t="shared" ca="1" si="0"/>
        <v>0.6272503802435071</v>
      </c>
      <c r="AA46" s="39">
        <f t="shared" ca="1" si="5"/>
        <v>0.53909428529867531</v>
      </c>
      <c r="AB46" s="39">
        <f t="shared" ca="1" si="5"/>
        <v>-1.5321105822676655</v>
      </c>
      <c r="AC46" s="39">
        <f t="shared" ca="1" si="5"/>
        <v>-0.29756920190431402</v>
      </c>
      <c r="AD46" s="39">
        <f t="shared" ca="1" si="5"/>
        <v>0.32457963871216833</v>
      </c>
      <c r="AF46" s="39">
        <f t="array" aca="1" ref="AF46:AI46" ca="1">MMULT(AA46:AD46,$AQ$3:$AT$6)</f>
        <v>0.53909428529867531</v>
      </c>
      <c r="AG46" s="39">
        <f ca="1"/>
        <v>-0.34885918778881236</v>
      </c>
      <c r="AH46" s="39">
        <f ca="1"/>
        <v>-0.30825913944896466</v>
      </c>
      <c r="AI46" s="39">
        <f ca="1"/>
        <v>0.21437837113329536</v>
      </c>
      <c r="AJ46" s="40"/>
      <c r="AK46" s="41">
        <f t="shared" ca="1" si="6"/>
        <v>0.17781885705973507</v>
      </c>
      <c r="AL46" s="41">
        <f t="shared" ca="1" si="6"/>
        <v>-1.3260429435650589E-2</v>
      </c>
      <c r="AM46" s="41">
        <f t="shared" ca="1" si="6"/>
        <v>-2.5283083794363947E-2</v>
      </c>
      <c r="AN46" s="41">
        <f t="shared" ca="1" si="6"/>
        <v>0.14216972762865565</v>
      </c>
    </row>
    <row r="47" spans="1:40">
      <c r="V47" s="39">
        <f t="shared" ca="1" si="0"/>
        <v>0.62749158783875092</v>
      </c>
      <c r="W47" s="39">
        <f t="shared" ca="1" si="0"/>
        <v>0.4149618909164221</v>
      </c>
      <c r="X47" s="39">
        <f t="shared" ca="1" si="0"/>
        <v>0.1415181628759089</v>
      </c>
      <c r="Y47" s="39">
        <f t="shared" ca="1" si="0"/>
        <v>0.45135558769798656</v>
      </c>
      <c r="AA47" s="39">
        <f t="shared" ca="1" si="5"/>
        <v>0.32521702504846717</v>
      </c>
      <c r="AB47" s="39">
        <f t="shared" ca="1" si="5"/>
        <v>-0.21479932160676507</v>
      </c>
      <c r="AC47" s="39">
        <f t="shared" ca="1" si="5"/>
        <v>-1.0735234438808552</v>
      </c>
      <c r="AD47" s="39">
        <f t="shared" ca="1" si="5"/>
        <v>-0.12223718814158807</v>
      </c>
      <c r="AF47" s="39">
        <f t="array" aca="1" ref="AF47:AI47" ca="1">MMULT(AA47:AD47,$AQ$3:$AT$6)</f>
        <v>0.32521702504846717</v>
      </c>
      <c r="AG47" s="39">
        <f ca="1"/>
        <v>0.16328190735137021</v>
      </c>
      <c r="AH47" s="39">
        <f ca="1"/>
        <v>-0.67199971340222597</v>
      </c>
      <c r="AI47" s="39">
        <f ca="1"/>
        <v>-6.5073186723483945E-2</v>
      </c>
      <c r="AJ47" s="40"/>
      <c r="AK47" s="41">
        <f t="shared" ca="1" si="6"/>
        <v>0.13504340500969345</v>
      </c>
      <c r="AL47" s="41">
        <f t="shared" ca="1" si="6"/>
        <v>9.4289200543787741E-2</v>
      </c>
      <c r="AM47" s="41">
        <f t="shared" ca="1" si="6"/>
        <v>-0.10821593465570752</v>
      </c>
      <c r="AN47" s="41">
        <f t="shared" ca="1" si="6"/>
        <v>6.1128775850189658E-2</v>
      </c>
    </row>
    <row r="48" spans="1:40">
      <c r="V48" s="39">
        <f t="shared" ca="1" si="0"/>
        <v>0.2650060627801708</v>
      </c>
      <c r="W48" s="39">
        <f t="shared" ca="1" si="0"/>
        <v>0.11167215695709753</v>
      </c>
      <c r="X48" s="39">
        <f t="shared" ca="1" si="0"/>
        <v>0.26551959262996061</v>
      </c>
      <c r="Y48" s="39">
        <f t="shared" ca="1" si="0"/>
        <v>0.32364829291717545</v>
      </c>
      <c r="AA48" s="39">
        <f t="shared" ca="1" si="5"/>
        <v>-0.62798750469965869</v>
      </c>
      <c r="AB48" s="39">
        <f t="shared" ca="1" si="5"/>
        <v>-1.2176833834789353</v>
      </c>
      <c r="AC48" s="39">
        <f t="shared" ca="1" si="5"/>
        <v>-0.62642047189866545</v>
      </c>
      <c r="AD48" s="39">
        <f t="shared" ca="1" si="5"/>
        <v>-0.45752103595749971</v>
      </c>
      <c r="AF48" s="39">
        <f t="array" aca="1" ref="AF48:AI48" ca="1">MMULT(AA48:AD48,$AQ$3:$AT$6)</f>
        <v>-0.62798750469965869</v>
      </c>
      <c r="AG48" s="39">
        <f ca="1"/>
        <v>-1.1752439044415233</v>
      </c>
      <c r="AH48" s="39">
        <f ca="1"/>
        <v>-1.1730845913202259</v>
      </c>
      <c r="AI48" s="39">
        <f ca="1"/>
        <v>-1.1219884015430954</v>
      </c>
      <c r="AJ48" s="40"/>
      <c r="AK48" s="41">
        <f t="shared" ca="1" si="6"/>
        <v>-5.5597500939931738E-2</v>
      </c>
      <c r="AL48" s="41">
        <f t="shared" ca="1" si="6"/>
        <v>-0.18680121993271989</v>
      </c>
      <c r="AM48" s="41">
        <f t="shared" ca="1" si="6"/>
        <v>-0.22246328682101152</v>
      </c>
      <c r="AN48" s="41">
        <f t="shared" ca="1" si="6"/>
        <v>-0.24537663644749763</v>
      </c>
    </row>
    <row r="49" spans="1:40">
      <c r="V49" s="39">
        <f t="shared" ca="1" si="0"/>
        <v>0.2849856546971723</v>
      </c>
      <c r="W49" s="39">
        <f t="shared" ca="1" si="0"/>
        <v>8.6038710861320644E-2</v>
      </c>
      <c r="X49" s="39">
        <f t="shared" ca="1" si="0"/>
        <v>0.54942377007753351</v>
      </c>
      <c r="Y49" s="39">
        <f t="shared" ca="1" si="0"/>
        <v>0.49763400209874775</v>
      </c>
      <c r="AA49" s="39">
        <f t="shared" ca="1" si="5"/>
        <v>-0.56809375298644293</v>
      </c>
      <c r="AB49" s="39">
        <f t="shared" ca="1" si="5"/>
        <v>-1.3655590032075871</v>
      </c>
      <c r="AC49" s="39">
        <f t="shared" ca="1" si="5"/>
        <v>0.12420563608693867</v>
      </c>
      <c r="AD49" s="39">
        <f t="shared" ca="1" si="5"/>
        <v>-5.9307120039761713E-3</v>
      </c>
      <c r="AF49" s="39">
        <f t="array" aca="1" ref="AF49:AI49" ca="1">MMULT(AA49:AD49,$AQ$3:$AT$6)</f>
        <v>-0.56809375298644293</v>
      </c>
      <c r="AG49" s="39">
        <f ca="1"/>
        <v>-1.2022325318827696</v>
      </c>
      <c r="AH49" s="39">
        <f ca="1"/>
        <v>-0.61005169025275152</v>
      </c>
      <c r="AI49" s="39">
        <f ca="1"/>
        <v>-0.70827538631641429</v>
      </c>
      <c r="AJ49" s="40"/>
      <c r="AK49" s="41">
        <f t="shared" ca="1" si="6"/>
        <v>-4.3618750597288591E-2</v>
      </c>
      <c r="AL49" s="41">
        <f t="shared" ca="1" si="6"/>
        <v>-0.19246883169538159</v>
      </c>
      <c r="AM49" s="41">
        <f t="shared" ca="1" si="6"/>
        <v>-9.4091785377627343E-2</v>
      </c>
      <c r="AN49" s="41">
        <f t="shared" ca="1" si="6"/>
        <v>-0.12539986203176012</v>
      </c>
    </row>
    <row r="50" spans="1:40">
      <c r="V50" s="39">
        <f t="shared" ca="1" si="0"/>
        <v>0.39288822230364606</v>
      </c>
      <c r="W50" s="39">
        <f t="shared" ca="1" si="0"/>
        <v>2.5568568889210885E-2</v>
      </c>
      <c r="X50" s="39">
        <f t="shared" ca="1" si="0"/>
        <v>0.82984626936124251</v>
      </c>
      <c r="Y50" s="39">
        <f t="shared" ca="1" si="0"/>
        <v>0.35474979194775935</v>
      </c>
      <c r="AA50" s="39">
        <f t="shared" ca="1" si="5"/>
        <v>-0.27179916849230179</v>
      </c>
      <c r="AB50" s="39">
        <f t="shared" ca="1" si="5"/>
        <v>-1.9503271574241252</v>
      </c>
      <c r="AC50" s="39">
        <f t="shared" ca="1" si="5"/>
        <v>0.95355792668554218</v>
      </c>
      <c r="AD50" s="39">
        <f t="shared" ca="1" si="5"/>
        <v>-0.37252824832844733</v>
      </c>
      <c r="AF50" s="39">
        <f t="array" aca="1" ref="AF50:AI50" ca="1">MMULT(AA50:AD50,$AQ$3:$AT$6)</f>
        <v>-0.27179916849230179</v>
      </c>
      <c r="AG50" s="39">
        <f ca="1"/>
        <v>-1.2584278749887616</v>
      </c>
      <c r="AH50" s="39">
        <f ca="1"/>
        <v>3.8115374335511487E-2</v>
      </c>
      <c r="AI50" s="39">
        <f ca="1"/>
        <v>-0.67428127251095549</v>
      </c>
      <c r="AJ50" s="40"/>
      <c r="AK50" s="41">
        <f t="shared" ca="1" si="6"/>
        <v>1.5640166301539644E-2</v>
      </c>
      <c r="AL50" s="41">
        <f t="shared" ca="1" si="6"/>
        <v>-0.20426985374763995</v>
      </c>
      <c r="AM50" s="41">
        <f t="shared" ca="1" si="6"/>
        <v>5.3690305348496614E-2</v>
      </c>
      <c r="AN50" s="41">
        <f t="shared" ca="1" si="6"/>
        <v>-0.11554156902817707</v>
      </c>
    </row>
    <row r="51" spans="1:40">
      <c r="V51" s="39">
        <f t="shared" ca="1" si="0"/>
        <v>0.69355645315068626</v>
      </c>
      <c r="W51" s="39">
        <f t="shared" ca="1" si="0"/>
        <v>0.16246619859518641</v>
      </c>
      <c r="X51" s="39">
        <f t="shared" ca="1" si="0"/>
        <v>0.22397593183531117</v>
      </c>
      <c r="Y51" s="39">
        <f t="shared" ca="1" si="0"/>
        <v>0.9736666634105694</v>
      </c>
      <c r="AA51" s="39">
        <f t="shared" ca="1" si="5"/>
        <v>0.50595663345080866</v>
      </c>
      <c r="AB51" s="39">
        <f t="shared" ca="1" si="5"/>
        <v>-0.98437249398583748</v>
      </c>
      <c r="AC51" s="39">
        <f t="shared" ca="1" si="5"/>
        <v>-0.75883400067146345</v>
      </c>
      <c r="AD51" s="39">
        <f t="shared" ca="1" si="5"/>
        <v>1.9376439775222554</v>
      </c>
      <c r="AF51" s="39">
        <f t="array" aca="1" ref="AF51:AI51" ca="1">MMULT(AA51:AD51,$AQ$3:$AT$6)</f>
        <v>0.50595663345080866</v>
      </c>
      <c r="AG51" s="39">
        <f ca="1"/>
        <v>-8.8487249590157635E-2</v>
      </c>
      <c r="AH51" s="39">
        <f ca="1"/>
        <v>-0.53062712220251862</v>
      </c>
      <c r="AI51" s="39">
        <f ca="1"/>
        <v>1.1687981898827819</v>
      </c>
      <c r="AJ51" s="40"/>
      <c r="AK51" s="41">
        <f t="shared" ca="1" si="6"/>
        <v>0.17119132669016174</v>
      </c>
      <c r="AL51" s="41">
        <f t="shared" ca="1" si="6"/>
        <v>4.1417677586066896E-2</v>
      </c>
      <c r="AM51" s="41">
        <f t="shared" ca="1" si="6"/>
        <v>-7.5982983862174253E-2</v>
      </c>
      <c r="AN51" s="41">
        <f t="shared" ca="1" si="6"/>
        <v>0.41895147506600677</v>
      </c>
    </row>
    <row r="52" spans="1:40">
      <c r="V52" s="39">
        <f t="shared" ca="1" si="0"/>
        <v>0.39835648276910529</v>
      </c>
      <c r="W52" s="39">
        <f t="shared" ca="1" si="0"/>
        <v>8.6175965223476148E-2</v>
      </c>
      <c r="X52" s="39">
        <f t="shared" ca="1" si="0"/>
        <v>0.17517748919259102</v>
      </c>
      <c r="Y52" s="39">
        <f t="shared" ca="1" si="0"/>
        <v>0.81780625527210438</v>
      </c>
      <c r="AA52" s="39">
        <f t="shared" ca="1" si="5"/>
        <v>-0.25760345168996462</v>
      </c>
      <c r="AB52" s="39">
        <f t="shared" ca="1" si="5"/>
        <v>-1.3646854633798586</v>
      </c>
      <c r="AC52" s="39">
        <f t="shared" ca="1" si="5"/>
        <v>-0.93390097011540318</v>
      </c>
      <c r="AD52" s="39">
        <f t="shared" ca="1" si="5"/>
        <v>0.90703651197276791</v>
      </c>
      <c r="AF52" s="39">
        <f t="array" aca="1" ref="AF52:AI52" ca="1">MMULT(AA52:AD52,$AQ$3:$AT$6)</f>
        <v>-0.25760345168996462</v>
      </c>
      <c r="AG52" s="39">
        <f ca="1"/>
        <v>-0.93785561012254937</v>
      </c>
      <c r="AH52" s="39">
        <f ca="1"/>
        <v>-1.2219362874083661</v>
      </c>
      <c r="AI52" s="39">
        <f ca="1"/>
        <v>-0.12893189182570142</v>
      </c>
      <c r="AJ52" s="40"/>
      <c r="AK52" s="41">
        <f t="shared" ca="1" si="6"/>
        <v>1.847930966200708E-2</v>
      </c>
      <c r="AL52" s="41">
        <f t="shared" ca="1" si="6"/>
        <v>-0.13694967812573536</v>
      </c>
      <c r="AM52" s="41">
        <f t="shared" ca="1" si="6"/>
        <v>-0.23360147352910748</v>
      </c>
      <c r="AN52" s="41">
        <f t="shared" ca="1" si="6"/>
        <v>4.2609751370546595E-2</v>
      </c>
    </row>
    <row r="53" spans="1:40">
      <c r="V53" s="39">
        <f t="shared" ca="1" si="0"/>
        <v>0.33172104447940054</v>
      </c>
      <c r="W53" s="39">
        <f t="shared" ca="1" si="0"/>
        <v>0.82634369078084291</v>
      </c>
      <c r="X53" s="39">
        <f t="shared" ca="1" si="0"/>
        <v>0.84601148031924611</v>
      </c>
      <c r="Y53" s="39">
        <f t="shared" ca="1" si="0"/>
        <v>0.97239928950458676</v>
      </c>
      <c r="AA53" s="39">
        <f t="shared" ca="1" si="5"/>
        <v>-0.43516579438064895</v>
      </c>
      <c r="AB53" s="39">
        <f t="shared" ca="1" si="5"/>
        <v>0.93981469761892733</v>
      </c>
      <c r="AC53" s="39">
        <f t="shared" ca="1" si="5"/>
        <v>1.0194760043899194</v>
      </c>
      <c r="AD53" s="39">
        <f t="shared" ca="1" si="5"/>
        <v>1.9172874691704247</v>
      </c>
      <c r="AF53" s="39">
        <f t="array" aca="1" ref="AF53:AI53" ca="1">MMULT(AA53:AD53,$AQ$3:$AT$6)</f>
        <v>-0.43516579438064895</v>
      </c>
      <c r="AG53" s="39">
        <f ca="1"/>
        <v>0.12518718707419918</v>
      </c>
      <c r="AH53" s="39">
        <f ca="1"/>
        <v>0.75793126826216084</v>
      </c>
      <c r="AI53" s="39">
        <f ca="1"/>
        <v>1.1796975054133867</v>
      </c>
      <c r="AJ53" s="40"/>
      <c r="AK53" s="41">
        <f t="shared" ca="1" si="6"/>
        <v>-1.7033158876129786E-2</v>
      </c>
      <c r="AL53" s="41">
        <f t="shared" ca="1" si="6"/>
        <v>8.6289309285581817E-2</v>
      </c>
      <c r="AM53" s="41">
        <f t="shared" ca="1" si="6"/>
        <v>0.21780832916377268</v>
      </c>
      <c r="AN53" s="41">
        <f t="shared" ca="1" si="6"/>
        <v>0.42211227656988215</v>
      </c>
    </row>
    <row r="54" spans="1:40" ht="13">
      <c r="A54" s="55"/>
      <c r="G54" s="55"/>
      <c r="V54" s="39">
        <f t="shared" ca="1" si="0"/>
        <v>0.393172597237747</v>
      </c>
      <c r="W54" s="39">
        <f t="shared" ca="1" si="0"/>
        <v>1.2529359686843655E-2</v>
      </c>
      <c r="X54" s="39">
        <f t="shared" ca="1" si="0"/>
        <v>0.68877961068430171</v>
      </c>
      <c r="Y54" s="39">
        <f t="shared" ca="1" si="0"/>
        <v>9.766492881379274E-2</v>
      </c>
      <c r="AA54" s="39">
        <f t="shared" ca="1" si="5"/>
        <v>-0.27105959839529808</v>
      </c>
      <c r="AB54" s="39">
        <f t="shared" ca="1" si="5"/>
        <v>-2.2404963207087332</v>
      </c>
      <c r="AC54" s="39">
        <f t="shared" ca="1" si="5"/>
        <v>0.4923940868925486</v>
      </c>
      <c r="AD54" s="39">
        <f t="shared" ca="1" si="5"/>
        <v>-1.2949720902423292</v>
      </c>
      <c r="AF54" s="39">
        <f t="array" aca="1" ref="AF54:AI54" ca="1">MMULT(AA54:AD54,$AQ$3:$AT$6)</f>
        <v>-0.27105959839529808</v>
      </c>
      <c r="AG54" s="39">
        <f ca="1"/>
        <v>-1.4106553321123896</v>
      </c>
      <c r="AH54" s="39">
        <f ca="1"/>
        <v>-0.3865358779803903</v>
      </c>
      <c r="AI54" s="39">
        <f ca="1"/>
        <v>-1.3600517761879349</v>
      </c>
      <c r="AJ54" s="40"/>
      <c r="AK54" s="41">
        <f t="shared" ca="1" si="6"/>
        <v>1.5788080320940388E-2</v>
      </c>
      <c r="AL54" s="41">
        <f t="shared" ca="1" si="6"/>
        <v>-0.2362376197436018</v>
      </c>
      <c r="AM54" s="41">
        <f t="shared" ca="1" si="6"/>
        <v>-4.3130180179528993E-2</v>
      </c>
      <c r="AN54" s="41">
        <f t="shared" ca="1" si="6"/>
        <v>-0.31441501509450109</v>
      </c>
    </row>
    <row r="55" spans="1:40">
      <c r="V55" s="39">
        <f t="shared" ca="1" si="0"/>
        <v>0.30729692348889548</v>
      </c>
      <c r="W55" s="39">
        <f t="shared" ca="1" si="0"/>
        <v>0.81394657331581521</v>
      </c>
      <c r="X55" s="39">
        <f t="shared" ca="1" si="0"/>
        <v>0.59991294467601797</v>
      </c>
      <c r="Y55" s="39">
        <f t="shared" ca="1" si="0"/>
        <v>0.67628673059118172</v>
      </c>
      <c r="AA55" s="39">
        <f t="shared" ca="1" si="5"/>
        <v>-0.50352693642390856</v>
      </c>
      <c r="AB55" s="39">
        <f t="shared" ca="1" si="5"/>
        <v>0.89253385783679962</v>
      </c>
      <c r="AC55" s="39">
        <f t="shared" ca="1" si="5"/>
        <v>0.25312177759591464</v>
      </c>
      <c r="AD55" s="39">
        <f t="shared" ca="1" si="5"/>
        <v>0.45734020087725136</v>
      </c>
      <c r="AF55" s="39">
        <f t="array" aca="1" ref="AF55:AI55" ca="1">MMULT(AA55:AD55,$AQ$3:$AT$6)</f>
        <v>-0.50352693642390856</v>
      </c>
      <c r="AG55" s="39">
        <f ca="1"/>
        <v>4.2173488482998345E-2</v>
      </c>
      <c r="AH55" s="39">
        <f ca="1"/>
        <v>0.12608442638098927</v>
      </c>
      <c r="AI55" s="39">
        <f ca="1"/>
        <v>0.12404398790263627</v>
      </c>
      <c r="AJ55" s="40"/>
      <c r="AK55" s="41">
        <f t="shared" ca="1" si="6"/>
        <v>-3.0705387284781713E-2</v>
      </c>
      <c r="AL55" s="41">
        <f t="shared" ca="1" si="6"/>
        <v>6.885643258142965E-2</v>
      </c>
      <c r="AM55" s="41">
        <f t="shared" ca="1" si="6"/>
        <v>7.3747249214865557E-2</v>
      </c>
      <c r="AN55" s="41">
        <f t="shared" ca="1" si="6"/>
        <v>0.11597275649176451</v>
      </c>
    </row>
    <row r="56" spans="1:40" ht="13">
      <c r="B56" s="50"/>
      <c r="C56" s="50"/>
      <c r="D56" s="50"/>
      <c r="E56" s="50"/>
      <c r="F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V56" s="39">
        <f t="shared" ca="1" si="0"/>
        <v>0.80789617169544792</v>
      </c>
      <c r="W56" s="39">
        <f t="shared" ca="1" si="0"/>
        <v>0.57158777139167172</v>
      </c>
      <c r="X56" s="39">
        <f t="shared" ca="1" si="0"/>
        <v>0.99065201917518264</v>
      </c>
      <c r="Y56" s="39">
        <f t="shared" ca="1" si="0"/>
        <v>0.36726040392600257</v>
      </c>
      <c r="AA56" s="39">
        <f t="shared" ca="1" si="5"/>
        <v>0.8701697279727082</v>
      </c>
      <c r="AB56" s="39">
        <f t="shared" ca="1" si="5"/>
        <v>0.18041795798254928</v>
      </c>
      <c r="AC56" s="39">
        <f t="shared" ca="1" si="5"/>
        <v>2.3515383625597575</v>
      </c>
      <c r="AD56" s="39">
        <f t="shared" ca="1" si="5"/>
        <v>-0.33911804134490425</v>
      </c>
      <c r="AF56" s="39">
        <f t="array" aca="1" ref="AF56:AI56" ca="1">MMULT(AA56:AD56,$AQ$3:$AT$6)</f>
        <v>0.8701697279727082</v>
      </c>
      <c r="AG56" s="39">
        <f ca="1"/>
        <v>0.83468532558184561</v>
      </c>
      <c r="AH56" s="39">
        <f ca="1"/>
        <v>2.3444406277779604</v>
      </c>
      <c r="AI56" s="39">
        <f ca="1"/>
        <v>0.92715612580245699</v>
      </c>
      <c r="AJ56" s="40"/>
      <c r="AK56" s="41">
        <f t="shared" ca="1" si="6"/>
        <v>0.24403394559454167</v>
      </c>
      <c r="AL56" s="41">
        <f t="shared" ca="1" si="6"/>
        <v>0.23528391837218757</v>
      </c>
      <c r="AM56" s="41">
        <f t="shared" ca="1" si="6"/>
        <v>0.57953246313337503</v>
      </c>
      <c r="AN56" s="41">
        <f t="shared" ca="1" si="6"/>
        <v>0.34887527648271255</v>
      </c>
    </row>
    <row r="57" spans="1:40" ht="13">
      <c r="B57" s="50"/>
      <c r="C57" s="50"/>
      <c r="D57" s="50"/>
      <c r="E57" s="50"/>
      <c r="F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V57" s="39">
        <f t="shared" ca="1" si="0"/>
        <v>0.93678121904469602</v>
      </c>
      <c r="W57" s="39">
        <f t="shared" ca="1" si="0"/>
        <v>0.94676643805515792</v>
      </c>
      <c r="X57" s="39">
        <f t="shared" ca="1" si="0"/>
        <v>0.95099051353160957</v>
      </c>
      <c r="Y57" s="39">
        <f t="shared" ca="1" si="0"/>
        <v>0.56148090851151455</v>
      </c>
      <c r="AA57" s="39">
        <f t="shared" ca="1" si="5"/>
        <v>1.5283020470499813</v>
      </c>
      <c r="AB57" s="39">
        <f t="shared" ca="1" si="5"/>
        <v>1.6142780735425386</v>
      </c>
      <c r="AC57" s="39">
        <f t="shared" ca="1" si="5"/>
        <v>1.6545344338627033</v>
      </c>
      <c r="AD57" s="39">
        <f t="shared" ca="1" si="5"/>
        <v>0.15472492035253885</v>
      </c>
      <c r="AF57" s="39">
        <f t="array" aca="1" ref="AF57:AI57" ca="1">MMULT(AA57:AD57,$AQ$3:$AT$6)</f>
        <v>1.5283020470499813</v>
      </c>
      <c r="AG57" s="39">
        <f ca="1"/>
        <v>2.1494304821758012</v>
      </c>
      <c r="AH57" s="39">
        <f ca="1"/>
        <v>2.5944535161595388</v>
      </c>
      <c r="AI57" s="39">
        <f ca="1"/>
        <v>1.9007225378477692</v>
      </c>
      <c r="AJ57" s="40"/>
      <c r="AK57" s="41">
        <f t="shared" ca="1" si="6"/>
        <v>0.37566040940999629</v>
      </c>
      <c r="AL57" s="41">
        <f t="shared" ca="1" si="6"/>
        <v>0.5113804012569183</v>
      </c>
      <c r="AM57" s="41">
        <f t="shared" ca="1" si="6"/>
        <v>0.63653540168437495</v>
      </c>
      <c r="AN57" s="41">
        <f t="shared" ca="1" si="6"/>
        <v>0.63120953597585305</v>
      </c>
    </row>
    <row r="58" spans="1:40" ht="13">
      <c r="B58" s="50"/>
      <c r="C58" s="50"/>
      <c r="D58" s="50"/>
      <c r="E58" s="50"/>
      <c r="F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V58" s="39">
        <f t="shared" ca="1" si="0"/>
        <v>0.6167237496775807</v>
      </c>
      <c r="W58" s="39">
        <f t="shared" ca="1" si="0"/>
        <v>0.70628761989388922</v>
      </c>
      <c r="X58" s="39">
        <f t="shared" ca="1" si="0"/>
        <v>0.79407490173263728</v>
      </c>
      <c r="Y58" s="39">
        <f t="shared" ca="1" si="0"/>
        <v>0.94720361717947543</v>
      </c>
      <c r="AA58" s="39">
        <f t="shared" ca="1" si="5"/>
        <v>0.2968873677953619</v>
      </c>
      <c r="AB58" s="39">
        <f t="shared" ca="1" si="5"/>
        <v>0.54257165377353911</v>
      </c>
      <c r="AC58" s="39">
        <f t="shared" ca="1" si="5"/>
        <v>0.82064203562095728</v>
      </c>
      <c r="AD58" s="39">
        <f t="shared" ca="1" si="5"/>
        <v>1.6183241182044388</v>
      </c>
      <c r="AF58" s="39">
        <f t="array" aca="1" ref="AF58:AI58" ca="1">MMULT(AA58:AD58,$AQ$3:$AT$6)</f>
        <v>0.2968873677953619</v>
      </c>
      <c r="AG58" s="39">
        <f ca="1"/>
        <v>0.5381716166395929</v>
      </c>
      <c r="AH58" s="39">
        <f ca="1"/>
        <v>0.94155688102758328</v>
      </c>
      <c r="AI58" s="39">
        <f ca="1"/>
        <v>1.4390729591145397</v>
      </c>
      <c r="AJ58" s="40"/>
      <c r="AK58" s="41">
        <f t="shared" ca="1" si="6"/>
        <v>0.12937747355907239</v>
      </c>
      <c r="AL58" s="41">
        <f t="shared" ca="1" si="6"/>
        <v>0.17301603949431449</v>
      </c>
      <c r="AM58" s="41">
        <f t="shared" ca="1" si="6"/>
        <v>0.25967496887428898</v>
      </c>
      <c r="AN58" s="41">
        <f t="shared" ca="1" si="6"/>
        <v>0.49733115814321649</v>
      </c>
    </row>
    <row r="59" spans="1:40" ht="13">
      <c r="B59" s="50"/>
      <c r="C59" s="50"/>
      <c r="D59" s="50"/>
      <c r="E59" s="50"/>
      <c r="F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V59" s="39">
        <f t="shared" ca="1" si="0"/>
        <v>0.84403886422692509</v>
      </c>
      <c r="W59" s="39">
        <f t="shared" ca="1" si="0"/>
        <v>1.0788428242066828E-2</v>
      </c>
      <c r="X59" s="39">
        <f t="shared" ca="1" si="0"/>
        <v>0.89229924364082036</v>
      </c>
      <c r="Y59" s="39">
        <f t="shared" ca="1" si="0"/>
        <v>0.55062143588870838</v>
      </c>
      <c r="AA59" s="39">
        <f t="shared" ca="1" si="5"/>
        <v>1.0111967488706983</v>
      </c>
      <c r="AB59" s="39">
        <f t="shared" ca="1" si="5"/>
        <v>-2.2977353469122623</v>
      </c>
      <c r="AC59" s="39">
        <f t="shared" ca="1" si="5"/>
        <v>1.2388487594736293</v>
      </c>
      <c r="AD59" s="39">
        <f t="shared" ca="1" si="5"/>
        <v>0.12723155856586166</v>
      </c>
      <c r="AF59" s="39">
        <f t="array" aca="1" ref="AF59:AI59" ca="1">MMULT(AA59:AD59,$AQ$3:$AT$6)</f>
        <v>1.0111967488706983</v>
      </c>
      <c r="AG59" s="39">
        <f ca="1"/>
        <v>-0.35088996499783498</v>
      </c>
      <c r="AH59" s="39">
        <f ca="1"/>
        <v>0.93085492370188305</v>
      </c>
      <c r="AI59" s="39">
        <f ca="1"/>
        <v>0.56984355113684526</v>
      </c>
      <c r="AJ59" s="40"/>
      <c r="AK59" s="41">
        <f t="shared" ca="1" si="6"/>
        <v>0.27223934977413966</v>
      </c>
      <c r="AL59" s="41">
        <f t="shared" ca="1" si="6"/>
        <v>-1.368689264954534E-2</v>
      </c>
      <c r="AM59" s="41">
        <f t="shared" ca="1" si="6"/>
        <v>0.25723492260402936</v>
      </c>
      <c r="AN59" s="41">
        <f t="shared" ca="1" si="6"/>
        <v>0.2452546298296851</v>
      </c>
    </row>
    <row r="60" spans="1:40">
      <c r="V60" s="39">
        <f t="shared" ca="1" si="0"/>
        <v>0.49747953078804996</v>
      </c>
      <c r="W60" s="39">
        <f t="shared" ca="1" si="0"/>
        <v>0.47544600714511498</v>
      </c>
      <c r="X60" s="39">
        <f t="shared" ca="1" si="0"/>
        <v>0.39120912984619272</v>
      </c>
      <c r="Y60" s="39">
        <f t="shared" ca="1" si="0"/>
        <v>0.71288885862651419</v>
      </c>
      <c r="AA60" s="39">
        <f t="shared" ca="1" si="5"/>
        <v>-6.3179214229225318E-3</v>
      </c>
      <c r="AB60" s="39">
        <f t="shared" ca="1" si="5"/>
        <v>-6.1586642750914758E-2</v>
      </c>
      <c r="AC60" s="39">
        <f t="shared" ca="1" si="5"/>
        <v>-0.27616900830816687</v>
      </c>
      <c r="AD60" s="39">
        <f t="shared" ca="1" si="5"/>
        <v>0.56184404107323604</v>
      </c>
      <c r="AF60" s="39">
        <f t="array" aca="1" ref="AF60:AI60" ca="1">MMULT(AA60:AD60,$AQ$3:$AT$6)</f>
        <v>-6.3179214229225318E-3</v>
      </c>
      <c r="AG60" s="39">
        <f ca="1"/>
        <v>-3.7813010400697962E-2</v>
      </c>
      <c r="AH60" s="39">
        <f ca="1"/>
        <v>-0.22854593635452691</v>
      </c>
      <c r="AI60" s="39">
        <f ca="1"/>
        <v>0.26089545518549967</v>
      </c>
      <c r="AJ60" s="40"/>
      <c r="AK60" s="41">
        <f t="shared" ca="1" si="6"/>
        <v>6.87364157154155E-2</v>
      </c>
      <c r="AL60" s="41">
        <f t="shared" ca="1" si="6"/>
        <v>5.2059267815853426E-2</v>
      </c>
      <c r="AM60" s="41">
        <f t="shared" ca="1" si="6"/>
        <v>-7.1084734888321385E-3</v>
      </c>
      <c r="AN60" s="41">
        <f t="shared" ca="1" si="6"/>
        <v>0.1556596820037949</v>
      </c>
    </row>
    <row r="61" spans="1:40">
      <c r="V61" s="39">
        <f t="shared" ca="1" si="0"/>
        <v>0.36184289541581893</v>
      </c>
      <c r="W61" s="39">
        <f t="shared" ca="1" si="0"/>
        <v>0.11054100560621094</v>
      </c>
      <c r="X61" s="39">
        <f t="shared" ca="1" si="0"/>
        <v>0.39797986545337327</v>
      </c>
      <c r="Y61" s="39">
        <f t="shared" ca="1" si="0"/>
        <v>5.3992202006950873E-2</v>
      </c>
      <c r="AA61" s="39">
        <f t="shared" ca="1" si="5"/>
        <v>-0.35353713940825587</v>
      </c>
      <c r="AB61" s="39">
        <f t="shared" ca="1" si="5"/>
        <v>-1.223656035679038</v>
      </c>
      <c r="AC61" s="39">
        <f t="shared" ca="1" si="5"/>
        <v>-0.25857946259998665</v>
      </c>
      <c r="AD61" s="39">
        <f t="shared" ca="1" si="5"/>
        <v>-1.6073190201787044</v>
      </c>
      <c r="AF61" s="39">
        <f t="array" aca="1" ref="AF61:AI61" ca="1">MMULT(AA61:AD61,$AQ$3:$AT$6)</f>
        <v>-0.35353713940825587</v>
      </c>
      <c r="AG61" s="39">
        <f ca="1"/>
        <v>-0.94510738372215575</v>
      </c>
      <c r="AH61" s="39">
        <f ca="1"/>
        <v>-0.7324414872384275</v>
      </c>
      <c r="AI61" s="39">
        <f ca="1"/>
        <v>-1.5214086953997903</v>
      </c>
      <c r="AJ61" s="40"/>
      <c r="AK61" s="41">
        <f t="shared" ca="1" si="6"/>
        <v>-7.0742788165116532E-4</v>
      </c>
      <c r="AL61" s="41">
        <f t="shared" ca="1" si="6"/>
        <v>-0.1384725505816527</v>
      </c>
      <c r="AM61" s="41">
        <f t="shared" ca="1" si="6"/>
        <v>-0.12199665909036149</v>
      </c>
      <c r="AN61" s="41">
        <f t="shared" ca="1" si="6"/>
        <v>-0.36120852166593914</v>
      </c>
    </row>
    <row r="62" spans="1:40">
      <c r="V62" s="39">
        <f t="shared" ca="1" si="0"/>
        <v>0.76539022870813755</v>
      </c>
      <c r="W62" s="39">
        <f t="shared" ca="1" si="0"/>
        <v>0.64805276808348877</v>
      </c>
      <c r="X62" s="39">
        <f t="shared" ca="1" si="0"/>
        <v>0.12209725882680234</v>
      </c>
      <c r="Y62" s="39">
        <f t="shared" ca="1" si="0"/>
        <v>0.1838174568930433</v>
      </c>
      <c r="AA62" s="39">
        <f t="shared" ca="1" si="5"/>
        <v>0.7237494920712334</v>
      </c>
      <c r="AB62" s="39">
        <f t="shared" ca="1" si="5"/>
        <v>0.38006863997120183</v>
      </c>
      <c r="AC62" s="39">
        <f t="shared" ca="1" si="5"/>
        <v>-1.1645664826666147</v>
      </c>
      <c r="AD62" s="39">
        <f t="shared" ca="1" si="5"/>
        <v>-0.90091236974852174</v>
      </c>
      <c r="AF62" s="39">
        <f t="array" aca="1" ref="AF62:AI62" ca="1">MMULT(AA62:AD62,$AQ$3:$AT$6)</f>
        <v>0.7237494920712334</v>
      </c>
      <c r="AG62" s="39">
        <f ca="1"/>
        <v>0.81540064791325984</v>
      </c>
      <c r="AH62" s="39">
        <f ca="1"/>
        <v>-0.34348355489498983</v>
      </c>
      <c r="AI62" s="39">
        <f ca="1"/>
        <v>-0.10586279507649959</v>
      </c>
      <c r="AJ62" s="40"/>
      <c r="AK62" s="41">
        <f t="shared" ca="1" si="6"/>
        <v>0.21474989841424669</v>
      </c>
      <c r="AL62" s="41">
        <f t="shared" ca="1" si="6"/>
        <v>0.23123413606178456</v>
      </c>
      <c r="AM62" s="41">
        <f t="shared" ca="1" si="6"/>
        <v>-3.3314250516057686E-2</v>
      </c>
      <c r="AN62" s="41">
        <f t="shared" ca="1" si="6"/>
        <v>4.929978942781512E-2</v>
      </c>
    </row>
    <row r="63" spans="1:40">
      <c r="V63" s="39">
        <f t="shared" ca="1" si="0"/>
        <v>0.16373839936923029</v>
      </c>
      <c r="W63" s="39">
        <f t="shared" ca="1" si="0"/>
        <v>8.8019562312207311E-2</v>
      </c>
      <c r="X63" s="39">
        <f t="shared" ca="1" si="0"/>
        <v>0.66060568452578827</v>
      </c>
      <c r="Y63" s="39">
        <f t="shared" ca="1" si="0"/>
        <v>0.85442145178977968</v>
      </c>
      <c r="AA63" s="39">
        <f t="shared" ca="1" si="5"/>
        <v>-0.97920884588088142</v>
      </c>
      <c r="AB63" s="39">
        <f t="shared" ca="1" si="5"/>
        <v>-1.3530516680655358</v>
      </c>
      <c r="AC63" s="39">
        <f t="shared" ca="1" si="5"/>
        <v>0.41411671648637605</v>
      </c>
      <c r="AD63" s="39">
        <f t="shared" ca="1" si="5"/>
        <v>1.0555866638136644</v>
      </c>
      <c r="AF63" s="39">
        <f t="array" aca="1" ref="AF63:AI63" ca="1">MMULT(AA63:AD63,$AQ$3:$AT$6)</f>
        <v>-0.97920884588088142</v>
      </c>
      <c r="AG63" s="39">
        <f ca="1"/>
        <v>-1.5450917132216655</v>
      </c>
      <c r="AH63" s="39">
        <f ca="1"/>
        <v>-0.63463979130867187</v>
      </c>
      <c r="AI63" s="39">
        <f ca="1"/>
        <v>-0.34402263567437219</v>
      </c>
      <c r="AJ63" s="40"/>
      <c r="AK63" s="41">
        <f t="shared" ca="1" si="6"/>
        <v>-0.12584176917617629</v>
      </c>
      <c r="AL63" s="41">
        <f t="shared" ca="1" si="6"/>
        <v>-0.26446925977654973</v>
      </c>
      <c r="AM63" s="41">
        <f t="shared" ca="1" si="6"/>
        <v>-9.9697872418377201E-2</v>
      </c>
      <c r="AN63" s="41">
        <f t="shared" ca="1" si="6"/>
        <v>-1.9766564345567922E-2</v>
      </c>
    </row>
    <row r="64" spans="1:40">
      <c r="V64" s="39">
        <f t="shared" ca="1" si="0"/>
        <v>0.7388891344652001</v>
      </c>
      <c r="W64" s="39">
        <f t="shared" ca="1" si="0"/>
        <v>0.68411795601365955</v>
      </c>
      <c r="X64" s="39">
        <f t="shared" ca="1" si="0"/>
        <v>4.631457873883138E-2</v>
      </c>
      <c r="Y64" s="39">
        <f t="shared" ca="1" si="0"/>
        <v>0.82916379426231723</v>
      </c>
      <c r="AA64" s="39">
        <f t="shared" ca="1" si="5"/>
        <v>0.63992442909985991</v>
      </c>
      <c r="AB64" s="39">
        <f t="shared" ca="1" si="5"/>
        <v>0.47924536047854382</v>
      </c>
      <c r="AC64" s="39">
        <f t="shared" ca="1" si="5"/>
        <v>-1.681689024181005</v>
      </c>
      <c r="AD64" s="39">
        <f t="shared" ca="1" si="5"/>
        <v>0.95086598398186273</v>
      </c>
      <c r="AF64" s="39">
        <f t="array" aca="1" ref="AF64:AI64" ca="1">MMULT(AA64:AD64,$AQ$3:$AT$6)</f>
        <v>0.63992442909985991</v>
      </c>
      <c r="AG64" s="39">
        <f ca="1"/>
        <v>0.79639392376803264</v>
      </c>
      <c r="AH64" s="39">
        <f ca="1"/>
        <v>-0.75762389057412305</v>
      </c>
      <c r="AI64" s="39">
        <f ca="1"/>
        <v>0.84263381031860418</v>
      </c>
      <c r="AJ64" s="40"/>
      <c r="AK64" s="41">
        <f t="shared" ca="1" si="6"/>
        <v>0.19798488581997201</v>
      </c>
      <c r="AL64" s="41">
        <f t="shared" ca="1" si="6"/>
        <v>0.22724272399128684</v>
      </c>
      <c r="AM64" s="41">
        <f t="shared" ca="1" si="6"/>
        <v>-0.12773824705090009</v>
      </c>
      <c r="AN64" s="41">
        <f t="shared" ca="1" si="6"/>
        <v>0.3243638049923952</v>
      </c>
    </row>
    <row r="65" spans="22:40">
      <c r="V65" s="39">
        <f t="shared" ca="1" si="0"/>
        <v>0.51787017020264092</v>
      </c>
      <c r="W65" s="39">
        <f t="shared" ca="1" si="0"/>
        <v>0.51768517934131453</v>
      </c>
      <c r="X65" s="39">
        <f t="shared" ca="1" si="0"/>
        <v>0.37375540900894932</v>
      </c>
      <c r="Y65" s="39">
        <f t="shared" ca="1" si="0"/>
        <v>8.5536074945554708E-2</v>
      </c>
      <c r="AA65" s="39">
        <f t="shared" ca="1" si="5"/>
        <v>4.4808864183239566E-2</v>
      </c>
      <c r="AB65" s="39">
        <f t="shared" ca="1" si="5"/>
        <v>4.4344699916585947E-2</v>
      </c>
      <c r="AC65" s="39">
        <f t="shared" ca="1" si="5"/>
        <v>-0.32192327779928531</v>
      </c>
      <c r="AD65" s="39">
        <f t="shared" ca="1" si="5"/>
        <v>-1.3687669022974931</v>
      </c>
      <c r="AF65" s="39">
        <f t="array" aca="1" ref="AF65:AI65" ca="1">MMULT(AA65:AD65,$AQ$3:$AT$6)</f>
        <v>4.4808864183239566E-2</v>
      </c>
      <c r="AG65" s="39">
        <f ca="1"/>
        <v>6.1447554760518996E-2</v>
      </c>
      <c r="AH65" s="39">
        <f ca="1"/>
        <v>-0.20424170393139279</v>
      </c>
      <c r="AI65" s="39">
        <f ca="1"/>
        <v>-0.816037585729955</v>
      </c>
      <c r="AJ65" s="40"/>
      <c r="AK65" s="41">
        <f t="shared" ca="1" si="6"/>
        <v>7.8961772836647917E-2</v>
      </c>
      <c r="AL65" s="41">
        <f t="shared" ca="1" si="6"/>
        <v>7.2903986499708986E-2</v>
      </c>
      <c r="AM65" s="41">
        <f t="shared" ca="1" si="6"/>
        <v>-1.5671084963575568E-3</v>
      </c>
      <c r="AN65" s="41">
        <f t="shared" ca="1" si="6"/>
        <v>-0.15665089986168695</v>
      </c>
    </row>
    <row r="66" spans="22:40">
      <c r="V66" s="39">
        <f t="shared" ca="1" si="0"/>
        <v>0.83562896982216628</v>
      </c>
      <c r="W66" s="39">
        <f t="shared" ca="1" si="0"/>
        <v>0.83453445342936261</v>
      </c>
      <c r="X66" s="39">
        <f t="shared" ca="1" si="0"/>
        <v>0.64345298627881686</v>
      </c>
      <c r="Y66" s="39">
        <f ca="1">RAND()</f>
        <v>0.61652904690039989</v>
      </c>
      <c r="AA66" s="39">
        <f t="shared" ca="1" si="5"/>
        <v>0.97665079998100734</v>
      </c>
      <c r="AB66" s="39">
        <f t="shared" ca="1" si="5"/>
        <v>0.97224014509402767</v>
      </c>
      <c r="AC66" s="39">
        <f t="shared" ca="1" si="5"/>
        <v>0.36770390639414796</v>
      </c>
      <c r="AD66" s="39">
        <f t="shared" ca="1" si="5"/>
        <v>0.29637736913433743</v>
      </c>
      <c r="AF66" s="39">
        <f t="array" aca="1" ref="AF66:AI66" ca="1">MMULT(AA66:AD66,$AQ$3:$AT$6)</f>
        <v>0.97665079998100734</v>
      </c>
      <c r="AG66" s="39">
        <f ca="1"/>
        <v>1.3423124566505553</v>
      </c>
      <c r="AH66" s="39">
        <f ca="1"/>
        <v>1.1218338912165764</v>
      </c>
      <c r="AI66" s="39">
        <f ca="1"/>
        <v>1.192704702874912</v>
      </c>
      <c r="AJ66" s="40"/>
      <c r="AK66" s="41">
        <f t="shared" ca="1" si="6"/>
        <v>0.26533015999620146</v>
      </c>
      <c r="AL66" s="41">
        <f t="shared" ca="1" si="6"/>
        <v>0.34188561589661659</v>
      </c>
      <c r="AM66" s="41">
        <f t="shared" ca="1" si="6"/>
        <v>0.3007781271973794</v>
      </c>
      <c r="AN66" s="41">
        <f t="shared" ca="1" si="6"/>
        <v>0.42588436383372447</v>
      </c>
    </row>
    <row r="67" spans="22:40">
      <c r="V67" s="39">
        <f t="shared" ref="V67:Y130" ca="1" si="7">RAND()</f>
        <v>0.65401810122592496</v>
      </c>
      <c r="W67" s="39">
        <f t="shared" ca="1" si="7"/>
        <v>0.55908617239712566</v>
      </c>
      <c r="X67" s="39">
        <f t="shared" ca="1" si="7"/>
        <v>0.33623640748215111</v>
      </c>
      <c r="Y67" s="39">
        <f t="shared" ca="1" si="7"/>
        <v>0.27003737510321513</v>
      </c>
      <c r="AA67" s="39">
        <f t="shared" ca="1" si="5"/>
        <v>0.3961914509819156</v>
      </c>
      <c r="AB67" s="39">
        <f t="shared" ca="1" si="5"/>
        <v>0.14865273947991528</v>
      </c>
      <c r="AC67" s="39">
        <f t="shared" ca="1" si="5"/>
        <v>-0.42275665537372176</v>
      </c>
      <c r="AD67" s="39">
        <f t="shared" ca="1" si="5"/>
        <v>-0.61269995815634171</v>
      </c>
      <c r="AF67" s="39">
        <f t="array" aca="1" ref="AF67:AI67" ca="1">MMULT(AA67:AD67,$AQ$3:$AT$6)</f>
        <v>0.3961914509819156</v>
      </c>
      <c r="AG67" s="39">
        <f ca="1"/>
        <v>0.41507042296329877</v>
      </c>
      <c r="AH67" s="39">
        <f ca="1"/>
        <v>-4.1776211494906901E-2</v>
      </c>
      <c r="AI67" s="39">
        <f ca="1"/>
        <v>-0.10194989507765118</v>
      </c>
      <c r="AJ67" s="40"/>
      <c r="AK67" s="41">
        <f t="shared" ca="1" si="6"/>
        <v>0.14923829019638313</v>
      </c>
      <c r="AL67" s="41">
        <f t="shared" ca="1" si="6"/>
        <v>0.14716478882229272</v>
      </c>
      <c r="AM67" s="41">
        <f t="shared" ca="1" si="6"/>
        <v>3.5475023779161223E-2</v>
      </c>
      <c r="AN67" s="41">
        <f t="shared" ca="1" si="6"/>
        <v>5.0434530427481167E-2</v>
      </c>
    </row>
    <row r="68" spans="22:40">
      <c r="V68" s="39">
        <f t="shared" ca="1" si="7"/>
        <v>0.83018545950543499</v>
      </c>
      <c r="W68" s="39">
        <f t="shared" ca="1" si="7"/>
        <v>0.57849795052879083</v>
      </c>
      <c r="X68" s="39">
        <f t="shared" ca="1" si="7"/>
        <v>0.74790630597296026</v>
      </c>
      <c r="Y68" s="39">
        <f t="shared" ca="1" si="7"/>
        <v>0.65422970825963922</v>
      </c>
      <c r="AA68" s="39">
        <f t="shared" ca="1" si="5"/>
        <v>0.95489839601745752</v>
      </c>
      <c r="AB68" s="39">
        <f t="shared" ca="1" si="5"/>
        <v>0.19805235834886972</v>
      </c>
      <c r="AC68" s="39">
        <f t="shared" ca="1" si="5"/>
        <v>0.66791572660626208</v>
      </c>
      <c r="AD68" s="39">
        <f t="shared" ca="1" si="5"/>
        <v>0.39676524301825022</v>
      </c>
      <c r="AF68" s="39">
        <f t="array" aca="1" ref="AF68:AI68" ca="1">MMULT(AA68:AD68,$AQ$3:$AT$6)</f>
        <v>0.95489839601745752</v>
      </c>
      <c r="AG68" s="39">
        <f ca="1"/>
        <v>0.91599419023981909</v>
      </c>
      <c r="AH68" s="39">
        <f ca="1"/>
        <v>1.129560558042862</v>
      </c>
      <c r="AI68" s="39">
        <f ca="1"/>
        <v>1.1217154790963559</v>
      </c>
      <c r="AJ68" s="40"/>
      <c r="AK68" s="41">
        <f t="shared" ca="1" si="6"/>
        <v>0.26097967920349152</v>
      </c>
      <c r="AL68" s="41">
        <f t="shared" ca="1" si="6"/>
        <v>0.25235877995036199</v>
      </c>
      <c r="AM68" s="41">
        <f t="shared" ca="1" si="6"/>
        <v>0.30253980723377255</v>
      </c>
      <c r="AN68" s="41">
        <f t="shared" ca="1" si="6"/>
        <v>0.40529748893794321</v>
      </c>
    </row>
    <row r="69" spans="22:40">
      <c r="V69" s="39">
        <f t="shared" ca="1" si="7"/>
        <v>0.91633656203903557</v>
      </c>
      <c r="W69" s="39">
        <f t="shared" ca="1" si="7"/>
        <v>0.21735777043023941</v>
      </c>
      <c r="X69" s="39">
        <f t="shared" ca="1" si="7"/>
        <v>0.84613480318931089</v>
      </c>
      <c r="Y69" s="39">
        <f t="shared" ca="1" si="7"/>
        <v>0.14616846437118347</v>
      </c>
      <c r="AA69" s="39">
        <f t="shared" ca="1" si="5"/>
        <v>1.3808441804880669</v>
      </c>
      <c r="AB69" s="39">
        <f t="shared" ca="1" si="5"/>
        <v>-0.78114785130657338</v>
      </c>
      <c r="AC69" s="39">
        <f t="shared" ca="1" si="5"/>
        <v>1.019995924480285</v>
      </c>
      <c r="AD69" s="39">
        <f t="shared" ca="1" si="5"/>
        <v>-1.0530088658332513</v>
      </c>
      <c r="AF69" s="39">
        <f t="array" aca="1" ref="AF69:AI69" ca="1">MMULT(AA69:AD69,$AQ$3:$AT$6)</f>
        <v>1.3808441804880669</v>
      </c>
      <c r="AG69" s="39">
        <f ca="1"/>
        <v>0.76222238885730897</v>
      </c>
      <c r="AH69" s="39">
        <f ca="1"/>
        <v>1.3905592652043712</v>
      </c>
      <c r="AI69" s="39">
        <f ca="1"/>
        <v>0.44832050068016283</v>
      </c>
      <c r="AJ69" s="40"/>
      <c r="AK69" s="41">
        <f t="shared" ca="1" si="6"/>
        <v>0.3461688360976134</v>
      </c>
      <c r="AL69" s="41">
        <f t="shared" ca="1" si="6"/>
        <v>0.22006670166003486</v>
      </c>
      <c r="AM69" s="41">
        <f t="shared" ca="1" si="6"/>
        <v>0.36204751246659661</v>
      </c>
      <c r="AN69" s="41">
        <f t="shared" ca="1" si="6"/>
        <v>0.21001294519724722</v>
      </c>
    </row>
    <row r="70" spans="22:40">
      <c r="V70" s="39">
        <f t="shared" ca="1" si="7"/>
        <v>0.26247563393173146</v>
      </c>
      <c r="W70" s="39">
        <f t="shared" ca="1" si="7"/>
        <v>0.13270376978343945</v>
      </c>
      <c r="X70" s="39">
        <f t="shared" ca="1" si="7"/>
        <v>0.76400090412504751</v>
      </c>
      <c r="Y70" s="39">
        <f t="shared" ca="1" si="7"/>
        <v>0.955905618001334</v>
      </c>
      <c r="AA70" s="39">
        <f t="shared" ca="1" si="5"/>
        <v>-0.6357317662779618</v>
      </c>
      <c r="AB70" s="39">
        <f t="shared" ca="1" si="5"/>
        <v>-1.1137008615957238</v>
      </c>
      <c r="AC70" s="39">
        <f t="shared" ca="1" si="5"/>
        <v>0.7192316657026695</v>
      </c>
      <c r="AD70" s="39">
        <f t="shared" ca="1" si="5"/>
        <v>1.7050303509743328</v>
      </c>
      <c r="AF70" s="39">
        <f t="array" aca="1" ref="AF70:AI70" ca="1">MMULT(AA70:AD70,$AQ$3:$AT$6)</f>
        <v>-0.6357317662779618</v>
      </c>
      <c r="AG70" s="39">
        <f ca="1"/>
        <v>-1.1270503344375835</v>
      </c>
      <c r="AH70" s="39">
        <f ca="1"/>
        <v>-0.13471338872750793</v>
      </c>
      <c r="AI70" s="39">
        <f ca="1"/>
        <v>0.40427798110450475</v>
      </c>
      <c r="AJ70" s="40"/>
      <c r="AK70" s="41">
        <f t="shared" ca="1" si="6"/>
        <v>-5.7146353255592364E-2</v>
      </c>
      <c r="AL70" s="41">
        <f t="shared" ca="1" si="6"/>
        <v>-0.17668057023189254</v>
      </c>
      <c r="AM70" s="41">
        <f t="shared" ca="1" si="6"/>
        <v>1.4285347370128189E-2</v>
      </c>
      <c r="AN70" s="41">
        <f t="shared" ca="1" si="6"/>
        <v>0.19724061452030639</v>
      </c>
    </row>
    <row r="71" spans="22:40">
      <c r="V71" s="39">
        <f t="shared" ca="1" si="7"/>
        <v>0.96647384209588738</v>
      </c>
      <c r="W71" s="39">
        <f t="shared" ca="1" si="7"/>
        <v>0.61975107935611173</v>
      </c>
      <c r="X71" s="39">
        <f t="shared" ca="1" si="7"/>
        <v>0.92613705121168544</v>
      </c>
      <c r="Y71" s="39">
        <f t="shared" ca="1" si="7"/>
        <v>4.4606036153724826E-3</v>
      </c>
      <c r="AA71" s="39">
        <f t="shared" ca="1" si="5"/>
        <v>1.8313232068042413</v>
      </c>
      <c r="AB71" s="39">
        <f t="shared" ca="1" si="5"/>
        <v>0.30482709880053593</v>
      </c>
      <c r="AC71" s="39">
        <f t="shared" ca="1" si="5"/>
        <v>1.4476109123070526</v>
      </c>
      <c r="AD71" s="39">
        <f t="shared" ca="1" si="5"/>
        <v>-2.6150588899444345</v>
      </c>
      <c r="AF71" s="39">
        <f t="array" aca="1" ref="AF71:AI71" ca="1">MMULT(AA71:AD71,$AQ$3:$AT$6)</f>
        <v>1.8313232068042413</v>
      </c>
      <c r="AG71" s="39">
        <f ca="1"/>
        <v>1.717202364156059</v>
      </c>
      <c r="AH71" s="39">
        <f ca="1"/>
        <v>2.2721235821596091</v>
      </c>
      <c r="AI71" s="39">
        <f ca="1"/>
        <v>0.18841272788125329</v>
      </c>
      <c r="AJ71" s="40"/>
      <c r="AK71" s="41">
        <f t="shared" ca="1" si="6"/>
        <v>0.4362646413608483</v>
      </c>
      <c r="AL71" s="41">
        <f t="shared" ca="1" si="6"/>
        <v>0.42061249647277238</v>
      </c>
      <c r="AM71" s="41">
        <f t="shared" ca="1" si="6"/>
        <v>0.56304417673239093</v>
      </c>
      <c r="AN71" s="41">
        <f t="shared" ca="1" si="6"/>
        <v>0.13463969108556345</v>
      </c>
    </row>
    <row r="72" spans="22:40">
      <c r="V72" s="39">
        <f t="shared" ca="1" si="7"/>
        <v>0.49084056678435772</v>
      </c>
      <c r="W72" s="39">
        <f t="shared" ca="1" si="7"/>
        <v>0.50856747049623008</v>
      </c>
      <c r="X72" s="39">
        <f t="shared" ca="1" si="7"/>
        <v>0.26564309402364406</v>
      </c>
      <c r="Y72" s="39">
        <f t="shared" ca="1" si="7"/>
        <v>0.8648369032131763</v>
      </c>
      <c r="AA72" s="39">
        <f t="shared" ca="1" si="5"/>
        <v>-2.2961311735864298E-2</v>
      </c>
      <c r="AB72" s="39">
        <f t="shared" ca="1" si="5"/>
        <v>2.1477114785799421E-2</v>
      </c>
      <c r="AC72" s="39">
        <f t="shared" ca="1" si="5"/>
        <v>-0.62604383773297023</v>
      </c>
      <c r="AD72" s="39">
        <f t="shared" ca="1" si="5"/>
        <v>1.1023116792596745</v>
      </c>
      <c r="AF72" s="39">
        <f t="array" aca="1" ref="AF72:AI72" ca="1">MMULT(AA72:AD72,$AQ$3:$AT$6)</f>
        <v>-2.2961311735864298E-2</v>
      </c>
      <c r="AG72" s="39">
        <f ca="1"/>
        <v>-8.2033427258118158E-3</v>
      </c>
      <c r="AH72" s="39">
        <f ca="1"/>
        <v>-0.48046013374000357</v>
      </c>
      <c r="AI72" s="39">
        <f ca="1"/>
        <v>0.51939848544270117</v>
      </c>
      <c r="AJ72" s="40"/>
      <c r="AK72" s="41">
        <f t="shared" ca="1" si="6"/>
        <v>6.5407737652827147E-2</v>
      </c>
      <c r="AL72" s="41">
        <f t="shared" ca="1" si="6"/>
        <v>5.8277298027579513E-2</v>
      </c>
      <c r="AM72" s="41">
        <f t="shared" ca="1" si="6"/>
        <v>-6.4544910492720819E-2</v>
      </c>
      <c r="AN72" s="41">
        <f t="shared" ca="1" si="6"/>
        <v>0.23062556077838331</v>
      </c>
    </row>
    <row r="73" spans="22:40">
      <c r="V73" s="39">
        <f t="shared" ca="1" si="7"/>
        <v>0.6072436041276682</v>
      </c>
      <c r="W73" s="39">
        <f t="shared" ca="1" si="7"/>
        <v>0.19878850794090086</v>
      </c>
      <c r="X73" s="39">
        <f t="shared" ca="1" si="7"/>
        <v>0.81968077538227124</v>
      </c>
      <c r="Y73" s="39">
        <f t="shared" ca="1" si="7"/>
        <v>0.42412263940509654</v>
      </c>
      <c r="AA73" s="39">
        <f t="shared" ca="1" si="5"/>
        <v>0.27214205814667414</v>
      </c>
      <c r="AB73" s="39">
        <f t="shared" ca="1" si="5"/>
        <v>-0.84595649228378023</v>
      </c>
      <c r="AC73" s="39">
        <f t="shared" ca="1" si="5"/>
        <v>0.9141492072651175</v>
      </c>
      <c r="AD73" s="39">
        <f t="shared" ca="1" si="5"/>
        <v>-0.19135780125714028</v>
      </c>
      <c r="AF73" s="39">
        <f t="array" aca="1" ref="AF73:AI73" ca="1">MMULT(AA73:AD73,$AQ$3:$AT$6)</f>
        <v>0.27214205814667414</v>
      </c>
      <c r="AG73" s="39">
        <f ca="1"/>
        <v>-0.21431448520931445</v>
      </c>
      <c r="AH73" s="39">
        <f ca="1"/>
        <v>0.62824587223461514</v>
      </c>
      <c r="AI73" s="39">
        <f ca="1"/>
        <v>7.706184669198958E-2</v>
      </c>
      <c r="AJ73" s="40"/>
      <c r="AK73" s="41">
        <f t="shared" ca="1" si="6"/>
        <v>0.12442841162933484</v>
      </c>
      <c r="AL73" s="41">
        <f t="shared" ca="1" si="6"/>
        <v>1.4993958106043967E-2</v>
      </c>
      <c r="AM73" s="41">
        <f t="shared" ca="1" si="6"/>
        <v>0.18824005886949224</v>
      </c>
      <c r="AN73" s="41">
        <f t="shared" ca="1" si="6"/>
        <v>0.10234793554067698</v>
      </c>
    </row>
    <row r="74" spans="22:40">
      <c r="V74" s="39">
        <f t="shared" ca="1" si="7"/>
        <v>0.25600127300828635</v>
      </c>
      <c r="W74" s="39">
        <f t="shared" ca="1" si="7"/>
        <v>0.73724583498067264</v>
      </c>
      <c r="X74" s="39">
        <f t="shared" ca="1" si="7"/>
        <v>0.76453174473078422</v>
      </c>
      <c r="Y74" s="39">
        <f t="shared" ca="1" si="7"/>
        <v>0.72690747647346787</v>
      </c>
      <c r="AA74" s="39">
        <f t="shared" ca="1" si="5"/>
        <v>-0.65572272250000019</v>
      </c>
      <c r="AB74" s="39">
        <f t="shared" ca="1" si="5"/>
        <v>0.63487747329224831</v>
      </c>
      <c r="AC74" s="39">
        <f t="shared" ca="1" si="5"/>
        <v>0.7209561235696651</v>
      </c>
      <c r="AD74" s="39">
        <f t="shared" ca="1" si="5"/>
        <v>0.60348657013102736</v>
      </c>
      <c r="AF74" s="39">
        <f t="array" aca="1" ref="AF74:AI74" ca="1">MMULT(AA74:AD74,$AQ$3:$AT$6)</f>
        <v>-0.65572272250000019</v>
      </c>
      <c r="AG74" s="39">
        <f ca="1"/>
        <v>-0.22292185242034301</v>
      </c>
      <c r="AH74" s="39">
        <f ca="1"/>
        <v>0.31930284443918955</v>
      </c>
      <c r="AI74" s="39">
        <f ca="1"/>
        <v>0.12281217914348991</v>
      </c>
      <c r="AJ74" s="40"/>
      <c r="AK74" s="41">
        <f t="shared" ca="1" si="6"/>
        <v>-6.1144544500000036E-2</v>
      </c>
      <c r="AL74" s="41">
        <f t="shared" ca="1" si="6"/>
        <v>1.3186410991727966E-2</v>
      </c>
      <c r="AM74" s="41">
        <f t="shared" ca="1" si="6"/>
        <v>0.11780104853213522</v>
      </c>
      <c r="AN74" s="41">
        <f t="shared" ca="1" si="6"/>
        <v>0.11561553195161207</v>
      </c>
    </row>
    <row r="75" spans="22:40">
      <c r="V75" s="39">
        <f t="shared" ca="1" si="7"/>
        <v>0.18456704640299071</v>
      </c>
      <c r="W75" s="39">
        <f t="shared" ca="1" si="7"/>
        <v>0.3292455516846533</v>
      </c>
      <c r="X75" s="39">
        <f t="shared" ca="1" si="7"/>
        <v>0.96237184298504264</v>
      </c>
      <c r="Y75" s="39">
        <f t="shared" ca="1" si="7"/>
        <v>0.1849038864964293</v>
      </c>
      <c r="AA75" s="39">
        <f t="shared" ca="1" si="5"/>
        <v>-0.89809652254071681</v>
      </c>
      <c r="AB75" s="39">
        <f t="shared" ca="1" si="5"/>
        <v>-0.44199737788940763</v>
      </c>
      <c r="AC75" s="39">
        <f t="shared" ca="1" si="5"/>
        <v>1.7788990492146211</v>
      </c>
      <c r="AD75" s="39">
        <f t="shared" ca="1" si="5"/>
        <v>-0.89683349290863423</v>
      </c>
      <c r="AF75" s="39">
        <f t="array" aca="1" ref="AF75:AI75" ca="1">MMULT(AA75:AD75,$AQ$3:$AT$6)</f>
        <v>-0.89809652254071681</v>
      </c>
      <c r="AG75" s="39">
        <f ca="1"/>
        <v>-0.9962186108151897</v>
      </c>
      <c r="AH75" s="39">
        <f ca="1"/>
        <v>0.68597116514545653</v>
      </c>
      <c r="AI75" s="39">
        <f ca="1"/>
        <v>-0.98156256351090121</v>
      </c>
      <c r="AJ75" s="40"/>
      <c r="AK75" s="41">
        <f t="shared" ca="1" si="6"/>
        <v>-0.10961930450814336</v>
      </c>
      <c r="AL75" s="41">
        <f t="shared" ca="1" si="6"/>
        <v>-0.14920590827118982</v>
      </c>
      <c r="AM75" s="41">
        <f t="shared" ca="1" si="6"/>
        <v>0.2014014256531641</v>
      </c>
      <c r="AN75" s="41">
        <f t="shared" ca="1" si="6"/>
        <v>-0.20465314341816132</v>
      </c>
    </row>
    <row r="76" spans="22:40">
      <c r="V76" s="39">
        <f t="shared" ca="1" si="7"/>
        <v>0.32517909397145528</v>
      </c>
      <c r="W76" s="39">
        <f t="shared" ca="1" si="7"/>
        <v>0.13912768305275569</v>
      </c>
      <c r="X76" s="39">
        <f t="shared" ca="1" si="7"/>
        <v>0.22246655322231712</v>
      </c>
      <c r="Y76" s="39">
        <f t="shared" ca="1" si="7"/>
        <v>0.89051411349478293</v>
      </c>
      <c r="AA76" s="39">
        <f t="shared" ca="1" si="5"/>
        <v>-0.45326464497341334</v>
      </c>
      <c r="AB76" s="39">
        <f t="shared" ca="1" si="5"/>
        <v>-1.0842468456433412</v>
      </c>
      <c r="AC76" s="39">
        <f t="shared" ca="1" si="5"/>
        <v>-0.76388948107161925</v>
      </c>
      <c r="AD76" s="39">
        <f t="shared" ca="1" si="5"/>
        <v>1.2292668471593253</v>
      </c>
      <c r="AF76" s="39">
        <f t="array" aca="1" ref="AF76:AI76" ca="1">MMULT(AA76:AD76,$AQ$3:$AT$6)</f>
        <v>-0.45326464497341334</v>
      </c>
      <c r="AG76" s="39">
        <f ca="1"/>
        <v>-0.95643741564345208</v>
      </c>
      <c r="AH76" s="39">
        <f ca="1"/>
        <v>-1.1365176123210743</v>
      </c>
      <c r="AI76" s="39">
        <f ca="1"/>
        <v>2.4833038513881744E-3</v>
      </c>
      <c r="AJ76" s="40"/>
      <c r="AK76" s="41">
        <f t="shared" ca="1" si="6"/>
        <v>-2.0652928994682671E-2</v>
      </c>
      <c r="AL76" s="41">
        <f t="shared" ca="1" si="6"/>
        <v>-0.14085185728512492</v>
      </c>
      <c r="AM76" s="41">
        <f t="shared" ca="1" si="6"/>
        <v>-0.21412601560920497</v>
      </c>
      <c r="AN76" s="41">
        <f t="shared" ca="1" si="6"/>
        <v>8.0720158116902571E-2</v>
      </c>
    </row>
    <row r="77" spans="22:40">
      <c r="V77" s="39">
        <f t="shared" ca="1" si="7"/>
        <v>4.5662654407886305E-2</v>
      </c>
      <c r="W77" s="39">
        <f t="shared" ca="1" si="7"/>
        <v>0.57738286493108648</v>
      </c>
      <c r="X77" s="39">
        <f t="shared" ca="1" si="7"/>
        <v>1.3391430403181248E-2</v>
      </c>
      <c r="Y77" s="39">
        <f t="shared" ca="1" si="7"/>
        <v>0.3019128791842548</v>
      </c>
      <c r="AA77" s="39">
        <f t="shared" ca="1" si="5"/>
        <v>-1.6884477608899633</v>
      </c>
      <c r="AB77" s="39">
        <f t="shared" ca="1" si="5"/>
        <v>0.19520269398092957</v>
      </c>
      <c r="AC77" s="39">
        <f t="shared" ca="1" si="5"/>
        <v>-2.2146680004132877</v>
      </c>
      <c r="AD77" s="39">
        <f t="shared" ca="1" si="5"/>
        <v>-0.51890676732547358</v>
      </c>
      <c r="AF77" s="39">
        <f t="array" aca="1" ref="AF77:AI77" ca="1">MMULT(AA77:AD77,$AQ$3:$AT$6)</f>
        <v>-1.6884477608899633</v>
      </c>
      <c r="AG77" s="39">
        <f ca="1"/>
        <v>-1.3323511969861115</v>
      </c>
      <c r="AH77" s="39">
        <f ca="1"/>
        <v>-2.6323032326358335</v>
      </c>
      <c r="AI77" s="39">
        <f ca="1"/>
        <v>-1.94540529858738</v>
      </c>
      <c r="AJ77" s="40"/>
      <c r="AK77" s="41">
        <f t="shared" ca="1" si="6"/>
        <v>-0.26768955217799267</v>
      </c>
      <c r="AL77" s="41">
        <f t="shared" ca="1" si="6"/>
        <v>-0.2197937513670834</v>
      </c>
      <c r="AM77" s="41">
        <f t="shared" ca="1" si="6"/>
        <v>-0.55516513704097004</v>
      </c>
      <c r="AN77" s="41">
        <f t="shared" ca="1" si="6"/>
        <v>-0.48416753659034012</v>
      </c>
    </row>
    <row r="78" spans="22:40">
      <c r="V78" s="39">
        <f t="shared" ca="1" si="7"/>
        <v>5.310367868956245E-2</v>
      </c>
      <c r="W78" s="39">
        <f t="shared" ca="1" si="7"/>
        <v>0.31381300898691578</v>
      </c>
      <c r="X78" s="39">
        <f t="shared" ca="1" si="7"/>
        <v>0.88406553130992127</v>
      </c>
      <c r="Y78" s="39">
        <f t="shared" ca="1" si="7"/>
        <v>0.72863113845596472</v>
      </c>
      <c r="AA78" s="39">
        <f t="shared" ca="1" si="5"/>
        <v>-1.6154773689162969</v>
      </c>
      <c r="AB78" s="39">
        <f t="shared" ca="1" si="5"/>
        <v>-0.48507094986499472</v>
      </c>
      <c r="AC78" s="39">
        <f t="shared" ca="1" si="5"/>
        <v>1.1955583901381002</v>
      </c>
      <c r="AD78" s="39">
        <f t="shared" ca="1" si="5"/>
        <v>0.60867825497014505</v>
      </c>
      <c r="AF78" s="39">
        <f t="array" aca="1" ref="AF78:AI78" ca="1">MMULT(AA78:AD78,$AQ$3:$AT$6)</f>
        <v>-1.6154773689162969</v>
      </c>
      <c r="AG78" s="39">
        <f ca="1"/>
        <v>-1.628682742246101</v>
      </c>
      <c r="AH78" s="39">
        <f ca="1"/>
        <v>-0.19607360035779808</v>
      </c>
      <c r="AI78" s="39">
        <f ca="1"/>
        <v>-0.76008080580821014</v>
      </c>
      <c r="AJ78" s="40"/>
      <c r="AK78" s="41">
        <f t="shared" ca="1" si="6"/>
        <v>-0.25309547378325942</v>
      </c>
      <c r="AL78" s="41">
        <f t="shared" ca="1" si="6"/>
        <v>-0.28202337587168119</v>
      </c>
      <c r="AM78" s="41">
        <f t="shared" ca="1" si="6"/>
        <v>2.9521911842203541E-4</v>
      </c>
      <c r="AN78" s="41">
        <f t="shared" ca="1" si="6"/>
        <v>-0.14042343368438093</v>
      </c>
    </row>
    <row r="79" spans="22:40">
      <c r="V79" s="39">
        <f t="shared" ca="1" si="7"/>
        <v>0.27151829430939578</v>
      </c>
      <c r="W79" s="39">
        <f t="shared" ca="1" si="7"/>
        <v>0.75925577694523039</v>
      </c>
      <c r="X79" s="39">
        <f t="shared" ca="1" si="7"/>
        <v>0.12486233829557247</v>
      </c>
      <c r="Y79" s="39">
        <f t="shared" ca="1" si="7"/>
        <v>0.32956984906364084</v>
      </c>
      <c r="AA79" s="39">
        <f t="shared" ca="1" si="5"/>
        <v>-0.60822751412277853</v>
      </c>
      <c r="AB79" s="39">
        <f t="shared" ca="1" si="5"/>
        <v>0.70391060594263222</v>
      </c>
      <c r="AC79" s="39">
        <f t="shared" ca="1" si="5"/>
        <v>-1.1510183739656448</v>
      </c>
      <c r="AD79" s="39">
        <f t="shared" ca="1" si="5"/>
        <v>-0.44110125066911376</v>
      </c>
      <c r="AF79" s="39">
        <f t="array" aca="1" ref="AF79:AI79" ca="1">MMULT(AA79:AD79,$AQ$3:$AT$6)</f>
        <v>-0.60822751412277853</v>
      </c>
      <c r="AG79" s="39">
        <f ca="1"/>
        <v>-0.14618546614574474</v>
      </c>
      <c r="AH79" s="39">
        <f ca="1"/>
        <v>-1.0463812071400473</v>
      </c>
      <c r="AI79" s="39">
        <f ca="1"/>
        <v>-0.77639783269403795</v>
      </c>
      <c r="AJ79" s="40"/>
      <c r="AK79" s="41">
        <f t="shared" ca="1" si="6"/>
        <v>-5.1645502824555711E-2</v>
      </c>
      <c r="AL79" s="41">
        <f t="shared" ca="1" si="6"/>
        <v>2.9301052109393603E-2</v>
      </c>
      <c r="AM79" s="41">
        <f t="shared" ca="1" si="6"/>
        <v>-0.1935749152279308</v>
      </c>
      <c r="AN79" s="41">
        <f t="shared" ca="1" si="6"/>
        <v>-0.145155371481271</v>
      </c>
    </row>
    <row r="80" spans="22:40">
      <c r="V80" s="39">
        <f t="shared" ca="1" si="7"/>
        <v>0.94164707852105356</v>
      </c>
      <c r="W80" s="39">
        <f t="shared" ca="1" si="7"/>
        <v>0.71347721805624809</v>
      </c>
      <c r="X80" s="39">
        <f t="shared" ca="1" si="7"/>
        <v>0.9043094290190733</v>
      </c>
      <c r="Y80" s="39">
        <f t="shared" ca="1" si="7"/>
        <v>0.70902834387910274</v>
      </c>
      <c r="AA80" s="39">
        <f t="shared" ca="1" si="5"/>
        <v>1.5687515448351965</v>
      </c>
      <c r="AB80" s="39">
        <f t="shared" ca="1" si="5"/>
        <v>0.5635718282224973</v>
      </c>
      <c r="AC80" s="39">
        <f t="shared" ca="1" si="5"/>
        <v>1.3065042285881054</v>
      </c>
      <c r="AD80" s="39">
        <f t="shared" ca="1" si="5"/>
        <v>0.55054836682662778</v>
      </c>
      <c r="AF80" s="39">
        <f t="array" aca="1" ref="AF80:AI80" ca="1">MMULT(AA80:AD80,$AQ$3:$AT$6)</f>
        <v>1.5687515448351965</v>
      </c>
      <c r="AG80" s="39">
        <f ca="1"/>
        <v>1.6303186954606388</v>
      </c>
      <c r="AH80" s="39">
        <f ca="1"/>
        <v>2.0768714199183802</v>
      </c>
      <c r="AI80" s="39">
        <f ca="1"/>
        <v>1.8728988503484993</v>
      </c>
      <c r="AJ80" s="40"/>
      <c r="AK80" s="41">
        <f t="shared" ca="1" si="6"/>
        <v>0.38375030896703932</v>
      </c>
      <c r="AL80" s="41">
        <f t="shared" ca="1" si="6"/>
        <v>0.40236692604673413</v>
      </c>
      <c r="AM80" s="41">
        <f t="shared" ca="1" si="6"/>
        <v>0.51852668374139077</v>
      </c>
      <c r="AN80" s="41">
        <f t="shared" ca="1" si="6"/>
        <v>0.62314066660106471</v>
      </c>
    </row>
    <row r="81" spans="22:40">
      <c r="V81" s="39">
        <f t="shared" ca="1" si="7"/>
        <v>0.24181799602373399</v>
      </c>
      <c r="W81" s="39">
        <f t="shared" ca="1" si="7"/>
        <v>0.3770818925552345</v>
      </c>
      <c r="X81" s="39">
        <f t="shared" ca="1" si="7"/>
        <v>0.72108486921807124</v>
      </c>
      <c r="Y81" s="39">
        <f t="shared" ca="1" si="7"/>
        <v>0.80732453851345887</v>
      </c>
      <c r="AA81" s="39">
        <f t="shared" ca="1" si="5"/>
        <v>-0.70046654333084701</v>
      </c>
      <c r="AB81" s="39">
        <f t="shared" ca="1" si="5"/>
        <v>-0.31315384142580938</v>
      </c>
      <c r="AC81" s="39">
        <f t="shared" ca="1" si="5"/>
        <v>0.58606734200619903</v>
      </c>
      <c r="AD81" s="39">
        <f t="shared" ca="1" si="5"/>
        <v>0.86807929856317356</v>
      </c>
      <c r="AF81" s="39">
        <f t="array" aca="1" ref="AF81:AI81" ca="1">MMULT(AA81:AD81,$AQ$3:$AT$6)</f>
        <v>-0.70046654333084701</v>
      </c>
      <c r="AG81" s="39">
        <f ca="1"/>
        <v>-0.76036058406312401</v>
      </c>
      <c r="AH81" s="39">
        <f ca="1"/>
        <v>-6.1278714320640804E-2</v>
      </c>
      <c r="AI81" s="39">
        <f ca="1"/>
        <v>1.4174446892199988E-2</v>
      </c>
      <c r="AJ81" s="40"/>
      <c r="AK81" s="41">
        <f t="shared" ca="1" si="6"/>
        <v>-7.009330866616939E-2</v>
      </c>
      <c r="AL81" s="41">
        <f t="shared" ca="1" si="6"/>
        <v>-9.9675722653256027E-2</v>
      </c>
      <c r="AM81" s="41">
        <f t="shared" ca="1" si="6"/>
        <v>3.1028453134893892E-2</v>
      </c>
      <c r="AN81" s="41">
        <f t="shared" ca="1" si="6"/>
        <v>8.4110589598738003E-2</v>
      </c>
    </row>
    <row r="82" spans="22:40">
      <c r="V82" s="39">
        <f t="shared" ca="1" si="7"/>
        <v>0.90891990793717226</v>
      </c>
      <c r="W82" s="39">
        <f t="shared" ca="1" si="7"/>
        <v>0.71566443160608384</v>
      </c>
      <c r="X82" s="39">
        <f t="shared" ca="1" si="7"/>
        <v>0.83037060732807788</v>
      </c>
      <c r="Y82" s="39">
        <f t="shared" ca="1" si="7"/>
        <v>0.97617050148629392</v>
      </c>
      <c r="AA82" s="39">
        <f t="shared" ca="1" si="5"/>
        <v>1.3341332696720436</v>
      </c>
      <c r="AB82" s="39">
        <f t="shared" ca="1" si="5"/>
        <v>0.5700096739199324</v>
      </c>
      <c r="AC82" s="39">
        <f t="shared" ca="1" si="5"/>
        <v>0.95563081909201664</v>
      </c>
      <c r="AD82" s="39">
        <f t="shared" ca="1" si="5"/>
        <v>1.9803964635669711</v>
      </c>
      <c r="AF82" s="39">
        <f t="array" aca="1" ref="AF82:AI82" ca="1">MMULT(AA82:AD82,$AQ$3:$AT$6)</f>
        <v>1.3341332696720436</v>
      </c>
      <c r="AG82" s="39">
        <f ca="1"/>
        <v>1.4342845072310821</v>
      </c>
      <c r="AH82" s="39">
        <f ca="1"/>
        <v>1.6730543702365068</v>
      </c>
      <c r="AI82" s="39">
        <f ca="1"/>
        <v>2.4697400896070798</v>
      </c>
      <c r="AJ82" s="40"/>
      <c r="AK82" s="41">
        <f t="shared" ca="1" si="6"/>
        <v>0.33682665393440875</v>
      </c>
      <c r="AL82" s="41">
        <f t="shared" ca="1" si="6"/>
        <v>0.36119974651852721</v>
      </c>
      <c r="AM82" s="41">
        <f t="shared" ca="1" si="6"/>
        <v>0.42645639641392358</v>
      </c>
      <c r="AN82" s="41">
        <f t="shared" ca="1" si="6"/>
        <v>0.79622462598605304</v>
      </c>
    </row>
    <row r="83" spans="22:40">
      <c r="V83" s="39">
        <f t="shared" ca="1" si="7"/>
        <v>0.18628859671054321</v>
      </c>
      <c r="W83" s="39">
        <f t="shared" ca="1" si="7"/>
        <v>0.73163688601338128</v>
      </c>
      <c r="X83" s="39">
        <f t="shared" ca="1" si="7"/>
        <v>0.648028261734793</v>
      </c>
      <c r="Y83" s="39">
        <f t="shared" ca="1" si="7"/>
        <v>0.69127655010547018</v>
      </c>
      <c r="AA83" s="39">
        <f t="shared" ca="1" si="5"/>
        <v>-0.89165628135059904</v>
      </c>
      <c r="AB83" s="39">
        <f t="shared" ca="1" si="5"/>
        <v>0.6177711127628801</v>
      </c>
      <c r="AC83" s="39">
        <f t="shared" ca="1" si="5"/>
        <v>0.38000261161519555</v>
      </c>
      <c r="AD83" s="39">
        <f t="shared" ca="1" si="5"/>
        <v>0.49947201094693755</v>
      </c>
      <c r="AF83" s="39">
        <f t="array" aca="1" ref="AF83:AI83" ca="1">MMULT(AA83:AD83,$AQ$3:$AT$6)</f>
        <v>-0.89165628135059904</v>
      </c>
      <c r="AG83" s="39">
        <f ca="1"/>
        <v>-0.43247671201879662</v>
      </c>
      <c r="AH83" s="39">
        <f ca="1"/>
        <v>-8.4075369241528419E-2</v>
      </c>
      <c r="AI83" s="39">
        <f ca="1"/>
        <v>-0.1827752693058643</v>
      </c>
      <c r="AJ83" s="40"/>
      <c r="AK83" s="41">
        <f t="shared" ca="1" si="6"/>
        <v>-0.1083312562701198</v>
      </c>
      <c r="AL83" s="41">
        <f t="shared" ca="1" si="6"/>
        <v>-3.0820109523947287E-2</v>
      </c>
      <c r="AM83" s="41">
        <f t="shared" ca="1" si="6"/>
        <v>2.5830815812931517E-2</v>
      </c>
      <c r="AN83" s="41">
        <f t="shared" ca="1" si="6"/>
        <v>2.699517190129936E-2</v>
      </c>
    </row>
    <row r="84" spans="22:40">
      <c r="V84" s="39">
        <f t="shared" ca="1" si="7"/>
        <v>0.45994301476405841</v>
      </c>
      <c r="W84" s="39">
        <f t="shared" ca="1" si="7"/>
        <v>0.33602106974941837</v>
      </c>
      <c r="X84" s="39">
        <f t="shared" ca="1" si="7"/>
        <v>0.41995349713494379</v>
      </c>
      <c r="Y84" s="39">
        <f t="shared" ca="1" si="7"/>
        <v>0.16428906390785836</v>
      </c>
      <c r="AA84" s="39">
        <f t="shared" ca="1" si="5"/>
        <v>-0.10057728458310611</v>
      </c>
      <c r="AB84" s="39">
        <f t="shared" ca="1" si="5"/>
        <v>-0.42334695639120018</v>
      </c>
      <c r="AC84" s="39">
        <f t="shared" ca="1" si="5"/>
        <v>-0.20201244600080298</v>
      </c>
      <c r="AD84" s="39">
        <f t="shared" ca="1" si="5"/>
        <v>-0.97698187050982743</v>
      </c>
      <c r="AF84" s="39">
        <f t="array" aca="1" ref="AF84:AI84" ca="1">MMULT(AA84:AD84,$AQ$3:$AT$6)</f>
        <v>-0.10057728458310611</v>
      </c>
      <c r="AG84" s="39">
        <f ca="1"/>
        <v>-0.3085025393887269</v>
      </c>
      <c r="AH84" s="39">
        <f ca="1"/>
        <v>-0.32528851157986394</v>
      </c>
      <c r="AI84" s="39">
        <f ca="1"/>
        <v>-0.77665038250436713</v>
      </c>
      <c r="AJ84" s="40"/>
      <c r="AK84" s="41">
        <f t="shared" ca="1" si="6"/>
        <v>4.988454308337878E-2</v>
      </c>
      <c r="AL84" s="41">
        <f t="shared" ca="1" si="6"/>
        <v>-4.7855332716326554E-3</v>
      </c>
      <c r="AM84" s="41">
        <f t="shared" ca="1" si="6"/>
        <v>-2.9165780640208985E-2</v>
      </c>
      <c r="AN84" s="41">
        <f t="shared" ca="1" si="6"/>
        <v>-0.14522861092626643</v>
      </c>
    </row>
    <row r="85" spans="22:40">
      <c r="V85" s="39">
        <f t="shared" ca="1" si="7"/>
        <v>0.36356001789189807</v>
      </c>
      <c r="W85" s="39">
        <f t="shared" ca="1" si="7"/>
        <v>0.50071123865341893</v>
      </c>
      <c r="X85" s="39">
        <f t="shared" ca="1" si="7"/>
        <v>0.85366902682282497</v>
      </c>
      <c r="Y85" s="39">
        <f t="shared" ca="1" si="7"/>
        <v>0.43344871457667389</v>
      </c>
      <c r="AA85" s="39">
        <f t="shared" ca="1" si="5"/>
        <v>-0.34895907255066216</v>
      </c>
      <c r="AB85" s="39">
        <f t="shared" ca="1" si="5"/>
        <v>1.7828118630901868E-3</v>
      </c>
      <c r="AC85" s="39">
        <f t="shared" ca="1" si="5"/>
        <v>1.0522999680238629</v>
      </c>
      <c r="AD85" s="39">
        <f t="shared" ca="1" si="5"/>
        <v>-0.16760068896364003</v>
      </c>
      <c r="AF85" s="39">
        <f t="array" aca="1" ref="AF85:AI85" ca="1">MMULT(AA85:AD85,$AQ$3:$AT$6)</f>
        <v>-0.34895907255066216</v>
      </c>
      <c r="AG85" s="39">
        <f ca="1"/>
        <v>-0.29567605724326301</v>
      </c>
      <c r="AH85" s="39">
        <f ca="1"/>
        <v>0.58512780778742779</v>
      </c>
      <c r="AI85" s="39">
        <f ca="1"/>
        <v>-0.17261800868710808</v>
      </c>
      <c r="AJ85" s="40"/>
      <c r="AK85" s="41">
        <f t="shared" ca="1" si="6"/>
        <v>2.0818548986757668E-4</v>
      </c>
      <c r="AL85" s="41">
        <f t="shared" ca="1" si="6"/>
        <v>-2.0919720210852352E-3</v>
      </c>
      <c r="AM85" s="41">
        <f t="shared" ca="1" si="6"/>
        <v>0.17840914017553355</v>
      </c>
      <c r="AN85" s="41">
        <f t="shared" ca="1" si="6"/>
        <v>2.9940777480738659E-2</v>
      </c>
    </row>
    <row r="86" spans="22:40">
      <c r="V86" s="39">
        <f t="shared" ca="1" si="7"/>
        <v>0.54332411600931874</v>
      </c>
      <c r="W86" s="39">
        <f t="shared" ca="1" si="7"/>
        <v>5.3859422282405478E-2</v>
      </c>
      <c r="X86" s="39">
        <f t="shared" ca="1" si="7"/>
        <v>0.36356281008868685</v>
      </c>
      <c r="Y86" s="39">
        <f t="shared" ca="1" si="7"/>
        <v>6.5511393223013803E-2</v>
      </c>
      <c r="AA86" s="39">
        <f t="shared" ca="1" si="5"/>
        <v>0.10881179541932773</v>
      </c>
      <c r="AB86" s="39">
        <f t="shared" ca="1" si="5"/>
        <v>-1.6085314014854681</v>
      </c>
      <c r="AC86" s="39">
        <f t="shared" ca="1" si="5"/>
        <v>-0.34895163417784147</v>
      </c>
      <c r="AD86" s="39">
        <f t="shared" ca="1" si="5"/>
        <v>-1.5100808846012077</v>
      </c>
      <c r="AF86" s="39">
        <f t="array" aca="1" ref="AF86:AI86" ca="1">MMULT(AA86:AD86,$AQ$3:$AT$6)</f>
        <v>0.10881179541932773</v>
      </c>
      <c r="AG86" s="39">
        <f ca="1"/>
        <v>-0.75485646872566403</v>
      </c>
      <c r="AH86" s="39">
        <f ca="1"/>
        <v>-0.62550997430780575</v>
      </c>
      <c r="AI86" s="39">
        <f ca="1"/>
        <v>-1.2127240149105454</v>
      </c>
      <c r="AJ86" s="40"/>
      <c r="AK86" s="41">
        <f t="shared" ca="1" si="6"/>
        <v>9.1762359083865555E-2</v>
      </c>
      <c r="AL86" s="41">
        <f t="shared" ca="1" si="6"/>
        <v>-9.8519858432389446E-2</v>
      </c>
      <c r="AM86" s="41">
        <f t="shared" ca="1" si="6"/>
        <v>-9.7616274142179729E-2</v>
      </c>
      <c r="AN86" s="41">
        <f t="shared" ca="1" si="6"/>
        <v>-0.27168996432405812</v>
      </c>
    </row>
    <row r="87" spans="22:40">
      <c r="V87" s="39">
        <f t="shared" ca="1" si="7"/>
        <v>0.2769361088095621</v>
      </c>
      <c r="W87" s="39">
        <f t="shared" ca="1" si="7"/>
        <v>0.156958473882018</v>
      </c>
      <c r="X87" s="39">
        <f t="shared" ca="1" si="7"/>
        <v>0.1914937796746714</v>
      </c>
      <c r="Y87" s="39">
        <f t="shared" ca="1" si="7"/>
        <v>0.85774451517404438</v>
      </c>
      <c r="AA87" s="39">
        <f t="shared" ca="1" si="5"/>
        <v>-0.59196770025939027</v>
      </c>
      <c r="AB87" s="39">
        <f t="shared" ca="1" si="5"/>
        <v>-1.0070370962692465</v>
      </c>
      <c r="AC87" s="39">
        <f t="shared" ca="1" si="5"/>
        <v>-0.87240484311924638</v>
      </c>
      <c r="AD87" s="39">
        <f t="shared" ca="1" si="5"/>
        <v>1.0702407203529214</v>
      </c>
      <c r="AF87" s="39">
        <f t="array" aca="1" ref="AF87:AI87" ca="1">MMULT(AA87:AD87,$AQ$3:$AT$6)</f>
        <v>-0.59196770025939027</v>
      </c>
      <c r="AG87" s="39">
        <f ca="1"/>
        <v>-1.0336622533490325</v>
      </c>
      <c r="AH87" s="39">
        <f ca="1"/>
        <v>-1.2811018234583891</v>
      </c>
      <c r="AI87" s="39">
        <f ca="1"/>
        <v>-0.19896571282043873</v>
      </c>
      <c r="AJ87" s="40"/>
      <c r="AK87" s="41">
        <f t="shared" ca="1" si="6"/>
        <v>-4.8393540051878056E-2</v>
      </c>
      <c r="AL87" s="41">
        <f t="shared" ca="1" si="6"/>
        <v>-0.15706907320329683</v>
      </c>
      <c r="AM87" s="41">
        <f t="shared" ca="1" si="6"/>
        <v>-0.24709121574851273</v>
      </c>
      <c r="AN87" s="41">
        <f t="shared" ca="1" si="6"/>
        <v>2.2299943282072771E-2</v>
      </c>
    </row>
    <row r="88" spans="22:40">
      <c r="V88" s="39">
        <f t="shared" ca="1" si="7"/>
        <v>0.51067458822594736</v>
      </c>
      <c r="W88" s="39">
        <f t="shared" ca="1" si="7"/>
        <v>0.819210594199411</v>
      </c>
      <c r="X88" s="39">
        <f t="shared" ca="1" si="7"/>
        <v>0.21994902697835195</v>
      </c>
      <c r="Y88" s="39">
        <f t="shared" ca="1" si="7"/>
        <v>0.14534326868186154</v>
      </c>
      <c r="AA88" s="39">
        <f t="shared" ca="1" si="5"/>
        <v>2.6760418269204011E-2</v>
      </c>
      <c r="AB88" s="39">
        <f t="shared" ca="1" si="5"/>
        <v>0.91236081194515239</v>
      </c>
      <c r="AC88" s="39">
        <f t="shared" ca="1" si="5"/>
        <v>-0.77236537735947741</v>
      </c>
      <c r="AD88" s="39">
        <f t="shared" ca="1" si="5"/>
        <v>-1.0566167401796751</v>
      </c>
      <c r="AF88" s="39">
        <f t="array" aca="1" ref="AF88:AI88" ca="1">MMULT(AA88:AD88,$AQ$3:$AT$6)</f>
        <v>2.6760418269204011E-2</v>
      </c>
      <c r="AG88" s="39">
        <f ca="1"/>
        <v>0.50336223614510933</v>
      </c>
      <c r="AH88" s="39">
        <f ca="1"/>
        <v>-0.32427128052104431</v>
      </c>
      <c r="AI88" s="39">
        <f ca="1"/>
        <v>-0.54061067504681204</v>
      </c>
      <c r="AJ88" s="40"/>
      <c r="AK88" s="41">
        <f t="shared" ca="1" si="6"/>
        <v>7.5352083653840815E-2</v>
      </c>
      <c r="AL88" s="41">
        <f t="shared" ca="1" si="6"/>
        <v>0.16570606959047296</v>
      </c>
      <c r="AM88" s="41">
        <f t="shared" ca="1" si="6"/>
        <v>-2.8933851958798107E-2</v>
      </c>
      <c r="AN88" s="41">
        <f t="shared" ca="1" si="6"/>
        <v>-7.6777095763575484E-2</v>
      </c>
    </row>
    <row r="89" spans="22:40">
      <c r="V89" s="39">
        <f t="shared" ca="1" si="7"/>
        <v>0.51990739690109178</v>
      </c>
      <c r="W89" s="39">
        <f t="shared" ca="1" si="7"/>
        <v>0.18832707322231268</v>
      </c>
      <c r="X89" s="39">
        <f t="shared" ca="1" si="7"/>
        <v>0.31964722021735748</v>
      </c>
      <c r="Y89" s="39">
        <f t="shared" ca="1" si="7"/>
        <v>0.68570777109388947</v>
      </c>
      <c r="AA89" s="39">
        <f t="shared" ca="1" si="5"/>
        <v>4.9921171150307697E-2</v>
      </c>
      <c r="AB89" s="39">
        <f t="shared" ca="1" si="5"/>
        <v>-0.88407792937103769</v>
      </c>
      <c r="AC89" s="39">
        <f t="shared" ca="1" si="5"/>
        <v>-0.4686855173573673</v>
      </c>
      <c r="AD89" s="39">
        <f t="shared" ca="1" si="5"/>
        <v>0.48372019653151377</v>
      </c>
      <c r="AF89" s="39">
        <f t="array" aca="1" ref="AF89:AI89" ca="1">MMULT(AA89:AD89,$AQ$3:$AT$6)</f>
        <v>4.9921171150307697E-2</v>
      </c>
      <c r="AG89" s="39">
        <f ca="1"/>
        <v>-0.42328395224185111</v>
      </c>
      <c r="AH89" s="39">
        <f ca="1"/>
        <v>-0.55865760259159869</v>
      </c>
      <c r="AI89" s="39">
        <f ca="1"/>
        <v>4.5076759583530246E-2</v>
      </c>
      <c r="AJ89" s="40"/>
      <c r="AK89" s="41">
        <f t="shared" ca="1" si="6"/>
        <v>7.9984234230061541E-2</v>
      </c>
      <c r="AL89" s="41">
        <f t="shared" ca="1" si="6"/>
        <v>-2.8889629970788727E-2</v>
      </c>
      <c r="AM89" s="41">
        <f t="shared" ca="1" si="6"/>
        <v>-8.2373933390884516E-2</v>
      </c>
      <c r="AN89" s="41">
        <f t="shared" ca="1" si="6"/>
        <v>9.3072260279223773E-2</v>
      </c>
    </row>
    <row r="90" spans="22:40">
      <c r="V90" s="39">
        <f t="shared" ca="1" si="7"/>
        <v>0.63408632099553297</v>
      </c>
      <c r="W90" s="39">
        <f t="shared" ca="1" si="7"/>
        <v>0.72551883296307285</v>
      </c>
      <c r="X90" s="39">
        <f t="shared" ca="1" si="7"/>
        <v>0.9373670724105182</v>
      </c>
      <c r="Y90" s="39">
        <f t="shared" ca="1" si="7"/>
        <v>0.65355404320322874</v>
      </c>
      <c r="AA90" s="39">
        <f t="shared" ca="1" si="5"/>
        <v>0.34269575310099903</v>
      </c>
      <c r="AB90" s="39">
        <f t="shared" ca="1" si="5"/>
        <v>0.59931576932082786</v>
      </c>
      <c r="AC90" s="39">
        <f t="shared" ca="1" si="5"/>
        <v>1.5330405860803815</v>
      </c>
      <c r="AD90" s="39">
        <f t="shared" ca="1" si="5"/>
        <v>0.39493357099577031</v>
      </c>
      <c r="AF90" s="39">
        <f t="array" aca="1" ref="AF90:AI90" ca="1">MMULT(AA90:AD90,$AQ$3:$AT$6)</f>
        <v>0.34269575310099903</v>
      </c>
      <c r="AG90" s="39">
        <f ca="1"/>
        <v>0.6070005618452895</v>
      </c>
      <c r="AH90" s="39">
        <f ca="1"/>
        <v>1.521673967402597</v>
      </c>
      <c r="AI90" s="39">
        <f ca="1"/>
        <v>0.89869011133732957</v>
      </c>
      <c r="AJ90" s="40"/>
      <c r="AK90" s="41">
        <f t="shared" ca="1" si="6"/>
        <v>0.13853915062019984</v>
      </c>
      <c r="AL90" s="41">
        <f t="shared" ca="1" si="6"/>
        <v>0.18747011798751079</v>
      </c>
      <c r="AM90" s="41">
        <f t="shared" ca="1" si="6"/>
        <v>0.39194166456779211</v>
      </c>
      <c r="AN90" s="41">
        <f t="shared" ca="1" si="6"/>
        <v>0.34062013228782556</v>
      </c>
    </row>
    <row r="91" spans="22:40">
      <c r="V91" s="39">
        <f t="shared" ca="1" si="7"/>
        <v>0.86986084452274337</v>
      </c>
      <c r="W91" s="39">
        <f t="shared" ca="1" si="7"/>
        <v>0.51830764716671185</v>
      </c>
      <c r="X91" s="39">
        <f t="shared" ca="1" si="7"/>
        <v>0.18099463952031858</v>
      </c>
      <c r="Y91" s="39">
        <f t="shared" ca="1" si="7"/>
        <v>8.2062351719008109E-2</v>
      </c>
      <c r="AA91" s="39">
        <f t="shared" ca="1" si="5"/>
        <v>1.1257335673494027</v>
      </c>
      <c r="AB91" s="39">
        <f t="shared" ca="1" si="5"/>
        <v>4.5906584968456829E-2</v>
      </c>
      <c r="AC91" s="39">
        <f t="shared" ca="1" si="5"/>
        <v>-0.91158109304326884</v>
      </c>
      <c r="AD91" s="39">
        <f t="shared" ca="1" si="5"/>
        <v>-1.3913322342273096</v>
      </c>
      <c r="AF91" s="39">
        <f t="array" aca="1" ref="AF91:AI91" ca="1">MMULT(AA91:AD91,$AQ$3:$AT$6)</f>
        <v>1.1257335673494027</v>
      </c>
      <c r="AG91" s="39">
        <f ca="1"/>
        <v>0.981056326457171</v>
      </c>
      <c r="AH91" s="39">
        <f ca="1"/>
        <v>-2.0734070437278262E-4</v>
      </c>
      <c r="AI91" s="39">
        <f ca="1"/>
        <v>-0.11406737887695717</v>
      </c>
      <c r="AJ91" s="40"/>
      <c r="AK91" s="41">
        <f t="shared" ca="1" si="6"/>
        <v>0.29514671346988053</v>
      </c>
      <c r="AL91" s="41">
        <f t="shared" ca="1" si="6"/>
        <v>0.26602182855600587</v>
      </c>
      <c r="AM91" s="41">
        <f t="shared" ca="1" si="6"/>
        <v>4.4952726319403002E-2</v>
      </c>
      <c r="AN91" s="41">
        <f t="shared" ca="1" si="6"/>
        <v>4.6920460125682427E-2</v>
      </c>
    </row>
    <row r="92" spans="22:40">
      <c r="V92" s="39">
        <f t="shared" ca="1" si="7"/>
        <v>0.24363016040780716</v>
      </c>
      <c r="W92" s="39">
        <f t="shared" ca="1" si="7"/>
        <v>0.188838850588262</v>
      </c>
      <c r="X92" s="39">
        <f t="shared" ca="1" si="7"/>
        <v>8.6388096366365907E-2</v>
      </c>
      <c r="Y92" s="39">
        <f t="shared" ca="1" si="7"/>
        <v>0.82499169963888141</v>
      </c>
      <c r="AA92" s="39">
        <f t="shared" ca="1" si="5"/>
        <v>-0.69467289078564853</v>
      </c>
      <c r="AB92" s="39">
        <f t="shared" ca="1" si="5"/>
        <v>-0.88218328184571837</v>
      </c>
      <c r="AC92" s="39">
        <f t="shared" ca="1" si="5"/>
        <v>-1.3633374236570064</v>
      </c>
      <c r="AD92" s="39">
        <f t="shared" ref="AD92:AD153" ca="1" si="8">NORMSINV(Y92)</f>
        <v>0.93455709156846289</v>
      </c>
      <c r="AF92" s="39">
        <f t="array" aca="1" ref="AF92:AI92" ca="1">MMULT(AA92:AD92,$AQ$3:$AT$6)</f>
        <v>-0.69467289078564853</v>
      </c>
      <c r="AG92" s="39">
        <f ca="1"/>
        <v>-1.0551908373718906</v>
      </c>
      <c r="AH92" s="39">
        <f ca="1"/>
        <v>-1.6799841365691446</v>
      </c>
      <c r="AI92" s="39">
        <f ca="1"/>
        <v>-0.41824992950119089</v>
      </c>
      <c r="AJ92" s="40"/>
      <c r="AK92" s="41">
        <f t="shared" ca="1" si="6"/>
        <v>-6.8934578157129694E-2</v>
      </c>
      <c r="AL92" s="41">
        <f t="shared" ca="1" si="6"/>
        <v>-0.16159007584809701</v>
      </c>
      <c r="AM92" s="41">
        <f t="shared" ca="1" si="6"/>
        <v>-0.33803638313776502</v>
      </c>
      <c r="AN92" s="41">
        <f t="shared" ref="AN92:AN153" ca="1" si="9">E$5+AI92*E$6</f>
        <v>-4.1292479555345346E-2</v>
      </c>
    </row>
    <row r="93" spans="22:40">
      <c r="V93" s="39">
        <f t="shared" ca="1" si="7"/>
        <v>0.91016578917363011</v>
      </c>
      <c r="W93" s="39">
        <f t="shared" ca="1" si="7"/>
        <v>0.24005103698962693</v>
      </c>
      <c r="X93" s="39">
        <f t="shared" ca="1" si="7"/>
        <v>0.74834617613503307</v>
      </c>
      <c r="Y93" s="39">
        <f t="shared" ca="1" si="7"/>
        <v>0.59191540381575591</v>
      </c>
      <c r="AA93" s="39">
        <f t="shared" ref="AA93:AC153" ca="1" si="10">NORMSINV(V93)</f>
        <v>1.3417766614510103</v>
      </c>
      <c r="AB93" s="39">
        <f t="shared" ca="1" si="10"/>
        <v>-0.70613839934141098</v>
      </c>
      <c r="AC93" s="39">
        <f t="shared" ca="1" si="10"/>
        <v>0.66929447935751885</v>
      </c>
      <c r="AD93" s="39">
        <f t="shared" ca="1" si="8"/>
        <v>0.23247488424662613</v>
      </c>
      <c r="AF93" s="39">
        <f t="array" aca="1" ref="AF93:AI93" ca="1">MMULT(AA93:AD93,$AQ$3:$AT$6)</f>
        <v>1.3417766614510103</v>
      </c>
      <c r="AG93" s="39">
        <f ca="1"/>
        <v>0.76852867838062044</v>
      </c>
      <c r="AH93" s="39">
        <f ca="1"/>
        <v>1.1224263083566659</v>
      </c>
      <c r="AI93" s="39">
        <f ca="1"/>
        <v>1.1241206790921132</v>
      </c>
      <c r="AJ93" s="40"/>
      <c r="AK93" s="41">
        <f t="shared" ref="AK93:AM153" ca="1" si="11">B$5+AF93*B$6</f>
        <v>0.33835533229020209</v>
      </c>
      <c r="AL93" s="41">
        <f t="shared" ca="1" si="11"/>
        <v>0.22139102245993028</v>
      </c>
      <c r="AM93" s="41">
        <f t="shared" ca="1" si="11"/>
        <v>0.30091319830531982</v>
      </c>
      <c r="AN93" s="41">
        <f t="shared" ca="1" si="9"/>
        <v>0.40599499693671282</v>
      </c>
    </row>
    <row r="94" spans="22:40">
      <c r="V94" s="39">
        <f t="shared" ca="1" si="7"/>
        <v>0.10255149456441648</v>
      </c>
      <c r="W94" s="39">
        <f t="shared" ca="1" si="7"/>
        <v>0.4332331455799282</v>
      </c>
      <c r="X94" s="39">
        <f t="shared" ca="1" si="7"/>
        <v>0.7033921998116266</v>
      </c>
      <c r="Y94" s="39">
        <f t="shared" ca="1" si="7"/>
        <v>5.4311698709811562E-2</v>
      </c>
      <c r="AA94" s="39">
        <f t="shared" ca="1" si="10"/>
        <v>-1.2671462824693169</v>
      </c>
      <c r="AB94" s="39">
        <f t="shared" ca="1" si="10"/>
        <v>-0.16814870827793887</v>
      </c>
      <c r="AC94" s="39">
        <f t="shared" ca="1" si="10"/>
        <v>0.53418203035794498</v>
      </c>
      <c r="AD94" s="39">
        <f t="shared" ca="1" si="8"/>
        <v>-1.6044114108780039</v>
      </c>
      <c r="AF94" s="39">
        <f t="array" aca="1" ref="AF94:AI94" ca="1">MMULT(AA94:AD94,$AQ$3:$AT$6)</f>
        <v>-1.2671462824693169</v>
      </c>
      <c r="AG94" s="39">
        <f ca="1"/>
        <v>-1.1656521685692096</v>
      </c>
      <c r="AH94" s="39">
        <f ca="1"/>
        <v>-0.40190025457021772</v>
      </c>
      <c r="AI94" s="39">
        <f ca="1"/>
        <v>-1.8422335095976208</v>
      </c>
      <c r="AJ94" s="40"/>
      <c r="AK94" s="41">
        <f t="shared" ca="1" si="11"/>
        <v>-0.18342925649386338</v>
      </c>
      <c r="AL94" s="41">
        <f t="shared" ca="1" si="11"/>
        <v>-0.18478695539953402</v>
      </c>
      <c r="AM94" s="41">
        <f t="shared" ca="1" si="11"/>
        <v>-4.6633258042009643E-2</v>
      </c>
      <c r="AN94" s="41">
        <f t="shared" ca="1" si="9"/>
        <v>-0.45424771778331002</v>
      </c>
    </row>
    <row r="95" spans="22:40">
      <c r="V95" s="39">
        <f t="shared" ca="1" si="7"/>
        <v>0.56642999758777801</v>
      </c>
      <c r="W95" s="39">
        <f t="shared" ca="1" si="7"/>
        <v>0.31410053749282296</v>
      </c>
      <c r="X95" s="39">
        <f t="shared" ca="1" si="7"/>
        <v>0.51446072100308526</v>
      </c>
      <c r="Y95" s="39">
        <f t="shared" ca="1" si="7"/>
        <v>0.85776059527205439</v>
      </c>
      <c r="AA95" s="39">
        <f t="shared" ca="1" si="10"/>
        <v>0.16729237327093935</v>
      </c>
      <c r="AB95" s="39">
        <f t="shared" ca="1" si="10"/>
        <v>-0.48426040153515876</v>
      </c>
      <c r="AC95" s="39">
        <f t="shared" ca="1" si="10"/>
        <v>3.625559337523835E-2</v>
      </c>
      <c r="AD95" s="39">
        <f t="shared" ca="1" si="8"/>
        <v>1.0703121895635999</v>
      </c>
      <c r="AF95" s="39">
        <f t="array" aca="1" ref="AF95:AI95" ca="1">MMULT(AA95:AD95,$AQ$3:$AT$6)</f>
        <v>0.16729237327093935</v>
      </c>
      <c r="AG95" s="39">
        <f ca="1"/>
        <v>-0.11290147855929508</v>
      </c>
      <c r="AH95" s="39">
        <f ca="1"/>
        <v>-9.6644647405425693E-4</v>
      </c>
      <c r="AI95" s="39">
        <f ca="1"/>
        <v>0.65560613914237598</v>
      </c>
      <c r="AJ95" s="40"/>
      <c r="AK95" s="41">
        <f t="shared" ca="1" si="11"/>
        <v>0.10345847465418788</v>
      </c>
      <c r="AL95" s="41">
        <f t="shared" ca="1" si="11"/>
        <v>3.6290689502548032E-2</v>
      </c>
      <c r="AM95" s="41">
        <f t="shared" ca="1" si="11"/>
        <v>4.4779650203915625E-2</v>
      </c>
      <c r="AN95" s="41">
        <f t="shared" ca="1" si="9"/>
        <v>0.27012578035128904</v>
      </c>
    </row>
    <row r="96" spans="22:40">
      <c r="V96" s="39">
        <f t="shared" ca="1" si="7"/>
        <v>0.37313728545992797</v>
      </c>
      <c r="W96" s="39">
        <f t="shared" ca="1" si="7"/>
        <v>0.91175571005259859</v>
      </c>
      <c r="X96" s="39">
        <f t="shared" ca="1" si="7"/>
        <v>0.74820800495374418</v>
      </c>
      <c r="Y96" s="39">
        <f t="shared" ca="1" si="7"/>
        <v>0.82407339905954968</v>
      </c>
      <c r="AA96" s="39">
        <f t="shared" ca="1" si="10"/>
        <v>-0.32355551578056824</v>
      </c>
      <c r="AB96" s="39">
        <f t="shared" ca="1" si="10"/>
        <v>1.3516460233849343</v>
      </c>
      <c r="AC96" s="39">
        <f t="shared" ca="1" si="10"/>
        <v>0.66886125120819229</v>
      </c>
      <c r="AD96" s="39">
        <f t="shared" ca="1" si="8"/>
        <v>0.9310007003694637</v>
      </c>
      <c r="AF96" s="39">
        <f t="array" aca="1" ref="AF96:AI96" ca="1">MMULT(AA96:AD96,$AQ$3:$AT$6)</f>
        <v>-0.32355551578056824</v>
      </c>
      <c r="AG96" s="39">
        <f ca="1"/>
        <v>0.43700153652671531</v>
      </c>
      <c r="AH96" s="39">
        <f ca="1"/>
        <v>0.66978561366587963</v>
      </c>
      <c r="AI96" s="39">
        <f ca="1"/>
        <v>0.71272130805656464</v>
      </c>
      <c r="AJ96" s="40"/>
      <c r="AK96" s="41">
        <f t="shared" ca="1" si="11"/>
        <v>5.288896843886351E-3</v>
      </c>
      <c r="AL96" s="41">
        <f t="shared" ca="1" si="11"/>
        <v>0.15177032267061019</v>
      </c>
      <c r="AM96" s="41">
        <f t="shared" ca="1" si="11"/>
        <v>0.19771111991582058</v>
      </c>
      <c r="AN96" s="41">
        <f t="shared" ca="1" si="9"/>
        <v>0.28668917933640375</v>
      </c>
    </row>
    <row r="97" spans="22:40">
      <c r="V97" s="39">
        <f t="shared" ca="1" si="7"/>
        <v>0.43398637032477605</v>
      </c>
      <c r="W97" s="39">
        <f t="shared" ca="1" si="7"/>
        <v>0.26999440287530041</v>
      </c>
      <c r="X97" s="39">
        <f t="shared" ca="1" si="7"/>
        <v>0.99881585139257401</v>
      </c>
      <c r="Y97" s="39">
        <f t="shared" ca="1" si="7"/>
        <v>0.63757382511702587</v>
      </c>
      <c r="AA97" s="39">
        <f t="shared" ca="1" si="10"/>
        <v>-0.16623407992346709</v>
      </c>
      <c r="AB97" s="39">
        <f t="shared" ca="1" si="10"/>
        <v>-0.61282991897540384</v>
      </c>
      <c r="AC97" s="39">
        <f t="shared" ca="1" si="10"/>
        <v>3.0396798891819095</v>
      </c>
      <c r="AD97" s="39">
        <f t="shared" ca="1" si="8"/>
        <v>0.35198121585662134</v>
      </c>
      <c r="AF97" s="39">
        <f t="array" aca="1" ref="AF97:AI97" ca="1">MMULT(AA97:AD97,$AQ$3:$AT$6)</f>
        <v>-0.16623407992346709</v>
      </c>
      <c r="AG97" s="39">
        <f ca="1"/>
        <v>-0.46412715972062979</v>
      </c>
      <c r="AH97" s="39">
        <f ca="1"/>
        <v>2.0310294055987366</v>
      </c>
      <c r="AI97" s="39">
        <f ca="1"/>
        <v>0.49695754253587188</v>
      </c>
      <c r="AJ97" s="40"/>
      <c r="AK97" s="41">
        <f t="shared" ca="1" si="11"/>
        <v>3.6753184015306591E-2</v>
      </c>
      <c r="AL97" s="41">
        <f t="shared" ca="1" si="11"/>
        <v>-3.7466703541332261E-2</v>
      </c>
      <c r="AM97" s="41">
        <f t="shared" ca="1" si="11"/>
        <v>0.50807470447651193</v>
      </c>
      <c r="AN97" s="41">
        <f t="shared" ca="1" si="9"/>
        <v>0.22411768733540283</v>
      </c>
    </row>
    <row r="98" spans="22:40">
      <c r="V98" s="39">
        <f t="shared" ca="1" si="7"/>
        <v>0.20890067447676097</v>
      </c>
      <c r="W98" s="39">
        <f t="shared" ca="1" si="7"/>
        <v>0.21062776204490685</v>
      </c>
      <c r="X98" s="39">
        <f t="shared" ca="1" si="7"/>
        <v>0.76694631530105284</v>
      </c>
      <c r="Y98" s="39">
        <f t="shared" ca="1" si="7"/>
        <v>0.93842685963119443</v>
      </c>
      <c r="AA98" s="39">
        <f t="shared" ca="1" si="10"/>
        <v>-0.81024157167887423</v>
      </c>
      <c r="AB98" s="39">
        <f t="shared" ca="1" si="10"/>
        <v>-0.80424494914850209</v>
      </c>
      <c r="AC98" s="39">
        <f t="shared" ca="1" si="10"/>
        <v>0.72882720270706758</v>
      </c>
      <c r="AD98" s="39">
        <f t="shared" ca="1" si="8"/>
        <v>1.5417009510408792</v>
      </c>
      <c r="AF98" s="39">
        <f t="array" aca="1" ref="AF98:AI98" ca="1">MMULT(AA98:AD98,$AQ$3:$AT$6)</f>
        <v>-0.81024157167887423</v>
      </c>
      <c r="AG98" s="39">
        <f ca="1"/>
        <v>-1.112367651762507</v>
      </c>
      <c r="AH98" s="39">
        <f ca="1"/>
        <v>-0.14993649402133702</v>
      </c>
      <c r="AI98" s="39">
        <f ca="1"/>
        <v>0.24472005653685358</v>
      </c>
      <c r="AJ98" s="40"/>
      <c r="AK98" s="41">
        <f t="shared" ca="1" si="11"/>
        <v>-9.2048314335774845E-2</v>
      </c>
      <c r="AL98" s="41">
        <f t="shared" ca="1" si="11"/>
        <v>-0.17359720687012645</v>
      </c>
      <c r="AM98" s="41">
        <f t="shared" ca="1" si="11"/>
        <v>1.0814479363135156E-2</v>
      </c>
      <c r="AN98" s="41">
        <f t="shared" ca="1" si="9"/>
        <v>0.15096881639568754</v>
      </c>
    </row>
    <row r="99" spans="22:40">
      <c r="V99" s="39">
        <f t="shared" ca="1" si="7"/>
        <v>0.76968905796116327</v>
      </c>
      <c r="W99" s="39">
        <f t="shared" ca="1" si="7"/>
        <v>0.1559934555446133</v>
      </c>
      <c r="X99" s="39">
        <f t="shared" ca="1" si="7"/>
        <v>0.43542321068209233</v>
      </c>
      <c r="Y99" s="39">
        <f t="shared" ca="1" si="7"/>
        <v>0.18540041636442339</v>
      </c>
      <c r="AA99" s="39">
        <f t="shared" ca="1" si="10"/>
        <v>0.73782321511602589</v>
      </c>
      <c r="AB99" s="39">
        <f t="shared" ca="1" si="10"/>
        <v>-1.0110616767530509</v>
      </c>
      <c r="AC99" s="39">
        <f t="shared" ca="1" si="10"/>
        <v>-0.16258344647265741</v>
      </c>
      <c r="AD99" s="39">
        <f t="shared" ca="1" si="8"/>
        <v>-0.89497428821545355</v>
      </c>
      <c r="AF99" s="39">
        <f t="array" aca="1" ref="AF99:AI99" ca="1">MMULT(AA99:AD99,$AQ$3:$AT$6)</f>
        <v>0.73782321511602589</v>
      </c>
      <c r="AG99" s="39">
        <f ca="1"/>
        <v>9.4539945396178715E-2</v>
      </c>
      <c r="AH99" s="39">
        <f ca="1"/>
        <v>5.1310002888302397E-2</v>
      </c>
      <c r="AI99" s="39">
        <f ca="1"/>
        <v>-0.21150203132437895</v>
      </c>
      <c r="AJ99" s="40"/>
      <c r="AK99" s="41">
        <f t="shared" ca="1" si="11"/>
        <v>0.21756464302320519</v>
      </c>
      <c r="AL99" s="41">
        <f t="shared" ca="1" si="11"/>
        <v>7.9853388533197525E-2</v>
      </c>
      <c r="AM99" s="41">
        <f t="shared" ca="1" si="11"/>
        <v>5.6698680658532945E-2</v>
      </c>
      <c r="AN99" s="41">
        <f t="shared" ca="1" si="9"/>
        <v>1.8664410915930109E-2</v>
      </c>
    </row>
    <row r="100" spans="22:40">
      <c r="V100" s="39">
        <f t="shared" ca="1" si="7"/>
        <v>0.45470869250538537</v>
      </c>
      <c r="W100" s="39">
        <f t="shared" ca="1" si="7"/>
        <v>0.34934043714422724</v>
      </c>
      <c r="X100" s="39">
        <f t="shared" ca="1" si="7"/>
        <v>0.20327273007027336</v>
      </c>
      <c r="Y100" s="39">
        <f t="shared" ca="1" si="7"/>
        <v>0.74275775377886444</v>
      </c>
      <c r="AA100" s="39">
        <f t="shared" ca="1" si="10"/>
        <v>-0.11377345091238303</v>
      </c>
      <c r="AB100" s="39">
        <f t="shared" ca="1" si="10"/>
        <v>-0.38710176056459833</v>
      </c>
      <c r="AC100" s="39">
        <f t="shared" ca="1" si="10"/>
        <v>-0.82998819140075997</v>
      </c>
      <c r="AD100" s="39">
        <f t="shared" ca="1" si="8"/>
        <v>0.65187084794887973</v>
      </c>
      <c r="AF100" s="39">
        <f t="array" aca="1" ref="AF100:AI100" ca="1">MMULT(AA100:AD100,$AQ$3:$AT$6)</f>
        <v>-0.11377345091238303</v>
      </c>
      <c r="AG100" s="39">
        <f ca="1"/>
        <v>-0.30062593909694124</v>
      </c>
      <c r="AH100" s="39">
        <f ca="1"/>
        <v>-0.79742248148688666</v>
      </c>
      <c r="AI100" s="39">
        <f ca="1"/>
        <v>6.1323608821361508E-2</v>
      </c>
      <c r="AJ100" s="40"/>
      <c r="AK100" s="41">
        <f t="shared" ca="1" si="11"/>
        <v>4.7245309817523395E-2</v>
      </c>
      <c r="AL100" s="41">
        <f t="shared" ca="1" si="11"/>
        <v>-3.1314472103576574E-3</v>
      </c>
      <c r="AM100" s="41">
        <f t="shared" ca="1" si="11"/>
        <v>-0.13681232577901015</v>
      </c>
      <c r="AN100" s="41">
        <f t="shared" ca="1" si="9"/>
        <v>9.7783846558194831E-2</v>
      </c>
    </row>
    <row r="101" spans="22:40">
      <c r="V101" s="39">
        <f t="shared" ca="1" si="7"/>
        <v>0.71342678795978809</v>
      </c>
      <c r="W101" s="39">
        <f t="shared" ca="1" si="7"/>
        <v>0.95000748777782518</v>
      </c>
      <c r="X101" s="39">
        <f t="shared" ca="1" si="7"/>
        <v>0.72507397571509835</v>
      </c>
      <c r="Y101" s="39">
        <f t="shared" ca="1" si="7"/>
        <v>8.3418183076263031E-2</v>
      </c>
      <c r="AA101" s="39">
        <f t="shared" ca="1" si="10"/>
        <v>0.56342366840503855</v>
      </c>
      <c r="AB101" s="39">
        <f t="shared" ca="1" si="10"/>
        <v>1.6449262325505603</v>
      </c>
      <c r="AC101" s="39">
        <f t="shared" ca="1" si="10"/>
        <v>0.59798184270161414</v>
      </c>
      <c r="AD101" s="39">
        <f t="shared" ca="1" si="8"/>
        <v>-1.3824408968161506</v>
      </c>
      <c r="AF101" s="39">
        <f t="array" aca="1" ref="AF101:AI101" ca="1">MMULT(AA101:AD101,$AQ$3:$AT$6)</f>
        <v>0.56342366840503855</v>
      </c>
      <c r="AG101" s="39">
        <f ca="1"/>
        <v>1.3454287799011442</v>
      </c>
      <c r="AH101" s="39">
        <f ca="1"/>
        <v>1.226433346461786</v>
      </c>
      <c r="AI101" s="39">
        <f ca="1"/>
        <v>8.2874991929206221E-2</v>
      </c>
      <c r="AJ101" s="40"/>
      <c r="AK101" s="41">
        <f t="shared" ca="1" si="11"/>
        <v>0.18268473368100774</v>
      </c>
      <c r="AL101" s="41">
        <f t="shared" ca="1" si="11"/>
        <v>0.34254004377924024</v>
      </c>
      <c r="AM101" s="41">
        <f t="shared" ca="1" si="11"/>
        <v>0.32462680299328722</v>
      </c>
      <c r="AN101" s="41">
        <f t="shared" ca="1" si="9"/>
        <v>0.10403374765946981</v>
      </c>
    </row>
    <row r="102" spans="22:40">
      <c r="V102" s="39">
        <f t="shared" ca="1" si="7"/>
        <v>0.77603658373392737</v>
      </c>
      <c r="W102" s="39">
        <f t="shared" ca="1" si="7"/>
        <v>0.50953239737400091</v>
      </c>
      <c r="X102" s="39">
        <f t="shared" ca="1" si="7"/>
        <v>0.85670837627645813</v>
      </c>
      <c r="Y102" s="39">
        <f t="shared" ca="1" si="7"/>
        <v>0.43955658334660264</v>
      </c>
      <c r="AA102" s="39">
        <f t="shared" ca="1" si="10"/>
        <v>0.75887584023285548</v>
      </c>
      <c r="AB102" s="39">
        <f t="shared" ca="1" si="10"/>
        <v>2.3896450894235623E-2</v>
      </c>
      <c r="AC102" s="39">
        <f t="shared" ca="1" si="10"/>
        <v>1.0656469934488044</v>
      </c>
      <c r="AD102" s="39">
        <f t="shared" ca="1" si="8"/>
        <v>-0.15209353058419833</v>
      </c>
      <c r="AF102" s="39">
        <f t="array" aca="1" ref="AF102:AI102" ca="1">MMULT(AA102:AD102,$AQ$3:$AT$6)</f>
        <v>0.75887584023285548</v>
      </c>
      <c r="AG102" s="39">
        <f ca="1"/>
        <v>0.65763270082511294</v>
      </c>
      <c r="AH102" s="39">
        <f ca="1"/>
        <v>1.2657769772525398</v>
      </c>
      <c r="AI102" s="39">
        <f ca="1"/>
        <v>0.68561627873670694</v>
      </c>
      <c r="AJ102" s="40"/>
      <c r="AK102" s="41">
        <f t="shared" ca="1" si="11"/>
        <v>0.2217751680465711</v>
      </c>
      <c r="AL102" s="41">
        <f t="shared" ca="1" si="11"/>
        <v>0.19810286717327372</v>
      </c>
      <c r="AM102" s="41">
        <f t="shared" ca="1" si="11"/>
        <v>0.33359715081357905</v>
      </c>
      <c r="AN102" s="41">
        <f t="shared" ca="1" si="9"/>
        <v>0.27882872083364502</v>
      </c>
    </row>
    <row r="103" spans="22:40">
      <c r="V103" s="39">
        <f t="shared" ca="1" si="7"/>
        <v>0.3531004335954151</v>
      </c>
      <c r="W103" s="39">
        <f t="shared" ca="1" si="7"/>
        <v>0.67862028437196231</v>
      </c>
      <c r="X103" s="39">
        <f t="shared" ca="1" si="7"/>
        <v>0.43490242696841885</v>
      </c>
      <c r="Y103" s="39">
        <f t="shared" ca="1" si="7"/>
        <v>3.1197191753811082E-2</v>
      </c>
      <c r="AA103" s="39">
        <f t="shared" ca="1" si="10"/>
        <v>-0.37696331555191986</v>
      </c>
      <c r="AB103" s="39">
        <f t="shared" ca="1" si="10"/>
        <v>0.46384411926521651</v>
      </c>
      <c r="AC103" s="39">
        <f t="shared" ca="1" si="10"/>
        <v>-0.16390636803245692</v>
      </c>
      <c r="AD103" s="39">
        <f t="shared" ca="1" si="8"/>
        <v>-1.8634827056438614</v>
      </c>
      <c r="AF103" s="39">
        <f t="array" aca="1" ref="AF103:AI103" ca="1">MMULT(AA103:AD103,$AQ$3:$AT$6)</f>
        <v>-0.37696331555191986</v>
      </c>
      <c r="AG103" s="39">
        <f ca="1"/>
        <v>-7.6073766425369255E-2</v>
      </c>
      <c r="AH103" s="39">
        <f ca="1"/>
        <v>-0.22658293052598771</v>
      </c>
      <c r="AI103" s="39">
        <f ca="1"/>
        <v>-1.3068919304279976</v>
      </c>
      <c r="AJ103" s="40"/>
      <c r="AK103" s="41">
        <f t="shared" ca="1" si="11"/>
        <v>-5.3926631103839717E-3</v>
      </c>
      <c r="AL103" s="41">
        <f t="shared" ca="1" si="11"/>
        <v>4.4024509050672456E-2</v>
      </c>
      <c r="AM103" s="41">
        <f t="shared" ca="1" si="11"/>
        <v>-6.6609081599252051E-3</v>
      </c>
      <c r="AN103" s="41">
        <f t="shared" ca="1" si="9"/>
        <v>-0.29899865982411927</v>
      </c>
    </row>
    <row r="104" spans="22:40">
      <c r="V104" s="39">
        <f t="shared" ca="1" si="7"/>
        <v>0.32161669606190268</v>
      </c>
      <c r="W104" s="39">
        <f t="shared" ca="1" si="7"/>
        <v>0.45911796345642586</v>
      </c>
      <c r="X104" s="39">
        <f t="shared" ca="1" si="7"/>
        <v>6.7895344683666981E-2</v>
      </c>
      <c r="Y104" s="39">
        <f t="shared" ca="1" si="7"/>
        <v>0.15362997740728079</v>
      </c>
      <c r="AA104" s="39">
        <f t="shared" ca="1" si="10"/>
        <v>-0.46318273270790389</v>
      </c>
      <c r="AB104" s="39">
        <f t="shared" ca="1" si="10"/>
        <v>-0.10265608703434179</v>
      </c>
      <c r="AC104" s="39">
        <f t="shared" ca="1" si="10"/>
        <v>-1.4916508914240496</v>
      </c>
      <c r="AD104" s="39">
        <f t="shared" ca="1" si="8"/>
        <v>-1.0209883573239213</v>
      </c>
      <c r="AF104" s="39">
        <f t="array" aca="1" ref="AF104:AI104" ca="1">MMULT(AA104:AD104,$AQ$3:$AT$6)</f>
        <v>-0.46318273270790389</v>
      </c>
      <c r="AG104" s="39">
        <f ca="1"/>
        <v>-0.44778277223254531</v>
      </c>
      <c r="AH104" s="39">
        <f ca="1"/>
        <v>-1.4307405295546247</v>
      </c>
      <c r="AI104" s="39">
        <f ca="1"/>
        <v>-1.2418686317290932</v>
      </c>
      <c r="AJ104" s="40"/>
      <c r="AK104" s="41">
        <f t="shared" ca="1" si="11"/>
        <v>-2.2636546541580774E-2</v>
      </c>
      <c r="AL104" s="41">
        <f t="shared" ca="1" si="11"/>
        <v>-3.4034382168834518E-2</v>
      </c>
      <c r="AM104" s="41">
        <f t="shared" ca="1" si="11"/>
        <v>-0.28120884073845448</v>
      </c>
      <c r="AN104" s="41">
        <f t="shared" ca="1" si="9"/>
        <v>-0.280141903201437</v>
      </c>
    </row>
    <row r="105" spans="22:40">
      <c r="V105" s="39">
        <f t="shared" ca="1" si="7"/>
        <v>0.90339032137483766</v>
      </c>
      <c r="W105" s="39">
        <f t="shared" ca="1" si="7"/>
        <v>0.91240432692751072</v>
      </c>
      <c r="X105" s="39">
        <f t="shared" ca="1" si="7"/>
        <v>0.67883703371796988</v>
      </c>
      <c r="Y105" s="39">
        <f t="shared" ca="1" si="7"/>
        <v>0.81454411784371517</v>
      </c>
      <c r="AA105" s="39">
        <f t="shared" ca="1" si="10"/>
        <v>1.30111423115688</v>
      </c>
      <c r="AB105" s="39">
        <f t="shared" ca="1" si="10"/>
        <v>1.3557103464700979</v>
      </c>
      <c r="AC105" s="39">
        <f t="shared" ca="1" si="10"/>
        <v>0.46444922076319078</v>
      </c>
      <c r="AD105" s="39">
        <f t="shared" ca="1" si="8"/>
        <v>0.89476679437715956</v>
      </c>
      <c r="AF105" s="39">
        <f t="array" aca="1" ref="AF105:AI105" ca="1">MMULT(AA105:AD105,$AQ$3:$AT$6)</f>
        <v>1.30111423115688</v>
      </c>
      <c r="AG105" s="39">
        <f ca="1"/>
        <v>1.8201118364617968</v>
      </c>
      <c r="AH105" s="39">
        <f ca="1"/>
        <v>1.4914253102733794</v>
      </c>
      <c r="AI105" s="39">
        <f ca="1"/>
        <v>1.8901594727302529</v>
      </c>
      <c r="AJ105" s="40"/>
      <c r="AK105" s="41">
        <f t="shared" ca="1" si="11"/>
        <v>0.33022284623137599</v>
      </c>
      <c r="AL105" s="41">
        <f t="shared" ca="1" si="11"/>
        <v>0.44222348565697728</v>
      </c>
      <c r="AM105" s="41">
        <f t="shared" ca="1" si="11"/>
        <v>0.38504497074233052</v>
      </c>
      <c r="AN105" s="41">
        <f t="shared" ca="1" si="9"/>
        <v>0.62814624709177325</v>
      </c>
    </row>
    <row r="106" spans="22:40">
      <c r="V106" s="39">
        <f t="shared" ca="1" si="7"/>
        <v>0.17655907864265785</v>
      </c>
      <c r="W106" s="39">
        <f t="shared" ca="1" si="7"/>
        <v>0.4110597702437927</v>
      </c>
      <c r="X106" s="39">
        <f t="shared" ca="1" si="7"/>
        <v>0.63937313969266329</v>
      </c>
      <c r="Y106" s="39">
        <f t="shared" ca="1" si="7"/>
        <v>0.6591470816936148</v>
      </c>
      <c r="AA106" s="39">
        <f t="shared" ca="1" si="10"/>
        <v>-0.92855807578712013</v>
      </c>
      <c r="AB106" s="39">
        <f t="shared" ca="1" si="10"/>
        <v>-0.22481969933861062</v>
      </c>
      <c r="AC106" s="39">
        <f t="shared" ca="1" si="10"/>
        <v>0.3567837255898893</v>
      </c>
      <c r="AD106" s="39">
        <f t="shared" ca="1" si="8"/>
        <v>0.41013647592467761</v>
      </c>
      <c r="AF106" s="39">
        <f t="array" aca="1" ref="AF106:AI106" ca="1">MMULT(AA106:AD106,$AQ$3:$AT$6)</f>
        <v>-0.92855807578712013</v>
      </c>
      <c r="AG106" s="39">
        <f ca="1"/>
        <v>-0.907705489871655</v>
      </c>
      <c r="AH106" s="39">
        <f ca="1"/>
        <v>-0.34766712629356089</v>
      </c>
      <c r="AI106" s="39">
        <f ca="1"/>
        <v>-0.44967286097813464</v>
      </c>
      <c r="AJ106" s="40"/>
      <c r="AK106" s="41">
        <f t="shared" ca="1" si="11"/>
        <v>-0.11571161515742404</v>
      </c>
      <c r="AL106" s="41">
        <f t="shared" ca="1" si="11"/>
        <v>-0.13061815287304754</v>
      </c>
      <c r="AM106" s="41">
        <f t="shared" ca="1" si="11"/>
        <v>-3.4268104794931892E-2</v>
      </c>
      <c r="AN106" s="41">
        <f t="shared" ca="1" si="9"/>
        <v>-5.0405129683659025E-2</v>
      </c>
    </row>
    <row r="107" spans="22:40">
      <c r="V107" s="39">
        <f t="shared" ca="1" si="7"/>
        <v>5.6190305650306471E-2</v>
      </c>
      <c r="W107" s="39">
        <f t="shared" ca="1" si="7"/>
        <v>0.79899489930147727</v>
      </c>
      <c r="X107" s="39">
        <f t="shared" ca="1" si="7"/>
        <v>0.95149894449626438</v>
      </c>
      <c r="Y107" s="39">
        <f t="shared" ca="1" si="7"/>
        <v>0.81446083279926762</v>
      </c>
      <c r="AA107" s="39">
        <f t="shared" ca="1" si="10"/>
        <v>-1.5875832366492137</v>
      </c>
      <c r="AB107" s="39">
        <f t="shared" ca="1" si="10"/>
        <v>0.83803650524857709</v>
      </c>
      <c r="AC107" s="39">
        <f t="shared" ca="1" si="10"/>
        <v>1.6595644201559989</v>
      </c>
      <c r="AD107" s="39">
        <f t="shared" ca="1" si="8"/>
        <v>0.89445530289514574</v>
      </c>
      <c r="AF107" s="39">
        <f t="array" aca="1" ref="AF107:AI107" ca="1">MMULT(AA107:AD107,$AQ$3:$AT$6)</f>
        <v>-1.5875832366492137</v>
      </c>
      <c r="AG107" s="39">
        <f ca="1"/>
        <v>-0.90798262857434331</v>
      </c>
      <c r="AH107" s="39">
        <f ca="1"/>
        <v>0.52242055145006139</v>
      </c>
      <c r="AI107" s="39">
        <f ca="1"/>
        <v>-0.20128830396888331</v>
      </c>
      <c r="AJ107" s="40"/>
      <c r="AK107" s="41">
        <f t="shared" ca="1" si="11"/>
        <v>-0.24751664732984274</v>
      </c>
      <c r="AL107" s="41">
        <f t="shared" ca="1" si="11"/>
        <v>-0.13067635200061209</v>
      </c>
      <c r="AM107" s="41">
        <f t="shared" ca="1" si="11"/>
        <v>0.164111885730614</v>
      </c>
      <c r="AN107" s="41">
        <f t="shared" ca="1" si="9"/>
        <v>2.1626391849023846E-2</v>
      </c>
    </row>
    <row r="108" spans="22:40">
      <c r="V108" s="39">
        <f t="shared" ca="1" si="7"/>
        <v>7.2416135505449786E-2</v>
      </c>
      <c r="W108" s="39">
        <f t="shared" ca="1" si="7"/>
        <v>5.1667367204082493E-2</v>
      </c>
      <c r="X108" s="39">
        <f t="shared" ca="1" si="7"/>
        <v>0.5923945223379492</v>
      </c>
      <c r="Y108" s="39">
        <f t="shared" ca="1" si="7"/>
        <v>1.8287872167677133E-4</v>
      </c>
      <c r="AA108" s="39">
        <f t="shared" ca="1" si="10"/>
        <v>-1.458030011245403</v>
      </c>
      <c r="AB108" s="39">
        <f t="shared" ca="1" si="10"/>
        <v>-1.6288974292643483</v>
      </c>
      <c r="AC108" s="39">
        <f t="shared" ca="1" si="10"/>
        <v>0.23370892905490559</v>
      </c>
      <c r="AD108" s="39">
        <f t="shared" ca="1" si="8"/>
        <v>-3.5636328543996059</v>
      </c>
      <c r="AF108" s="39">
        <f t="array" aca="1" ref="AF108:AI108" ca="1">MMULT(AA108:AD108,$AQ$3:$AT$6)</f>
        <v>-1.458030011245403</v>
      </c>
      <c r="AG108" s="39">
        <f ca="1"/>
        <v>-2.0974004752406481</v>
      </c>
      <c r="AH108" s="39">
        <f ca="1"/>
        <v>-1.1313719545525349</v>
      </c>
      <c r="AI108" s="39">
        <f ca="1"/>
        <v>-3.5049628483204982</v>
      </c>
      <c r="AJ108" s="40"/>
      <c r="AK108" s="41">
        <f t="shared" ca="1" si="11"/>
        <v>-0.22160600224908061</v>
      </c>
      <c r="AL108" s="41">
        <f t="shared" ca="1" si="11"/>
        <v>-0.38045409980053607</v>
      </c>
      <c r="AM108" s="41">
        <f t="shared" ca="1" si="11"/>
        <v>-0.21295280563797797</v>
      </c>
      <c r="AN108" s="41">
        <f t="shared" ca="1" si="9"/>
        <v>-0.93643922601294449</v>
      </c>
    </row>
    <row r="109" spans="22:40">
      <c r="V109" s="39">
        <f t="shared" ca="1" si="7"/>
        <v>0.54723544787564582</v>
      </c>
      <c r="W109" s="39">
        <f t="shared" ca="1" si="7"/>
        <v>0.92988973090674276</v>
      </c>
      <c r="X109" s="39">
        <f t="shared" ca="1" si="7"/>
        <v>0.72135210715080256</v>
      </c>
      <c r="Y109" s="39">
        <f t="shared" ca="1" si="7"/>
        <v>0.71082781842271592</v>
      </c>
      <c r="AA109" s="39">
        <f t="shared" ca="1" si="10"/>
        <v>0.11867971977965486</v>
      </c>
      <c r="AB109" s="39">
        <f t="shared" ca="1" si="10"/>
        <v>1.4749702636929709</v>
      </c>
      <c r="AC109" s="39">
        <f t="shared" ca="1" si="10"/>
        <v>0.58686290387332074</v>
      </c>
      <c r="AD109" s="39">
        <f t="shared" ca="1" si="8"/>
        <v>0.55580471318340541</v>
      </c>
      <c r="AF109" s="39">
        <f t="array" aca="1" ref="AF109:AI109" ca="1">MMULT(AA109:AD109,$AQ$3:$AT$6)</f>
        <v>0.11867971977965486</v>
      </c>
      <c r="AG109" s="39">
        <f ca="1"/>
        <v>0.87786656151385889</v>
      </c>
      <c r="AH109" s="39">
        <f ca="1"/>
        <v>0.9060287889249381</v>
      </c>
      <c r="AI109" s="39">
        <f ca="1"/>
        <v>0.84098662597552221</v>
      </c>
      <c r="AJ109" s="40"/>
      <c r="AK109" s="41">
        <f t="shared" ca="1" si="11"/>
        <v>9.3735943955930975E-2</v>
      </c>
      <c r="AL109" s="41">
        <f t="shared" ca="1" si="11"/>
        <v>0.24435197791791036</v>
      </c>
      <c r="AM109" s="41">
        <f t="shared" ca="1" si="11"/>
        <v>0.25157456387488591</v>
      </c>
      <c r="AN109" s="41">
        <f t="shared" ca="1" si="9"/>
        <v>0.32388612153290142</v>
      </c>
    </row>
    <row r="110" spans="22:40">
      <c r="V110" s="39">
        <f t="shared" ca="1" si="7"/>
        <v>0.83176683170499333</v>
      </c>
      <c r="W110" s="39">
        <f t="shared" ca="1" si="7"/>
        <v>0.9722458326457929</v>
      </c>
      <c r="X110" s="39">
        <f t="shared" ca="1" si="7"/>
        <v>0.11078805878853648</v>
      </c>
      <c r="Y110" s="39">
        <f t="shared" ca="1" si="7"/>
        <v>0.27542823350985735</v>
      </c>
      <c r="AA110" s="39">
        <f t="shared" ca="1" si="10"/>
        <v>0.96117071867154213</v>
      </c>
      <c r="AB110" s="39">
        <f t="shared" ca="1" si="10"/>
        <v>1.9148758784624378</v>
      </c>
      <c r="AC110" s="39">
        <f t="shared" ca="1" si="10"/>
        <v>-1.222347833631803</v>
      </c>
      <c r="AD110" s="39">
        <f t="shared" ca="1" si="8"/>
        <v>-0.59647722072650033</v>
      </c>
      <c r="AF110" s="39">
        <f t="array" aca="1" ref="AF110:AI110" ca="1">MMULT(AA110:AD110,$AQ$3:$AT$6)</f>
        <v>0.96117071867154213</v>
      </c>
      <c r="AG110" s="39">
        <f ca="1"/>
        <v>1.8257185726293095</v>
      </c>
      <c r="AH110" s="39">
        <f ca="1"/>
        <v>0.16326623399092266</v>
      </c>
      <c r="AI110" s="39">
        <f ca="1"/>
        <v>0.57452742848203009</v>
      </c>
      <c r="AJ110" s="40"/>
      <c r="AK110" s="41">
        <f t="shared" ca="1" si="11"/>
        <v>0.26223414373430842</v>
      </c>
      <c r="AL110" s="41">
        <f t="shared" ca="1" si="11"/>
        <v>0.44340090025215495</v>
      </c>
      <c r="AM110" s="41">
        <f t="shared" ca="1" si="11"/>
        <v>8.2224701349930374E-2</v>
      </c>
      <c r="AN110" s="41">
        <f t="shared" ca="1" si="9"/>
        <v>0.24661295425978874</v>
      </c>
    </row>
    <row r="111" spans="22:40">
      <c r="V111" s="39">
        <f t="shared" ca="1" si="7"/>
        <v>2.0432819846960659E-2</v>
      </c>
      <c r="W111" s="39">
        <f t="shared" ca="1" si="7"/>
        <v>0.61801435078787492</v>
      </c>
      <c r="X111" s="39">
        <f t="shared" ca="1" si="7"/>
        <v>0.96380480812257896</v>
      </c>
      <c r="Y111" s="39">
        <f t="shared" ca="1" si="7"/>
        <v>0.79269988170946548</v>
      </c>
      <c r="AA111" s="39">
        <f t="shared" ca="1" si="10"/>
        <v>-2.0448906523795389</v>
      </c>
      <c r="AB111" s="39">
        <f t="shared" ca="1" si="10"/>
        <v>0.30026989002523369</v>
      </c>
      <c r="AC111" s="39">
        <f t="shared" ca="1" si="10"/>
        <v>1.7966551467535723</v>
      </c>
      <c r="AD111" s="39">
        <f t="shared" ca="1" si="8"/>
        <v>0.81582499294044664</v>
      </c>
      <c r="AF111" s="39">
        <f t="array" aca="1" ref="AF111:AI111" ca="1">MMULT(AA111:AD111,$AQ$3:$AT$6)</f>
        <v>-2.0448906523795389</v>
      </c>
      <c r="AG111" s="39">
        <f ca="1"/>
        <v>-1.5799800748369563</v>
      </c>
      <c r="AH111" s="39">
        <f ca="1"/>
        <v>0.20856092455352471</v>
      </c>
      <c r="AI111" s="39">
        <f ca="1"/>
        <v>-0.68646255630287967</v>
      </c>
      <c r="AJ111" s="40"/>
      <c r="AK111" s="41">
        <f t="shared" ca="1" si="11"/>
        <v>-0.3389781304759078</v>
      </c>
      <c r="AL111" s="41">
        <f t="shared" ca="1" si="11"/>
        <v>-0.27179581571576084</v>
      </c>
      <c r="AM111" s="41">
        <f t="shared" ca="1" si="11"/>
        <v>9.255189079820364E-2</v>
      </c>
      <c r="AN111" s="41">
        <f t="shared" ca="1" si="9"/>
        <v>-0.1190741413278351</v>
      </c>
    </row>
    <row r="112" spans="22:40">
      <c r="V112" s="39">
        <f t="shared" ca="1" si="7"/>
        <v>0.32489987764532469</v>
      </c>
      <c r="W112" s="39">
        <f t="shared" ca="1" si="7"/>
        <v>0.87274281341511917</v>
      </c>
      <c r="X112" s="39">
        <f t="shared" ca="1" si="7"/>
        <v>0.58206292910900126</v>
      </c>
      <c r="Y112" s="39">
        <f t="shared" ca="1" si="7"/>
        <v>0.11272083317909265</v>
      </c>
      <c r="AA112" s="39">
        <f t="shared" ca="1" si="10"/>
        <v>-0.45404039140285979</v>
      </c>
      <c r="AB112" s="39">
        <f t="shared" ca="1" si="10"/>
        <v>1.1394527306988806</v>
      </c>
      <c r="AC112" s="39">
        <f t="shared" ca="1" si="10"/>
        <v>0.20717378233928199</v>
      </c>
      <c r="AD112" s="39">
        <f t="shared" ca="1" si="8"/>
        <v>-1.2121847535537418</v>
      </c>
      <c r="AF112" s="39">
        <f t="array" aca="1" ref="AF112:AI112" ca="1">MMULT(AA112:AD112,$AQ$3:$AT$6)</f>
        <v>-0.45404039140285979</v>
      </c>
      <c r="AG112" s="39">
        <f ca="1"/>
        <v>0.21430963922686741</v>
      </c>
      <c r="AH112" s="39">
        <f ca="1"/>
        <v>0.18672777928252465</v>
      </c>
      <c r="AI112" s="39">
        <f ca="1"/>
        <v>-0.77078520608959533</v>
      </c>
      <c r="AJ112" s="40"/>
      <c r="AK112" s="41">
        <f t="shared" ca="1" si="11"/>
        <v>-2.0808078280571962E-2</v>
      </c>
      <c r="AL112" s="41">
        <f t="shared" ca="1" si="11"/>
        <v>0.10500502423764216</v>
      </c>
      <c r="AM112" s="41">
        <f t="shared" ca="1" si="11"/>
        <v>8.7573933676415611E-2</v>
      </c>
      <c r="AN112" s="41">
        <f t="shared" ca="1" si="9"/>
        <v>-0.14352770976598261</v>
      </c>
    </row>
    <row r="113" spans="22:40">
      <c r="V113" s="39">
        <f t="shared" ca="1" si="7"/>
        <v>0.30726107621463494</v>
      </c>
      <c r="W113" s="39">
        <f t="shared" ca="1" si="7"/>
        <v>0.95662350281891906</v>
      </c>
      <c r="X113" s="39">
        <f t="shared" ca="1" si="7"/>
        <v>0.58458608367701559</v>
      </c>
      <c r="Y113" s="39">
        <f t="shared" ca="1" si="7"/>
        <v>0.90311539489083659</v>
      </c>
      <c r="AA113" s="39">
        <f t="shared" ca="1" si="10"/>
        <v>-0.50362893934343256</v>
      </c>
      <c r="AB113" s="39">
        <f t="shared" ca="1" si="10"/>
        <v>1.7127801441513335</v>
      </c>
      <c r="AC113" s="39">
        <f t="shared" ca="1" si="10"/>
        <v>0.21363996323683171</v>
      </c>
      <c r="AD113" s="39">
        <f t="shared" ca="1" si="8"/>
        <v>1.2995092817352578</v>
      </c>
      <c r="AF113" s="39">
        <f t="array" aca="1" ref="AF113:AI113" ca="1">MMULT(AA113:AD113,$AQ$3:$AT$6)</f>
        <v>-0.50362893934343256</v>
      </c>
      <c r="AG113" s="39">
        <f ca="1"/>
        <v>0.47417832923506503</v>
      </c>
      <c r="AH113" s="39">
        <f ca="1"/>
        <v>0.31422373234650453</v>
      </c>
      <c r="AI113" s="39">
        <f ca="1"/>
        <v>0.78745119468765579</v>
      </c>
      <c r="AJ113" s="40"/>
      <c r="AK113" s="41">
        <f t="shared" ca="1" si="11"/>
        <v>-3.0725787868686516E-2</v>
      </c>
      <c r="AL113" s="41">
        <f t="shared" ca="1" si="11"/>
        <v>0.15957744913936367</v>
      </c>
      <c r="AM113" s="41">
        <f t="shared" ca="1" si="11"/>
        <v>0.11664301097500303</v>
      </c>
      <c r="AN113" s="41">
        <f t="shared" ca="1" si="9"/>
        <v>0.30836084645942019</v>
      </c>
    </row>
    <row r="114" spans="22:40">
      <c r="V114" s="39">
        <f t="shared" ca="1" si="7"/>
        <v>0.27260052781743316</v>
      </c>
      <c r="W114" s="39">
        <f t="shared" ca="1" si="7"/>
        <v>7.8169179162390079E-2</v>
      </c>
      <c r="X114" s="39">
        <f t="shared" ca="1" si="7"/>
        <v>0.815279721759956</v>
      </c>
      <c r="Y114" s="39">
        <f t="shared" ca="1" si="7"/>
        <v>4.1460025261198186E-2</v>
      </c>
      <c r="AA114" s="39">
        <f t="shared" ca="1" si="10"/>
        <v>-0.60496680127087443</v>
      </c>
      <c r="AB114" s="39">
        <f t="shared" ca="1" si="10"/>
        <v>-1.4174946469413994</v>
      </c>
      <c r="AC114" s="39">
        <f t="shared" ca="1" si="10"/>
        <v>0.89752178055387744</v>
      </c>
      <c r="AD114" s="39">
        <f t="shared" ca="1" si="8"/>
        <v>-1.7339889121570082</v>
      </c>
      <c r="AF114" s="39">
        <f t="array" aca="1" ref="AF114:AI114" ca="1">MMULT(AA114:AD114,$AQ$3:$AT$6)</f>
        <v>-0.60496680127087443</v>
      </c>
      <c r="AG114" s="39">
        <f ca="1"/>
        <v>-1.2609334209150846</v>
      </c>
      <c r="AH114" s="39">
        <f ca="1"/>
        <v>-6.2460331626146059E-2</v>
      </c>
      <c r="AI114" s="39">
        <f ca="1"/>
        <v>-1.6194963739743762</v>
      </c>
      <c r="AJ114" s="40"/>
      <c r="AK114" s="41">
        <f t="shared" ca="1" si="11"/>
        <v>-5.0993360254174891E-2</v>
      </c>
      <c r="AL114" s="41">
        <f t="shared" ca="1" si="11"/>
        <v>-0.20479601839216777</v>
      </c>
      <c r="AM114" s="41">
        <f t="shared" ca="1" si="11"/>
        <v>3.0759044389238696E-2</v>
      </c>
      <c r="AN114" s="41">
        <f t="shared" ca="1" si="9"/>
        <v>-0.38965394845256907</v>
      </c>
    </row>
    <row r="115" spans="22:40">
      <c r="V115" s="39">
        <f t="shared" ca="1" si="7"/>
        <v>0.64557586149115609</v>
      </c>
      <c r="W115" s="39">
        <f t="shared" ca="1" si="7"/>
        <v>0.17843325071198468</v>
      </c>
      <c r="X115" s="39">
        <f t="shared" ca="1" si="7"/>
        <v>0.70878738852942025</v>
      </c>
      <c r="Y115" s="39">
        <f t="shared" ca="1" si="7"/>
        <v>0.39297418497252434</v>
      </c>
      <c r="AA115" s="39">
        <f t="shared" ca="1" si="10"/>
        <v>0.3734033359732461</v>
      </c>
      <c r="AB115" s="39">
        <f t="shared" ca="1" si="10"/>
        <v>-0.92135234311014058</v>
      </c>
      <c r="AC115" s="39">
        <f t="shared" ca="1" si="10"/>
        <v>0.54984568192224204</v>
      </c>
      <c r="AD115" s="39">
        <f t="shared" ca="1" si="8"/>
        <v>-0.27157559086701466</v>
      </c>
      <c r="AF115" s="39">
        <f t="array" aca="1" ref="AF115:AI115" ca="1">MMULT(AA115:AD115,$AQ$3:$AT$6)</f>
        <v>0.3734033359732461</v>
      </c>
      <c r="AG115" s="39">
        <f ca="1"/>
        <v>-0.16795962799214176</v>
      </c>
      <c r="AH115" s="39">
        <f ca="1"/>
        <v>0.39407417974943226</v>
      </c>
      <c r="AI115" s="39">
        <f ca="1"/>
        <v>2.4838400273429984E-2</v>
      </c>
      <c r="AJ115" s="40"/>
      <c r="AK115" s="41">
        <f t="shared" ca="1" si="11"/>
        <v>0.14468066719464923</v>
      </c>
      <c r="AL115" s="41">
        <f t="shared" ca="1" si="11"/>
        <v>2.472847812165023E-2</v>
      </c>
      <c r="AM115" s="41">
        <f t="shared" ca="1" si="11"/>
        <v>0.13484891298287055</v>
      </c>
      <c r="AN115" s="41">
        <f t="shared" ca="1" si="9"/>
        <v>8.7203136079294696E-2</v>
      </c>
    </row>
    <row r="116" spans="22:40">
      <c r="V116" s="39">
        <f t="shared" ca="1" si="7"/>
        <v>0.4050945356067216</v>
      </c>
      <c r="W116" s="39">
        <f t="shared" ca="1" si="7"/>
        <v>0.36014797569385426</v>
      </c>
      <c r="X116" s="39">
        <f t="shared" ca="1" si="7"/>
        <v>0.87254364340899493</v>
      </c>
      <c r="Y116" s="39">
        <f t="shared" ca="1" si="7"/>
        <v>0.76150815287858997</v>
      </c>
      <c r="AA116" s="39">
        <f t="shared" ca="1" si="10"/>
        <v>-0.24018212387168977</v>
      </c>
      <c r="AB116" s="39">
        <f t="shared" ca="1" si="10"/>
        <v>-0.35806328879467547</v>
      </c>
      <c r="AC116" s="39">
        <f t="shared" ca="1" si="10"/>
        <v>1.1384977132969623</v>
      </c>
      <c r="AD116" s="39">
        <f t="shared" ca="1" si="8"/>
        <v>0.71116225687507528</v>
      </c>
      <c r="AF116" s="39">
        <f t="array" aca="1" ref="AF116:AI116" ca="1">MMULT(AA116:AD116,$AQ$3:$AT$6)</f>
        <v>-0.24018212387168977</v>
      </c>
      <c r="AG116" s="39">
        <f ca="1"/>
        <v>-0.39277634690835717</v>
      </c>
      <c r="AH116" s="39">
        <f ca="1"/>
        <v>0.61980161246575072</v>
      </c>
      <c r="AI116" s="39">
        <f ca="1"/>
        <v>0.36231570737906382</v>
      </c>
      <c r="AJ116" s="40"/>
      <c r="AK116" s="41">
        <f t="shared" ca="1" si="11"/>
        <v>2.1963575225662051E-2</v>
      </c>
      <c r="AL116" s="41">
        <f t="shared" ca="1" si="11"/>
        <v>-2.2483032850755008E-2</v>
      </c>
      <c r="AM116" s="41">
        <f t="shared" ca="1" si="11"/>
        <v>0.18631476764219118</v>
      </c>
      <c r="AN116" s="41">
        <f t="shared" ca="1" si="9"/>
        <v>0.18507155513992851</v>
      </c>
    </row>
    <row r="117" spans="22:40">
      <c r="V117" s="39">
        <f t="shared" ca="1" si="7"/>
        <v>0.44422652874935142</v>
      </c>
      <c r="W117" s="39">
        <f t="shared" ca="1" si="7"/>
        <v>0.2360637302451265</v>
      </c>
      <c r="X117" s="39">
        <f t="shared" ca="1" si="7"/>
        <v>0.51480647041632543</v>
      </c>
      <c r="Y117" s="39">
        <f t="shared" ca="1" si="7"/>
        <v>0.75363904487709732</v>
      </c>
      <c r="AA117" s="39">
        <f t="shared" ca="1" si="10"/>
        <v>-0.14026191086425061</v>
      </c>
      <c r="AB117" s="39">
        <f t="shared" ca="1" si="10"/>
        <v>-0.71902184434428551</v>
      </c>
      <c r="AC117" s="39">
        <f t="shared" ca="1" si="10"/>
        <v>3.7122842162373416E-2</v>
      </c>
      <c r="AD117" s="39">
        <f t="shared" ca="1" si="8"/>
        <v>0.68598604210196357</v>
      </c>
      <c r="AF117" s="39">
        <f t="array" aca="1" ref="AF117:AI117" ca="1">MMULT(AA117:AD117,$AQ$3:$AT$6)</f>
        <v>-0.14026191086425061</v>
      </c>
      <c r="AG117" s="39">
        <f ca="1"/>
        <v>-0.49799088387206153</v>
      </c>
      <c r="AH117" s="39">
        <f ca="1"/>
        <v>-0.24723581693238203</v>
      </c>
      <c r="AI117" s="39">
        <f ca="1"/>
        <v>0.14618159099135153</v>
      </c>
      <c r="AJ117" s="40"/>
      <c r="AK117" s="41">
        <f t="shared" ca="1" si="11"/>
        <v>4.1947617827149883E-2</v>
      </c>
      <c r="AL117" s="41">
        <f t="shared" ca="1" si="11"/>
        <v>-4.4578085613132923E-2</v>
      </c>
      <c r="AM117" s="41">
        <f t="shared" ca="1" si="11"/>
        <v>-1.1369766260583107E-2</v>
      </c>
      <c r="AN117" s="41">
        <f t="shared" ca="1" si="9"/>
        <v>0.12239266138749194</v>
      </c>
    </row>
    <row r="118" spans="22:40">
      <c r="V118" s="39">
        <f t="shared" ca="1" si="7"/>
        <v>0.66864894698792277</v>
      </c>
      <c r="W118" s="39">
        <f t="shared" ca="1" si="7"/>
        <v>7.8687308720210347E-2</v>
      </c>
      <c r="X118" s="39">
        <f t="shared" ca="1" si="7"/>
        <v>0.77384541426354525</v>
      </c>
      <c r="Y118" s="39">
        <f t="shared" ca="1" si="7"/>
        <v>6.0938583727232376E-2</v>
      </c>
      <c r="AA118" s="39">
        <f t="shared" ca="1" si="10"/>
        <v>0.4361855570066514</v>
      </c>
      <c r="AB118" s="39">
        <f t="shared" ca="1" si="10"/>
        <v>-1.4139566963104218</v>
      </c>
      <c r="AC118" s="39">
        <f t="shared" ca="1" si="10"/>
        <v>0.75157086211569946</v>
      </c>
      <c r="AD118" s="39">
        <f t="shared" ca="1" si="8"/>
        <v>-1.5469422682302454</v>
      </c>
      <c r="AF118" s="39">
        <f t="array" aca="1" ref="AF118:AI118" ca="1">MMULT(AA118:AD118,$AQ$3:$AT$6)</f>
        <v>0.4361855570066514</v>
      </c>
      <c r="AG118" s="39">
        <f ca="1"/>
        <v>-0.37409018523705423</v>
      </c>
      <c r="AH118" s="39">
        <f ca="1"/>
        <v>0.45304178969822245</v>
      </c>
      <c r="AI118" s="39">
        <f ca="1"/>
        <v>-0.74433255917236163</v>
      </c>
      <c r="AJ118" s="40"/>
      <c r="AK118" s="41">
        <f t="shared" ca="1" si="11"/>
        <v>0.15723711140133029</v>
      </c>
      <c r="AL118" s="41">
        <f t="shared" ca="1" si="11"/>
        <v>-1.8558938899781385E-2</v>
      </c>
      <c r="AM118" s="41">
        <f t="shared" ca="1" si="11"/>
        <v>0.14829352805119472</v>
      </c>
      <c r="AN118" s="41">
        <f t="shared" ca="1" si="9"/>
        <v>-0.13585644215998488</v>
      </c>
    </row>
    <row r="119" spans="22:40">
      <c r="V119" s="39">
        <f t="shared" ca="1" si="7"/>
        <v>0.30099690393435852</v>
      </c>
      <c r="W119" s="39">
        <f t="shared" ca="1" si="7"/>
        <v>0.61847938504072941</v>
      </c>
      <c r="X119" s="39">
        <f t="shared" ca="1" si="7"/>
        <v>0.73215659464494398</v>
      </c>
      <c r="Y119" s="39">
        <f t="shared" ca="1" si="7"/>
        <v>0.53978347964607354</v>
      </c>
      <c r="AA119" s="39">
        <f t="shared" ca="1" si="10"/>
        <v>-0.5215354630819975</v>
      </c>
      <c r="AB119" s="39">
        <f t="shared" ca="1" si="10"/>
        <v>0.30148953361436959</v>
      </c>
      <c r="AC119" s="39">
        <f t="shared" ca="1" si="10"/>
        <v>0.61934848411595633</v>
      </c>
      <c r="AD119" s="39">
        <f t="shared" ca="1" si="8"/>
        <v>9.9888255199536036E-2</v>
      </c>
      <c r="AF119" s="39">
        <f t="array" aca="1" ref="AF119:AI119" ca="1">MMULT(AA119:AD119,$AQ$3:$AT$6)</f>
        <v>-0.5215354630819975</v>
      </c>
      <c r="AG119" s="39">
        <f ca="1"/>
        <v>-0.28448567680619508</v>
      </c>
      <c r="AH119" s="39">
        <f ca="1"/>
        <v>0.23454297025027765</v>
      </c>
      <c r="AI119" s="39">
        <f ca="1"/>
        <v>-0.16060597704453344</v>
      </c>
      <c r="AJ119" s="40"/>
      <c r="AK119" s="41">
        <f t="shared" ca="1" si="11"/>
        <v>-3.4307092616399498E-2</v>
      </c>
      <c r="AL119" s="41">
        <f t="shared" ca="1" si="11"/>
        <v>2.5800787069903131E-4</v>
      </c>
      <c r="AM119" s="41">
        <f t="shared" ca="1" si="11"/>
        <v>9.8475797217063302E-2</v>
      </c>
      <c r="AN119" s="41">
        <f t="shared" ca="1" si="9"/>
        <v>3.3424266657085304E-2</v>
      </c>
    </row>
    <row r="120" spans="22:40">
      <c r="V120" s="39">
        <f t="shared" ca="1" si="7"/>
        <v>0.20895163004175532</v>
      </c>
      <c r="W120" s="39">
        <f t="shared" ca="1" si="7"/>
        <v>0.93534087672254984</v>
      </c>
      <c r="X120" s="39">
        <f t="shared" ca="1" si="7"/>
        <v>0.44964700868382834</v>
      </c>
      <c r="Y120" s="39">
        <f t="shared" ca="1" si="7"/>
        <v>0.73757965237873124</v>
      </c>
      <c r="AA120" s="39">
        <f t="shared" ca="1" si="10"/>
        <v>-0.81006423210799172</v>
      </c>
      <c r="AB120" s="39">
        <f t="shared" ca="1" si="10"/>
        <v>1.5167958048647239</v>
      </c>
      <c r="AC120" s="39">
        <f t="shared" ca="1" si="10"/>
        <v>-0.12655322859602411</v>
      </c>
      <c r="AD120" s="39">
        <f t="shared" ca="1" si="8"/>
        <v>0.63590139214380503</v>
      </c>
      <c r="AF120" s="39">
        <f t="array" aca="1" ref="AF120:AI120" ca="1">MMULT(AA120:AD120,$AQ$3:$AT$6)</f>
        <v>-0.81006423210799172</v>
      </c>
      <c r="AG120" s="39">
        <f ca="1"/>
        <v>0.11046717339992318</v>
      </c>
      <c r="AH120" s="39">
        <f ca="1"/>
        <v>-0.17842118007543845</v>
      </c>
      <c r="AI120" s="39">
        <f ca="1"/>
        <v>6.2048587297254654E-2</v>
      </c>
      <c r="AJ120" s="40"/>
      <c r="AK120" s="41">
        <f t="shared" ca="1" si="11"/>
        <v>-9.2012846421598349E-2</v>
      </c>
      <c r="AL120" s="41">
        <f t="shared" ca="1" si="11"/>
        <v>8.3198106413983869E-2</v>
      </c>
      <c r="AM120" s="41">
        <f t="shared" ca="1" si="11"/>
        <v>4.3199709428000319E-3</v>
      </c>
      <c r="AN120" s="41">
        <f t="shared" ca="1" si="9"/>
        <v>9.7994090316203847E-2</v>
      </c>
    </row>
    <row r="121" spans="22:40">
      <c r="V121" s="39">
        <f t="shared" ca="1" si="7"/>
        <v>0.93528141615761762</v>
      </c>
      <c r="W121" s="39">
        <f t="shared" ca="1" si="7"/>
        <v>0.96854513135247255</v>
      </c>
      <c r="X121" s="39">
        <f t="shared" ca="1" si="7"/>
        <v>0.98350450312438442</v>
      </c>
      <c r="Y121" s="39">
        <f t="shared" ca="1" si="7"/>
        <v>0.75258535040822339</v>
      </c>
      <c r="AA121" s="39">
        <f t="shared" ca="1" si="10"/>
        <v>1.5163251007720191</v>
      </c>
      <c r="AB121" s="39">
        <f t="shared" ca="1" si="10"/>
        <v>1.8598288991614969</v>
      </c>
      <c r="AC121" s="39">
        <f t="shared" ca="1" si="10"/>
        <v>2.132192877548488</v>
      </c>
      <c r="AD121" s="39">
        <f t="shared" ca="1" si="8"/>
        <v>0.68264799411510324</v>
      </c>
      <c r="AF121" s="39">
        <f t="array" aca="1" ref="AF121:AI121" ca="1">MMULT(AA121:AD121,$AQ$3:$AT$6)</f>
        <v>1.5163251007720191</v>
      </c>
      <c r="AG121" s="39">
        <f ca="1"/>
        <v>2.2686020017119564</v>
      </c>
      <c r="AH121" s="39">
        <f ca="1"/>
        <v>3.012950646265864</v>
      </c>
      <c r="AI121" s="39">
        <f ca="1"/>
        <v>2.340275232553922</v>
      </c>
      <c r="AJ121" s="40"/>
      <c r="AK121" s="41">
        <f t="shared" ca="1" si="11"/>
        <v>0.37326502015440383</v>
      </c>
      <c r="AL121" s="41">
        <f t="shared" ca="1" si="11"/>
        <v>0.5364064203595108</v>
      </c>
      <c r="AM121" s="41">
        <f t="shared" ca="1" si="11"/>
        <v>0.73195274734861704</v>
      </c>
      <c r="AN121" s="41">
        <f t="shared" ca="1" si="9"/>
        <v>0.75867981744063728</v>
      </c>
    </row>
    <row r="122" spans="22:40">
      <c r="V122" s="39">
        <f t="shared" ca="1" si="7"/>
        <v>0.1912098322607324</v>
      </c>
      <c r="W122" s="39">
        <f t="shared" ca="1" si="7"/>
        <v>0.23489788257468736</v>
      </c>
      <c r="X122" s="39">
        <f t="shared" ca="1" si="7"/>
        <v>0.17715229847838943</v>
      </c>
      <c r="Y122" s="39">
        <f t="shared" ca="1" si="7"/>
        <v>0.48472761099073569</v>
      </c>
      <c r="AA122" s="39">
        <f t="shared" ca="1" si="10"/>
        <v>-0.87344666606410259</v>
      </c>
      <c r="AB122" s="39">
        <f t="shared" ca="1" si="10"/>
        <v>-0.72281139572791897</v>
      </c>
      <c r="AC122" s="39">
        <f t="shared" ca="1" si="10"/>
        <v>-0.92627208919411685</v>
      </c>
      <c r="AD122" s="39">
        <f t="shared" ca="1" si="8"/>
        <v>-3.8291557511195382E-2</v>
      </c>
      <c r="AF122" s="39">
        <f t="array" aca="1" ref="AF122:AI122" ca="1">MMULT(AA122:AD122,$AQ$3:$AT$6)</f>
        <v>-0.87344666606410259</v>
      </c>
      <c r="AG122" s="39">
        <f ca="1"/>
        <v>-1.123194195854766</v>
      </c>
      <c r="AH122" s="39">
        <f ca="1"/>
        <v>-1.4150985512910994</v>
      </c>
      <c r="AI122" s="39">
        <f ca="1"/>
        <v>-1.0102075360103184</v>
      </c>
      <c r="AJ122" s="40"/>
      <c r="AK122" s="41">
        <f t="shared" ca="1" si="11"/>
        <v>-0.10468933321282053</v>
      </c>
      <c r="AL122" s="41">
        <f t="shared" ca="1" si="11"/>
        <v>-0.17587078112950086</v>
      </c>
      <c r="AM122" s="41">
        <f t="shared" ca="1" si="11"/>
        <v>-0.27764246969437067</v>
      </c>
      <c r="AN122" s="41">
        <f t="shared" ca="1" si="9"/>
        <v>-0.21296018544299233</v>
      </c>
    </row>
    <row r="123" spans="22:40">
      <c r="V123" s="39">
        <f t="shared" ca="1" si="7"/>
        <v>0.14139900632012647</v>
      </c>
      <c r="W123" s="39">
        <f t="shared" ca="1" si="7"/>
        <v>0.18549990242502945</v>
      </c>
      <c r="X123" s="39">
        <f t="shared" ca="1" si="7"/>
        <v>0.84111782652497469</v>
      </c>
      <c r="Y123" s="39">
        <f t="shared" ca="1" si="7"/>
        <v>0.3258704728010916</v>
      </c>
      <c r="AA123" s="39">
        <f t="shared" ca="1" si="10"/>
        <v>-1.0740550423377067</v>
      </c>
      <c r="AB123" s="39">
        <f t="shared" ca="1" si="10"/>
        <v>-0.89460214489484269</v>
      </c>
      <c r="AC123" s="39">
        <f t="shared" ca="1" si="10"/>
        <v>0.99906264180755855</v>
      </c>
      <c r="AD123" s="39">
        <f t="shared" ca="1" si="8"/>
        <v>-0.45134495999085905</v>
      </c>
      <c r="AF123" s="39">
        <f t="array" aca="1" ref="AF123:AI123" ca="1">MMULT(AA123:AD123,$AQ$3:$AT$6)</f>
        <v>-1.0740550423377067</v>
      </c>
      <c r="AG123" s="39">
        <f ca="1"/>
        <v>-1.3842077082456237</v>
      </c>
      <c r="AH123" s="39">
        <f ca="1"/>
        <v>-0.12832789919555254</v>
      </c>
      <c r="AI123" s="39">
        <f ca="1"/>
        <v>-1.0934472807520683</v>
      </c>
      <c r="AJ123" s="40"/>
      <c r="AK123" s="41">
        <f t="shared" ca="1" si="11"/>
        <v>-0.14481100846754133</v>
      </c>
      <c r="AL123" s="41">
        <f t="shared" ca="1" si="11"/>
        <v>-0.23068361873158094</v>
      </c>
      <c r="AM123" s="41">
        <f t="shared" ca="1" si="11"/>
        <v>1.5741238983414018E-2</v>
      </c>
      <c r="AN123" s="41">
        <f t="shared" ca="1" si="9"/>
        <v>-0.23709971141809977</v>
      </c>
    </row>
    <row r="124" spans="22:40">
      <c r="V124" s="39">
        <f t="shared" ca="1" si="7"/>
        <v>0.15033241655041163</v>
      </c>
      <c r="W124" s="39">
        <f t="shared" ca="1" si="7"/>
        <v>0.32090322140512983</v>
      </c>
      <c r="X124" s="39">
        <f t="shared" ca="1" si="7"/>
        <v>0.8012436106928168</v>
      </c>
      <c r="Y124" s="39">
        <f t="shared" ca="1" si="7"/>
        <v>0.64210449463972574</v>
      </c>
      <c r="AA124" s="39">
        <f t="shared" ca="1" si="10"/>
        <v>-1.035008732386218</v>
      </c>
      <c r="AB124" s="39">
        <f t="shared" ca="1" si="10"/>
        <v>-0.46517457744425394</v>
      </c>
      <c r="AC124" s="39">
        <f t="shared" ca="1" si="10"/>
        <v>0.84607164333855167</v>
      </c>
      <c r="AD124" s="39">
        <f t="shared" ca="1" si="8"/>
        <v>0.36408972310412768</v>
      </c>
      <c r="AF124" s="39">
        <f t="array" aca="1" ref="AF124:AI124" ca="1">MMULT(AA124:AD124,$AQ$3:$AT$6)</f>
        <v>-1.035008732386218</v>
      </c>
      <c r="AG124" s="39">
        <f ca="1"/>
        <v>-1.1248033366573973</v>
      </c>
      <c r="AH124" s="39">
        <f ca="1"/>
        <v>-0.10621537982943785</v>
      </c>
      <c r="AI124" s="39">
        <f ca="1"/>
        <v>-0.52104919101793423</v>
      </c>
      <c r="AJ124" s="40"/>
      <c r="AK124" s="41">
        <f t="shared" ca="1" si="11"/>
        <v>-0.13700174647724361</v>
      </c>
      <c r="AL124" s="41">
        <f t="shared" ca="1" si="11"/>
        <v>-0.17620870069805342</v>
      </c>
      <c r="AM124" s="41">
        <f t="shared" ca="1" si="11"/>
        <v>2.0782893398888169E-2</v>
      </c>
      <c r="AN124" s="41">
        <f t="shared" ca="1" si="9"/>
        <v>-7.1104265395200913E-2</v>
      </c>
    </row>
    <row r="125" spans="22:40">
      <c r="V125" s="39">
        <f t="shared" ca="1" si="7"/>
        <v>3.5327274748074733E-2</v>
      </c>
      <c r="W125" s="39">
        <f t="shared" ca="1" si="7"/>
        <v>0.88852960493942879</v>
      </c>
      <c r="X125" s="39">
        <f t="shared" ca="1" si="7"/>
        <v>0.93389984726638409</v>
      </c>
      <c r="Y125" s="39">
        <f t="shared" ca="1" si="7"/>
        <v>0.43475089382584631</v>
      </c>
      <c r="AA125" s="39">
        <f t="shared" ca="1" si="10"/>
        <v>-1.8076913635938958</v>
      </c>
      <c r="AB125" s="39">
        <f t="shared" ca="1" si="10"/>
        <v>1.2187455330338117</v>
      </c>
      <c r="AC125" s="39">
        <f t="shared" ca="1" si="10"/>
        <v>1.505481594049219</v>
      </c>
      <c r="AD125" s="39">
        <f t="shared" ca="1" si="8"/>
        <v>-0.16429135409066831</v>
      </c>
      <c r="AF125" s="39">
        <f t="array" aca="1" ref="AF125:AI125" ca="1">MMULT(AA125:AD125,$AQ$3:$AT$6)</f>
        <v>-1.8076913635938958</v>
      </c>
      <c r="AG125" s="39">
        <f ca="1"/>
        <v>-0.89452361161080185</v>
      </c>
      <c r="AH125" s="39">
        <f ca="1"/>
        <v>0.37526890740155583</v>
      </c>
      <c r="AI125" s="39">
        <f ca="1"/>
        <v>-0.93398444589739815</v>
      </c>
      <c r="AJ125" s="40"/>
      <c r="AK125" s="41">
        <f t="shared" ca="1" si="11"/>
        <v>-0.29153827271877919</v>
      </c>
      <c r="AL125" s="41">
        <f t="shared" ca="1" si="11"/>
        <v>-0.12784995843826838</v>
      </c>
      <c r="AM125" s="41">
        <f t="shared" ca="1" si="11"/>
        <v>0.13056131088755474</v>
      </c>
      <c r="AN125" s="41">
        <f t="shared" ca="1" si="9"/>
        <v>-0.19085548931024543</v>
      </c>
    </row>
    <row r="126" spans="22:40">
      <c r="V126" s="39">
        <f t="shared" ca="1" si="7"/>
        <v>0.13559499278314679</v>
      </c>
      <c r="W126" s="39">
        <f t="shared" ca="1" si="7"/>
        <v>0.85946521913324736</v>
      </c>
      <c r="X126" s="39">
        <f t="shared" ca="1" si="7"/>
        <v>0.55080738794243655</v>
      </c>
      <c r="Y126" s="39">
        <f t="shared" ca="1" si="7"/>
        <v>0.9842628448452575</v>
      </c>
      <c r="AA126" s="39">
        <f t="shared" ca="1" si="10"/>
        <v>-1.1003262805068741</v>
      </c>
      <c r="AB126" s="39">
        <f t="shared" ca="1" si="10"/>
        <v>1.0779197702490848</v>
      </c>
      <c r="AC126" s="39">
        <f t="shared" ca="1" si="10"/>
        <v>0.12770147330089626</v>
      </c>
      <c r="AD126" s="39">
        <f t="shared" ca="1" si="8"/>
        <v>2.1510239379088443</v>
      </c>
      <c r="AF126" s="39">
        <f t="array" aca="1" ref="AF126:AI126" ca="1">MMULT(AA126:AD126,$AQ$3:$AT$6)</f>
        <v>-1.1003262805068741</v>
      </c>
      <c r="AG126" s="39">
        <f ca="1"/>
        <v>-0.3674478647958962</v>
      </c>
      <c r="AH126" s="39">
        <f ca="1"/>
        <v>-0.27736409169356002</v>
      </c>
      <c r="AI126" s="39">
        <f ca="1"/>
        <v>0.67961821458153571</v>
      </c>
      <c r="AJ126" s="40"/>
      <c r="AK126" s="41">
        <f t="shared" ca="1" si="11"/>
        <v>-0.15006525610137483</v>
      </c>
      <c r="AL126" s="41">
        <f t="shared" ca="1" si="11"/>
        <v>-1.71640516071382E-2</v>
      </c>
      <c r="AM126" s="41">
        <f t="shared" ca="1" si="11"/>
        <v>-1.8239012906131682E-2</v>
      </c>
      <c r="AN126" s="41">
        <f t="shared" ca="1" si="9"/>
        <v>0.27708928222864532</v>
      </c>
    </row>
    <row r="127" spans="22:40">
      <c r="V127" s="39">
        <f t="shared" ca="1" si="7"/>
        <v>0.14215127168441699</v>
      </c>
      <c r="W127" s="39">
        <f t="shared" ca="1" si="7"/>
        <v>0.22968042267529154</v>
      </c>
      <c r="X127" s="39">
        <f t="shared" ca="1" si="7"/>
        <v>0.46082955210254395</v>
      </c>
      <c r="Y127" s="39">
        <f t="shared" ca="1" si="7"/>
        <v>0.25999586040472222</v>
      </c>
      <c r="AA127" s="39">
        <f t="shared" ca="1" si="10"/>
        <v>-1.0707040006707649</v>
      </c>
      <c r="AB127" s="39">
        <f t="shared" ca="1" si="10"/>
        <v>-0.73989971833785739</v>
      </c>
      <c r="AC127" s="39">
        <f t="shared" ca="1" si="10"/>
        <v>-9.8344045767305044E-2</v>
      </c>
      <c r="AD127" s="39">
        <f t="shared" ca="1" si="8"/>
        <v>-0.64335816758833575</v>
      </c>
      <c r="AF127" s="39">
        <f t="array" aca="1" ref="AF127:AI127" ca="1">MMULT(AA127:AD127,$AQ$3:$AT$6)</f>
        <v>-1.0707040006707649</v>
      </c>
      <c r="AG127" s="39">
        <f ca="1"/>
        <v>-1.2998647627821969</v>
      </c>
      <c r="AH127" s="39">
        <f ca="1"/>
        <v>-0.9132683278675896</v>
      </c>
      <c r="AI127" s="39">
        <f ca="1"/>
        <v>-1.3683517026176262</v>
      </c>
      <c r="AJ127" s="40"/>
      <c r="AK127" s="41">
        <f t="shared" ca="1" si="11"/>
        <v>-0.14414080013415298</v>
      </c>
      <c r="AL127" s="41">
        <f t="shared" ca="1" si="11"/>
        <v>-0.21297160018426131</v>
      </c>
      <c r="AM127" s="41">
        <f t="shared" ca="1" si="11"/>
        <v>-0.16322517875381043</v>
      </c>
      <c r="AN127" s="41">
        <f t="shared" ca="1" si="9"/>
        <v>-0.31682199375911158</v>
      </c>
    </row>
    <row r="128" spans="22:40">
      <c r="V128" s="39">
        <f t="shared" ca="1" si="7"/>
        <v>5.902625632610925E-2</v>
      </c>
      <c r="W128" s="39">
        <f t="shared" ca="1" si="7"/>
        <v>9.9162261058777124E-2</v>
      </c>
      <c r="X128" s="39">
        <f t="shared" ca="1" si="7"/>
        <v>0.37086929849464501</v>
      </c>
      <c r="Y128" s="39">
        <f t="shared" ca="1" si="7"/>
        <v>0.64453169082735629</v>
      </c>
      <c r="AA128" s="39">
        <f t="shared" ca="1" si="10"/>
        <v>-1.563000349348171</v>
      </c>
      <c r="AB128" s="39">
        <f t="shared" ca="1" si="10"/>
        <v>-1.2863397311497049</v>
      </c>
      <c r="AC128" s="39">
        <f t="shared" ca="1" si="10"/>
        <v>-0.32955186707665451</v>
      </c>
      <c r="AD128" s="39">
        <f t="shared" ca="1" si="8"/>
        <v>0.37059847464728413</v>
      </c>
      <c r="AF128" s="39">
        <f t="array" aca="1" ref="AF128:AI128" ca="1">MMULT(AA128:AD128,$AQ$3:$AT$6)</f>
        <v>-1.563000349348171</v>
      </c>
      <c r="AG128" s="39">
        <f ca="1"/>
        <v>-2.006171797742494</v>
      </c>
      <c r="AH128" s="39">
        <f ca="1"/>
        <v>-1.5283318386452334</v>
      </c>
      <c r="AI128" s="39">
        <f ca="1"/>
        <v>-1.3088662409542895</v>
      </c>
      <c r="AJ128" s="40"/>
      <c r="AK128" s="41">
        <f t="shared" ca="1" si="11"/>
        <v>-0.24260006986963423</v>
      </c>
      <c r="AL128" s="41">
        <f t="shared" ca="1" si="11"/>
        <v>-0.36129607752592374</v>
      </c>
      <c r="AM128" s="41">
        <f t="shared" ca="1" si="11"/>
        <v>-0.30345965921111323</v>
      </c>
      <c r="AN128" s="41">
        <f t="shared" ca="1" si="9"/>
        <v>-0.2995712098767439</v>
      </c>
    </row>
    <row r="129" spans="22:40">
      <c r="V129" s="39">
        <f t="shared" ca="1" si="7"/>
        <v>0.47877935990820264</v>
      </c>
      <c r="W129" s="39">
        <f t="shared" ca="1" si="7"/>
        <v>0.62199924161912556</v>
      </c>
      <c r="X129" s="39">
        <f t="shared" ca="1" si="7"/>
        <v>0.20404202887911294</v>
      </c>
      <c r="Y129" s="39">
        <f t="shared" ca="1" si="7"/>
        <v>0.19303661387645454</v>
      </c>
      <c r="AA129" s="39">
        <f t="shared" ca="1" si="10"/>
        <v>-5.3217365168908279E-2</v>
      </c>
      <c r="AB129" s="39">
        <f t="shared" ca="1" si="10"/>
        <v>0.31073575048041108</v>
      </c>
      <c r="AC129" s="39">
        <f t="shared" ca="1" si="10"/>
        <v>-0.82726997510493949</v>
      </c>
      <c r="AD129" s="39">
        <f t="shared" ca="1" si="8"/>
        <v>-0.86676053852289991</v>
      </c>
      <c r="AF129" s="39">
        <f t="array" aca="1" ref="AF129:AI129" ca="1">MMULT(AA129:AD129,$AQ$3:$AT$6)</f>
        <v>-5.3217365168908279E-2</v>
      </c>
      <c r="AG129" s="39">
        <f ca="1"/>
        <v>0.11845545339115075</v>
      </c>
      <c r="AH129" s="39">
        <f ca="1"/>
        <v>-0.57357750236964022</v>
      </c>
      <c r="AI129" s="39">
        <f ca="1"/>
        <v>-0.63035427193633442</v>
      </c>
      <c r="AJ129" s="40"/>
      <c r="AK129" s="41">
        <f t="shared" ca="1" si="11"/>
        <v>5.9356526966218348E-2</v>
      </c>
      <c r="AL129" s="41">
        <f t="shared" ca="1" si="11"/>
        <v>8.4875645212141651E-2</v>
      </c>
      <c r="AM129" s="41">
        <f t="shared" ca="1" si="11"/>
        <v>-8.5775670540277973E-2</v>
      </c>
      <c r="AN129" s="41">
        <f t="shared" ca="1" si="9"/>
        <v>-0.10280273886153697</v>
      </c>
    </row>
    <row r="130" spans="22:40">
      <c r="V130" s="39">
        <f t="shared" ca="1" si="7"/>
        <v>3.3344927817385739E-2</v>
      </c>
      <c r="W130" s="39">
        <f t="shared" ca="1" si="7"/>
        <v>0.74716903744929453</v>
      </c>
      <c r="X130" s="39">
        <f t="shared" ca="1" si="7"/>
        <v>0.63618888396964268</v>
      </c>
      <c r="Y130" s="39">
        <f ca="1">RAND()</f>
        <v>0.25629455298387094</v>
      </c>
      <c r="AA130" s="39">
        <f t="shared" ca="1" si="10"/>
        <v>-1.8337584656452206</v>
      </c>
      <c r="AB130" s="39">
        <f t="shared" ca="1" si="10"/>
        <v>0.66560763481290297</v>
      </c>
      <c r="AC130" s="39">
        <f t="shared" ca="1" si="10"/>
        <v>0.34829022779724522</v>
      </c>
      <c r="AD130" s="39">
        <f t="shared" ca="1" si="8"/>
        <v>-0.65481153038626305</v>
      </c>
      <c r="AF130" s="39">
        <f t="array" aca="1" ref="AF130:AI130" ca="1">MMULT(AA130:AD130,$AQ$3:$AT$6)</f>
        <v>-1.8337584656452206</v>
      </c>
      <c r="AG130" s="39">
        <f ca="1"/>
        <v>-1.2080641170162376</v>
      </c>
      <c r="AH130" s="39">
        <f ca="1"/>
        <v>-0.66055251949103788</v>
      </c>
      <c r="AI130" s="39">
        <f ca="1"/>
        <v>-1.5700287682798413</v>
      </c>
      <c r="AJ130" s="40"/>
      <c r="AK130" s="41">
        <f t="shared" ca="1" si="11"/>
        <v>-0.29675169312904415</v>
      </c>
      <c r="AL130" s="41">
        <f t="shared" ca="1" si="11"/>
        <v>-0.19369346457340991</v>
      </c>
      <c r="AM130" s="41">
        <f t="shared" ca="1" si="11"/>
        <v>-0.10560597444395665</v>
      </c>
      <c r="AN130" s="41">
        <f t="shared" ca="1" si="9"/>
        <v>-0.37530834280115394</v>
      </c>
    </row>
    <row r="131" spans="22:40">
      <c r="V131" s="39">
        <f t="shared" ref="V131:Y153" ca="1" si="12">RAND()</f>
        <v>0.3906876464978325</v>
      </c>
      <c r="W131" s="39">
        <f t="shared" ca="1" si="12"/>
        <v>0.40206740119313789</v>
      </c>
      <c r="X131" s="39">
        <f t="shared" ca="1" si="12"/>
        <v>0.24182759660467301</v>
      </c>
      <c r="Y131" s="39">
        <f t="shared" ca="1" si="12"/>
        <v>0.72247771470928634</v>
      </c>
      <c r="AA131" s="39">
        <f t="shared" ca="1" si="10"/>
        <v>-0.27752723929854267</v>
      </c>
      <c r="AB131" s="39">
        <f t="shared" ca="1" si="10"/>
        <v>-0.24799948872579691</v>
      </c>
      <c r="AC131" s="39">
        <f t="shared" ca="1" si="10"/>
        <v>-0.7004357875472218</v>
      </c>
      <c r="AD131" s="39">
        <f t="shared" ca="1" si="8"/>
        <v>0.59021790358682791</v>
      </c>
      <c r="AF131" s="39">
        <f t="array" aca="1" ref="AF131:AI131" ca="1">MMULT(AA131:AD131,$AQ$3:$AT$6)</f>
        <v>-0.27752723929854267</v>
      </c>
      <c r="AG131" s="39">
        <f ca="1"/>
        <v>-0.36653999060873643</v>
      </c>
      <c r="AH131" s="39">
        <f ca="1"/>
        <v>-0.76095054707927834</v>
      </c>
      <c r="AI131" s="39">
        <f ca="1"/>
        <v>-4.5692748047628517E-2</v>
      </c>
      <c r="AJ131" s="40"/>
      <c r="AK131" s="41">
        <f t="shared" ca="1" si="11"/>
        <v>1.4494552140291467E-2</v>
      </c>
      <c r="AL131" s="41">
        <f t="shared" ca="1" si="11"/>
        <v>-1.6973398027834652E-2</v>
      </c>
      <c r="AM131" s="41">
        <f t="shared" ca="1" si="11"/>
        <v>-0.12849672473407547</v>
      </c>
      <c r="AN131" s="41">
        <f t="shared" ca="1" si="9"/>
        <v>6.6749103066187726E-2</v>
      </c>
    </row>
    <row r="132" spans="22:40">
      <c r="V132" s="39">
        <f t="shared" ca="1" si="12"/>
        <v>0.40760733820850392</v>
      </c>
      <c r="W132" s="39">
        <f t="shared" ca="1" si="12"/>
        <v>1.2313424933896422E-2</v>
      </c>
      <c r="X132" s="39">
        <f t="shared" ca="1" si="12"/>
        <v>0.83127500179430025</v>
      </c>
      <c r="Y132" s="39">
        <f t="shared" ca="1" si="12"/>
        <v>0.6793373554432115</v>
      </c>
      <c r="AA132" s="39">
        <f t="shared" ca="1" si="10"/>
        <v>-0.23370413623885117</v>
      </c>
      <c r="AB132" s="39">
        <f t="shared" ca="1" si="10"/>
        <v>-2.2472062355295352</v>
      </c>
      <c r="AC132" s="39">
        <f t="shared" ca="1" si="10"/>
        <v>0.95921589146341235</v>
      </c>
      <c r="AD132" s="39">
        <f t="shared" ca="1" si="8"/>
        <v>0.4658466243793345</v>
      </c>
      <c r="AF132" s="39">
        <f t="array" aca="1" ref="AF132:AI132" ca="1">MMULT(AA132:AD132,$AQ$3:$AT$6)</f>
        <v>-0.23370413623885117</v>
      </c>
      <c r="AG132" s="39">
        <f ca="1"/>
        <v>-1.382437856242565</v>
      </c>
      <c r="AH132" s="39">
        <f ca="1"/>
        <v>-1.36581424691401E-2</v>
      </c>
      <c r="AI132" s="39">
        <f ca="1"/>
        <v>-0.21765592534119632</v>
      </c>
      <c r="AJ132" s="40"/>
      <c r="AK132" s="41">
        <f t="shared" ca="1" si="11"/>
        <v>2.3259172752229773E-2</v>
      </c>
      <c r="AL132" s="41">
        <f t="shared" ca="1" si="11"/>
        <v>-0.23031194981093867</v>
      </c>
      <c r="AM132" s="41">
        <f t="shared" ca="1" si="11"/>
        <v>4.1885943517036055E-2</v>
      </c>
      <c r="AN132" s="41">
        <f t="shared" ca="1" si="9"/>
        <v>1.6879781651053069E-2</v>
      </c>
    </row>
    <row r="133" spans="22:40">
      <c r="V133" s="39">
        <f t="shared" ca="1" si="12"/>
        <v>0.3266107372028777</v>
      </c>
      <c r="W133" s="39">
        <f t="shared" ca="1" si="12"/>
        <v>0.46311486303897109</v>
      </c>
      <c r="X133" s="39">
        <f t="shared" ca="1" si="12"/>
        <v>0.36890734572696537</v>
      </c>
      <c r="Y133" s="39">
        <f t="shared" ca="1" si="12"/>
        <v>0.93316750195114073</v>
      </c>
      <c r="AA133" s="39">
        <f t="shared" ca="1" si="10"/>
        <v>-0.44929138115679801</v>
      </c>
      <c r="AB133" s="39">
        <f t="shared" ca="1" si="10"/>
        <v>-9.2589449175798713E-2</v>
      </c>
      <c r="AC133" s="39">
        <f t="shared" ca="1" si="10"/>
        <v>-0.3347486601591883</v>
      </c>
      <c r="AD133" s="39">
        <f t="shared" ca="1" si="8"/>
        <v>1.4998047132119956</v>
      </c>
      <c r="AF133" s="39">
        <f t="array" aca="1" ref="AF133:AI133" ca="1">MMULT(AA133:AD133,$AQ$3:$AT$6)</f>
        <v>-0.44929138115679801</v>
      </c>
      <c r="AG133" s="39">
        <f ca="1"/>
        <v>-0.43067219286745689</v>
      </c>
      <c r="AH133" s="39">
        <f ca="1"/>
        <v>-0.54677164443124993</v>
      </c>
      <c r="AI133" s="39">
        <f ca="1"/>
        <v>0.45613799072720707</v>
      </c>
      <c r="AJ133" s="40"/>
      <c r="AK133" s="41">
        <f t="shared" ca="1" si="11"/>
        <v>-1.9858276231359606E-2</v>
      </c>
      <c r="AL133" s="41">
        <f t="shared" ca="1" si="11"/>
        <v>-3.0441160502165943E-2</v>
      </c>
      <c r="AM133" s="41">
        <f t="shared" ca="1" si="11"/>
        <v>-7.9663934930324989E-2</v>
      </c>
      <c r="AN133" s="41">
        <f t="shared" ca="1" si="9"/>
        <v>0.21228001731089002</v>
      </c>
    </row>
    <row r="134" spans="22:40">
      <c r="V134" s="39">
        <f t="shared" ca="1" si="12"/>
        <v>0.40645393470536195</v>
      </c>
      <c r="W134" s="39">
        <f t="shared" ca="1" si="12"/>
        <v>0.94912597529872766</v>
      </c>
      <c r="X134" s="39">
        <f t="shared" ca="1" si="12"/>
        <v>0.17360127859547114</v>
      </c>
      <c r="Y134" s="39">
        <f t="shared" ca="1" si="12"/>
        <v>0.92147797844637824</v>
      </c>
      <c r="AA134" s="39">
        <f t="shared" ca="1" si="10"/>
        <v>-0.23667636842323411</v>
      </c>
      <c r="AB134" s="39">
        <f t="shared" ca="1" si="10"/>
        <v>1.6364375326716607</v>
      </c>
      <c r="AC134" s="39">
        <f t="shared" ca="1" si="10"/>
        <v>-0.94002925023754824</v>
      </c>
      <c r="AD134" s="39">
        <f t="shared" ca="1" si="8"/>
        <v>1.4150834053769383</v>
      </c>
      <c r="AF134" s="39">
        <f t="array" aca="1" ref="AF134:AI134" ca="1">MMULT(AA134:AD134,$AQ$3:$AT$6)</f>
        <v>-0.23667636842323411</v>
      </c>
      <c r="AG134" s="39">
        <f ca="1"/>
        <v>0.66087204846031411</v>
      </c>
      <c r="AH134" s="39">
        <f ca="1"/>
        <v>-0.41641305869898737</v>
      </c>
      <c r="AI134" s="39">
        <f ca="1"/>
        <v>0.83280986148061575</v>
      </c>
      <c r="AJ134" s="40"/>
      <c r="AK134" s="41">
        <f t="shared" ca="1" si="11"/>
        <v>2.2664726315353184E-2</v>
      </c>
      <c r="AL134" s="41">
        <f t="shared" ca="1" si="11"/>
        <v>0.19878313017666596</v>
      </c>
      <c r="AM134" s="41">
        <f t="shared" ca="1" si="11"/>
        <v>-4.9942177383369132E-2</v>
      </c>
      <c r="AN134" s="41">
        <f t="shared" ca="1" si="9"/>
        <v>0.32151485982937855</v>
      </c>
    </row>
    <row r="135" spans="22:40">
      <c r="V135" s="39">
        <f t="shared" ca="1" si="12"/>
        <v>0.77052019748860634</v>
      </c>
      <c r="W135" s="39">
        <f t="shared" ca="1" si="12"/>
        <v>0.90201805072199148</v>
      </c>
      <c r="X135" s="39">
        <f t="shared" ca="1" si="12"/>
        <v>0.13311903100327205</v>
      </c>
      <c r="Y135" s="39">
        <f t="shared" ca="1" si="12"/>
        <v>0.7192007806738745</v>
      </c>
      <c r="AA135" s="39">
        <f t="shared" ca="1" si="10"/>
        <v>0.74056109430072192</v>
      </c>
      <c r="AB135" s="39">
        <f t="shared" ca="1" si="10"/>
        <v>1.2931363686151216</v>
      </c>
      <c r="AC135" s="39">
        <f t="shared" ca="1" si="10"/>
        <v>-1.1117676556242924</v>
      </c>
      <c r="AD135" s="39">
        <f t="shared" ca="1" si="8"/>
        <v>0.58046892195187993</v>
      </c>
      <c r="AF135" s="39">
        <f t="array" aca="1" ref="AF135:AI135" ca="1">MMULT(AA135:AD135,$AQ$3:$AT$6)</f>
        <v>0.74056109430072192</v>
      </c>
      <c r="AG135" s="39">
        <f ca="1"/>
        <v>1.3106787819031271</v>
      </c>
      <c r="AH135" s="39">
        <f ca="1"/>
        <v>-5.0895660703550005E-2</v>
      </c>
      <c r="AI135" s="39">
        <f ca="1"/>
        <v>0.9814581322144551</v>
      </c>
      <c r="AJ135" s="40"/>
      <c r="AK135" s="41">
        <f t="shared" ca="1" si="11"/>
        <v>0.2181122188601444</v>
      </c>
      <c r="AL135" s="41">
        <f t="shared" ca="1" si="11"/>
        <v>0.33524254419965671</v>
      </c>
      <c r="AM135" s="41">
        <f t="shared" ca="1" si="11"/>
        <v>3.3395789359590596E-2</v>
      </c>
      <c r="AN135" s="41">
        <f t="shared" ca="1" si="9"/>
        <v>0.36462285834219199</v>
      </c>
    </row>
    <row r="136" spans="22:40">
      <c r="V136" s="39">
        <f t="shared" ca="1" si="12"/>
        <v>0.26614570024614337</v>
      </c>
      <c r="W136" s="39">
        <f t="shared" ca="1" si="12"/>
        <v>0.32617666416674229</v>
      </c>
      <c r="X136" s="39">
        <f t="shared" ca="1" si="12"/>
        <v>0.67416868850846001</v>
      </c>
      <c r="Y136" s="39">
        <f t="shared" ca="1" si="12"/>
        <v>0.32281997025317</v>
      </c>
      <c r="AA136" s="39">
        <f t="shared" ca="1" si="10"/>
        <v>-0.62451198712327982</v>
      </c>
      <c r="AB136" s="39">
        <f t="shared" ca="1" si="10"/>
        <v>-0.45049531948324367</v>
      </c>
      <c r="AC136" s="39">
        <f t="shared" ca="1" si="10"/>
        <v>0.45145365093262541</v>
      </c>
      <c r="AD136" s="39">
        <f t="shared" ca="1" si="8"/>
        <v>-0.45982764217245886</v>
      </c>
      <c r="AF136" s="39">
        <f t="array" aca="1" ref="AF136:AI136" ca="1">MMULT(AA136:AD136,$AQ$3:$AT$6)</f>
        <v>-0.62451198712327982</v>
      </c>
      <c r="AG136" s="39">
        <f ca="1"/>
        <v>-0.76814832422259938</v>
      </c>
      <c r="AH136" s="39">
        <f ca="1"/>
        <v>-0.1537813056624569</v>
      </c>
      <c r="AI136" s="39">
        <f ca="1"/>
        <v>-0.75970515770735858</v>
      </c>
      <c r="AJ136" s="40"/>
      <c r="AK136" s="41">
        <f t="shared" ca="1" si="11"/>
        <v>-5.4902397424655969E-2</v>
      </c>
      <c r="AL136" s="41">
        <f t="shared" ca="1" si="11"/>
        <v>-0.10131114808674588</v>
      </c>
      <c r="AM136" s="41">
        <f t="shared" ca="1" si="11"/>
        <v>9.9378623089598217E-3</v>
      </c>
      <c r="AN136" s="41">
        <f t="shared" ca="1" si="9"/>
        <v>-0.14031449573513399</v>
      </c>
    </row>
    <row r="137" spans="22:40">
      <c r="V137" s="39">
        <f t="shared" ca="1" si="12"/>
        <v>0.91561838302028054</v>
      </c>
      <c r="W137" s="39">
        <f t="shared" ca="1" si="12"/>
        <v>0.58934594191079093</v>
      </c>
      <c r="X137" s="39">
        <f t="shared" ca="1" si="12"/>
        <v>0.90645705767479345</v>
      </c>
      <c r="Y137" s="39">
        <f t="shared" ca="1" si="12"/>
        <v>0.25888777684367537</v>
      </c>
      <c r="AA137" s="39">
        <f t="shared" ca="1" si="10"/>
        <v>1.3761886537251184</v>
      </c>
      <c r="AB137" s="39">
        <f t="shared" ca="1" si="10"/>
        <v>0.22586281969957703</v>
      </c>
      <c r="AC137" s="39">
        <f t="shared" ca="1" si="10"/>
        <v>1.3192489912395913</v>
      </c>
      <c r="AD137" s="39">
        <f t="shared" ca="1" si="8"/>
        <v>-0.64677812218486208</v>
      </c>
      <c r="AF137" s="39">
        <f t="array" aca="1" ref="AF137:AI137" ca="1">MMULT(AA137:AD137,$AQ$3:$AT$6)</f>
        <v>1.3761886537251184</v>
      </c>
      <c r="AG137" s="39">
        <f ca="1"/>
        <v>1.2887409788662383</v>
      </c>
      <c r="AH137" s="39">
        <f ca="1"/>
        <v>1.8811994681925159</v>
      </c>
      <c r="AI137" s="39">
        <f ca="1"/>
        <v>0.95469841953851997</v>
      </c>
      <c r="AJ137" s="40"/>
      <c r="AK137" s="41">
        <f t="shared" ca="1" si="11"/>
        <v>0.34523773074502373</v>
      </c>
      <c r="AL137" s="41">
        <f t="shared" ca="1" si="11"/>
        <v>0.33063560556191002</v>
      </c>
      <c r="AM137" s="41">
        <f t="shared" ca="1" si="11"/>
        <v>0.47391347874789364</v>
      </c>
      <c r="AN137" s="41">
        <f t="shared" ca="1" si="9"/>
        <v>0.35686254166617076</v>
      </c>
    </row>
    <row r="138" spans="22:40">
      <c r="V138" s="39">
        <f t="shared" ca="1" si="12"/>
        <v>0.79816907767292944</v>
      </c>
      <c r="W138" s="39">
        <f t="shared" ca="1" si="12"/>
        <v>0.82881507821949141</v>
      </c>
      <c r="X138" s="39">
        <f t="shared" ca="1" si="12"/>
        <v>0.64565454265711908</v>
      </c>
      <c r="Y138" s="39">
        <f t="shared" ca="1" si="12"/>
        <v>0.10067568209211342</v>
      </c>
      <c r="AA138" s="39">
        <f t="shared" ca="1" si="10"/>
        <v>0.83509922208081622</v>
      </c>
      <c r="AB138" s="39">
        <f t="shared" ca="1" si="10"/>
        <v>0.94949317109527342</v>
      </c>
      <c r="AC138" s="39">
        <f t="shared" ca="1" si="10"/>
        <v>0.37361480887387488</v>
      </c>
      <c r="AD138" s="39">
        <f t="shared" ca="1" si="8"/>
        <v>-1.277710946260592</v>
      </c>
      <c r="AF138" s="39">
        <f t="array" aca="1" ref="AF138:AI138" ca="1">MMULT(AA138:AD138,$AQ$3:$AT$6)</f>
        <v>0.83509922208081622</v>
      </c>
      <c r="AG138" s="39">
        <f ca="1"/>
        <v>1.2100109033365922</v>
      </c>
      <c r="AH138" s="39">
        <f ca="1"/>
        <v>1.0353177764108792</v>
      </c>
      <c r="AI138" s="39">
        <f ca="1"/>
        <v>0.15959033037344972</v>
      </c>
      <c r="AJ138" s="40"/>
      <c r="AK138" s="41">
        <f t="shared" ca="1" si="11"/>
        <v>0.23701984441616325</v>
      </c>
      <c r="AL138" s="41">
        <f t="shared" ca="1" si="11"/>
        <v>0.31410228970068438</v>
      </c>
      <c r="AM138" s="41">
        <f t="shared" ca="1" si="11"/>
        <v>0.28105245302168047</v>
      </c>
      <c r="AN138" s="41">
        <f t="shared" ca="1" si="9"/>
        <v>0.12628119580830041</v>
      </c>
    </row>
    <row r="139" spans="22:40">
      <c r="V139" s="39">
        <f t="shared" ca="1" si="12"/>
        <v>0.1303079277197472</v>
      </c>
      <c r="W139" s="39">
        <f t="shared" ca="1" si="12"/>
        <v>0.96211950808592361</v>
      </c>
      <c r="X139" s="39">
        <f t="shared" ca="1" si="12"/>
        <v>3.9331960063315741E-3</v>
      </c>
      <c r="Y139" s="39">
        <f t="shared" ca="1" si="12"/>
        <v>0.98275401368440085</v>
      </c>
      <c r="AA139" s="39">
        <f t="shared" ca="1" si="10"/>
        <v>-1.1249367079582402</v>
      </c>
      <c r="AB139" s="39">
        <f t="shared" ca="1" si="10"/>
        <v>1.7758297426092267</v>
      </c>
      <c r="AC139" s="39">
        <f t="shared" ca="1" si="10"/>
        <v>-2.6577512949426523</v>
      </c>
      <c r="AD139" s="39">
        <f t="shared" ca="1" si="8"/>
        <v>2.1142728175011647</v>
      </c>
      <c r="AF139" s="39">
        <f t="array" aca="1" ref="AF139:AI139" ca="1">MMULT(AA139:AD139,$AQ$3:$AT$6)</f>
        <v>-1.1249367079582402</v>
      </c>
      <c r="AG139" s="39">
        <f ca="1"/>
        <v>-2.0719837157083365E-2</v>
      </c>
      <c r="AH139" s="39">
        <f ca="1"/>
        <v>-2.2084579050431583</v>
      </c>
      <c r="AI139" s="39">
        <f ca="1"/>
        <v>0.28659350780168769</v>
      </c>
      <c r="AJ139" s="40"/>
      <c r="AK139" s="41">
        <f t="shared" ca="1" si="11"/>
        <v>-0.15498734159164804</v>
      </c>
      <c r="AL139" s="41">
        <f t="shared" ca="1" si="11"/>
        <v>5.5648834197012491E-2</v>
      </c>
      <c r="AM139" s="41">
        <f t="shared" ca="1" si="11"/>
        <v>-0.4585284023498401</v>
      </c>
      <c r="AN139" s="41">
        <f t="shared" ca="1" si="9"/>
        <v>0.16311211726248942</v>
      </c>
    </row>
    <row r="140" spans="22:40">
      <c r="V140" s="39">
        <f t="shared" ca="1" si="12"/>
        <v>0.75214589302489654</v>
      </c>
      <c r="W140" s="39">
        <f t="shared" ca="1" si="12"/>
        <v>0.3122965117051768</v>
      </c>
      <c r="X140" s="39">
        <f t="shared" ca="1" si="12"/>
        <v>0.58450783853651733</v>
      </c>
      <c r="Y140" s="39">
        <f t="shared" ca="1" si="12"/>
        <v>0.84702600824771834</v>
      </c>
      <c r="AA140" s="39">
        <f t="shared" ca="1" si="10"/>
        <v>0.68125806324786431</v>
      </c>
      <c r="AB140" s="39">
        <f t="shared" ca="1" si="10"/>
        <v>-0.48935127813765195</v>
      </c>
      <c r="AC140" s="39">
        <f t="shared" ca="1" si="10"/>
        <v>0.21343930867171379</v>
      </c>
      <c r="AD140" s="39">
        <f t="shared" ca="1" si="8"/>
        <v>1.0237614061119609</v>
      </c>
      <c r="AF140" s="39">
        <f t="array" aca="1" ref="AF140:AI140" ca="1">MMULT(AA140:AD140,$AQ$3:$AT$6)</f>
        <v>0.68125806324786431</v>
      </c>
      <c r="AG140" s="39">
        <f ca="1"/>
        <v>0.3212875722619728</v>
      </c>
      <c r="AH140" s="39">
        <f ca="1"/>
        <v>0.43975674564663036</v>
      </c>
      <c r="AI140" s="39">
        <f ca="1"/>
        <v>1.0499104477860857</v>
      </c>
      <c r="AJ140" s="40"/>
      <c r="AK140" s="41">
        <f t="shared" ca="1" si="11"/>
        <v>0.20625161264957287</v>
      </c>
      <c r="AL140" s="41">
        <f t="shared" ca="1" si="11"/>
        <v>0.12747039017501427</v>
      </c>
      <c r="AM140" s="41">
        <f t="shared" ca="1" si="11"/>
        <v>0.14526453800743172</v>
      </c>
      <c r="AN140" s="41">
        <f t="shared" ca="1" si="9"/>
        <v>0.38447402985796486</v>
      </c>
    </row>
    <row r="141" spans="22:40">
      <c r="V141" s="39">
        <f t="shared" ca="1" si="12"/>
        <v>6.5142293106090432E-2</v>
      </c>
      <c r="W141" s="39">
        <f t="shared" ca="1" si="12"/>
        <v>0.16171095576258765</v>
      </c>
      <c r="X141" s="39">
        <f t="shared" ca="1" si="12"/>
        <v>0.57163074194770358</v>
      </c>
      <c r="Y141" s="39">
        <f t="shared" ca="1" si="12"/>
        <v>0.57267297170968734</v>
      </c>
      <c r="AA141" s="39">
        <f t="shared" ca="1" si="10"/>
        <v>-1.5129806021201864</v>
      </c>
      <c r="AB141" s="39">
        <f t="shared" ca="1" si="10"/>
        <v>-0.98745035001878312</v>
      </c>
      <c r="AC141" s="39">
        <f t="shared" ca="1" si="10"/>
        <v>0.18052743765241816</v>
      </c>
      <c r="AD141" s="39">
        <f t="shared" ca="1" si="8"/>
        <v>0.18318347937763932</v>
      </c>
      <c r="AF141" s="39">
        <f t="array" aca="1" ref="AF141:AI141" ca="1">MMULT(AA141:AD141,$AQ$3:$AT$6)</f>
        <v>-1.5129806021201864</v>
      </c>
      <c r="AG141" s="39">
        <f ca="1"/>
        <v>-1.8062052610987156</v>
      </c>
      <c r="AH141" s="39">
        <f ca="1"/>
        <v>-1.0339975426865795</v>
      </c>
      <c r="AI141" s="39">
        <f ca="1"/>
        <v>-1.2236433825481017</v>
      </c>
      <c r="AJ141" s="40"/>
      <c r="AK141" s="41">
        <f t="shared" ca="1" si="11"/>
        <v>-0.23259612042403727</v>
      </c>
      <c r="AL141" s="41">
        <f t="shared" ca="1" si="11"/>
        <v>-0.31930310483073027</v>
      </c>
      <c r="AM141" s="41">
        <f t="shared" ca="1" si="11"/>
        <v>-0.19075143973254016</v>
      </c>
      <c r="AN141" s="41">
        <f t="shared" ca="1" si="9"/>
        <v>-0.27485658093894944</v>
      </c>
    </row>
    <row r="142" spans="22:40">
      <c r="V142" s="39">
        <f t="shared" ca="1" si="12"/>
        <v>0.87764924195644844</v>
      </c>
      <c r="W142" s="39">
        <f t="shared" ca="1" si="12"/>
        <v>0.13106753396403215</v>
      </c>
      <c r="X142" s="39">
        <f t="shared" ca="1" si="12"/>
        <v>0.1605108417964215</v>
      </c>
      <c r="Y142" s="39">
        <f t="shared" ca="1" si="12"/>
        <v>0.3277436093830981</v>
      </c>
      <c r="AA142" s="39">
        <f t="shared" ca="1" si="10"/>
        <v>1.1633155076200967</v>
      </c>
      <c r="AB142" s="39">
        <f t="shared" ca="1" si="10"/>
        <v>-1.1213590303319971</v>
      </c>
      <c r="AC142" s="39">
        <f t="shared" ca="1" si="10"/>
        <v>-0.992360534284075</v>
      </c>
      <c r="AD142" s="39">
        <f t="shared" ca="1" si="8"/>
        <v>-0.44615232411242678</v>
      </c>
      <c r="AF142" s="39">
        <f t="array" aca="1" ref="AF142:AI142" ca="1">MMULT(AA142:AD142,$AQ$3:$AT$6)</f>
        <v>1.1633155076200967</v>
      </c>
      <c r="AG142" s="39">
        <f ca="1"/>
        <v>0.39810565766645145</v>
      </c>
      <c r="AH142" s="39">
        <f ca="1"/>
        <v>-0.34882902850272984</v>
      </c>
      <c r="AI142" s="39">
        <f ca="1"/>
        <v>0.20071246258662429</v>
      </c>
      <c r="AJ142" s="40"/>
      <c r="AK142" s="41">
        <f t="shared" ca="1" si="11"/>
        <v>0.30266310152401937</v>
      </c>
      <c r="AL142" s="41">
        <f t="shared" ca="1" si="11"/>
        <v>0.14360218810995479</v>
      </c>
      <c r="AM142" s="41">
        <f t="shared" ca="1" si="11"/>
        <v>-3.4533018498622406E-2</v>
      </c>
      <c r="AN142" s="41">
        <f t="shared" ca="1" si="9"/>
        <v>0.13820661415012103</v>
      </c>
    </row>
    <row r="143" spans="22:40">
      <c r="V143" s="39">
        <f t="shared" ca="1" si="12"/>
        <v>0.19696275041028899</v>
      </c>
      <c r="W143" s="39">
        <f t="shared" ca="1" si="12"/>
        <v>0.84003637393578945</v>
      </c>
      <c r="X143" s="39">
        <f t="shared" ca="1" si="12"/>
        <v>0.12772439700605964</v>
      </c>
      <c r="Y143" s="39">
        <f t="shared" ca="1" si="12"/>
        <v>0.75459472227009461</v>
      </c>
      <c r="AA143" s="39">
        <f t="shared" ca="1" si="10"/>
        <v>-0.85252007665462926</v>
      </c>
      <c r="AB143" s="39">
        <f t="shared" ca="1" si="10"/>
        <v>0.99460738951746896</v>
      </c>
      <c r="AC143" s="39">
        <f t="shared" ca="1" si="10"/>
        <v>-1.137214099937913</v>
      </c>
      <c r="AD143" s="39">
        <f t="shared" ca="1" si="8"/>
        <v>0.68902020062531288</v>
      </c>
      <c r="AF143" s="39">
        <f t="array" aca="1" ref="AF143:AI143" ca="1">MMULT(AA143:AD143,$AQ$3:$AT$6)</f>
        <v>-0.85252007665462926</v>
      </c>
      <c r="AG143" s="39">
        <f ca="1"/>
        <v>-0.20070011135719534</v>
      </c>
      <c r="AH143" s="39">
        <f ca="1"/>
        <v>-1.1052837037930321</v>
      </c>
      <c r="AI143" s="39">
        <f ca="1"/>
        <v>-0.23492996948872746</v>
      </c>
      <c r="AJ143" s="40"/>
      <c r="AK143" s="41">
        <f t="shared" ca="1" si="11"/>
        <v>-0.10050401533092584</v>
      </c>
      <c r="AL143" s="41">
        <f t="shared" ca="1" si="11"/>
        <v>1.7852976614988976E-2</v>
      </c>
      <c r="AM143" s="41">
        <f t="shared" ca="1" si="11"/>
        <v>-0.20700468446481135</v>
      </c>
      <c r="AN143" s="41">
        <f t="shared" ca="1" si="9"/>
        <v>1.1870308848269048E-2</v>
      </c>
    </row>
    <row r="144" spans="22:40">
      <c r="V144" s="39">
        <f t="shared" ca="1" si="12"/>
        <v>0.24315254340108661</v>
      </c>
      <c r="W144" s="39">
        <f t="shared" ca="1" si="12"/>
        <v>0.25531654007894178</v>
      </c>
      <c r="X144" s="39">
        <f t="shared" ca="1" si="12"/>
        <v>0.86145441939550216</v>
      </c>
      <c r="Y144" s="39">
        <f t="shared" ca="1" si="12"/>
        <v>0.71468635487730425</v>
      </c>
      <c r="AA144" s="39">
        <f t="shared" ca="1" si="10"/>
        <v>-0.69619760587615376</v>
      </c>
      <c r="AB144" s="39">
        <f t="shared" ca="1" si="10"/>
        <v>-0.65785224364245021</v>
      </c>
      <c r="AC144" s="39">
        <f t="shared" ca="1" si="10"/>
        <v>1.0868770249482669</v>
      </c>
      <c r="AD144" s="39">
        <f t="shared" ca="1" si="8"/>
        <v>0.56712789771394301</v>
      </c>
      <c r="AF144" s="39">
        <f t="array" aca="1" ref="AF144:AI144" ca="1">MMULT(AA144:AD144,$AQ$3:$AT$6)</f>
        <v>-0.69619760587615376</v>
      </c>
      <c r="AG144" s="39">
        <f ca="1"/>
        <v>-0.93831313797243954</v>
      </c>
      <c r="AH144" s="39">
        <f ca="1"/>
        <v>0.2275679399335806</v>
      </c>
      <c r="AI144" s="39">
        <f ca="1"/>
        <v>-0.14280695580026032</v>
      </c>
      <c r="AJ144" s="40"/>
      <c r="AK144" s="41">
        <f t="shared" ca="1" si="11"/>
        <v>-6.9239521175230745E-2</v>
      </c>
      <c r="AL144" s="41">
        <f t="shared" ca="1" si="11"/>
        <v>-0.13704575897421228</v>
      </c>
      <c r="AM144" s="41">
        <f t="shared" ca="1" si="11"/>
        <v>9.6885490304856381E-2</v>
      </c>
      <c r="AN144" s="41">
        <f t="shared" ca="1" si="9"/>
        <v>3.8585982817924511E-2</v>
      </c>
    </row>
    <row r="145" spans="22:40">
      <c r="V145" s="39">
        <f t="shared" ca="1" si="12"/>
        <v>0.94689466973917891</v>
      </c>
      <c r="W145" s="39">
        <f t="shared" ca="1" si="12"/>
        <v>0.28614159267895711</v>
      </c>
      <c r="X145" s="39">
        <f t="shared" ca="1" si="12"/>
        <v>0.95829620414338701</v>
      </c>
      <c r="Y145" s="39">
        <f t="shared" ca="1" si="12"/>
        <v>0.77014389618205037</v>
      </c>
      <c r="AA145" s="39">
        <f t="shared" ca="1" si="10"/>
        <v>1.6154621043092938</v>
      </c>
      <c r="AB145" s="39">
        <f t="shared" ca="1" si="10"/>
        <v>-0.5646921340919322</v>
      </c>
      <c r="AC145" s="39">
        <f t="shared" ca="1" si="10"/>
        <v>1.7312477188438256</v>
      </c>
      <c r="AD145" s="39">
        <f t="shared" ca="1" si="8"/>
        <v>0.73932082347420591</v>
      </c>
      <c r="AF145" s="39">
        <f t="array" aca="1" ref="AF145:AI145" ca="1">MMULT(AA145:AD145,$AQ$3:$AT$6)</f>
        <v>1.6154621043092938</v>
      </c>
      <c r="AG145" s="39">
        <f ca="1"/>
        <v>1.0756727485752953</v>
      </c>
      <c r="AH145" s="39">
        <f ca="1"/>
        <v>2.1255424041388258</v>
      </c>
      <c r="AI145" s="39">
        <f ca="1"/>
        <v>1.8515940981688381</v>
      </c>
      <c r="AJ145" s="40"/>
      <c r="AK145" s="41">
        <f t="shared" ca="1" si="11"/>
        <v>0.3930924208618588</v>
      </c>
      <c r="AL145" s="41">
        <f t="shared" ca="1" si="11"/>
        <v>0.28589127720081198</v>
      </c>
      <c r="AM145" s="41">
        <f t="shared" ca="1" si="11"/>
        <v>0.52962366814365236</v>
      </c>
      <c r="AN145" s="41">
        <f t="shared" ca="1" si="9"/>
        <v>0.61696228846896295</v>
      </c>
    </row>
    <row r="146" spans="22:40">
      <c r="V146" s="39">
        <f t="shared" ca="1" si="12"/>
        <v>0.6689789031652883</v>
      </c>
      <c r="W146" s="39">
        <f t="shared" ca="1" si="12"/>
        <v>0.72336915887746456</v>
      </c>
      <c r="X146" s="39">
        <f t="shared" ca="1" si="12"/>
        <v>0.31018186495720479</v>
      </c>
      <c r="Y146" s="39">
        <f t="shared" ca="1" si="12"/>
        <v>3.3206605606376671E-2</v>
      </c>
      <c r="AA146" s="39">
        <f t="shared" ca="1" si="10"/>
        <v>0.43709535797133181</v>
      </c>
      <c r="AB146" s="39">
        <f t="shared" ca="1" si="10"/>
        <v>0.59287967338501146</v>
      </c>
      <c r="AC146" s="39">
        <f t="shared" ca="1" si="10"/>
        <v>-0.49533491349008485</v>
      </c>
      <c r="AD146" s="39">
        <f t="shared" ca="1" si="8"/>
        <v>-1.8356244993314008</v>
      </c>
      <c r="AF146" s="39">
        <f t="array" aca="1" ref="AF146:AI146" ca="1">MMULT(AA146:AD146,$AQ$3:$AT$6)</f>
        <v>0.43709535797133181</v>
      </c>
      <c r="AG146" s="39">
        <f ca="1"/>
        <v>0.68384980207007717</v>
      </c>
      <c r="AH146" s="39">
        <f ca="1"/>
        <v>4.6060702769183393E-2</v>
      </c>
      <c r="AI146" s="39">
        <f ca="1"/>
        <v>-0.70392017045044697</v>
      </c>
      <c r="AJ146" s="40"/>
      <c r="AK146" s="41">
        <f t="shared" ca="1" si="11"/>
        <v>0.15741907159426638</v>
      </c>
      <c r="AL146" s="41">
        <f t="shared" ca="1" si="11"/>
        <v>0.2036084584347162</v>
      </c>
      <c r="AM146" s="41">
        <f t="shared" ca="1" si="11"/>
        <v>5.5501840231373813E-2</v>
      </c>
      <c r="AN146" s="41">
        <f t="shared" ca="1" si="9"/>
        <v>-0.12413684943062959</v>
      </c>
    </row>
    <row r="147" spans="22:40">
      <c r="V147" s="39">
        <f t="shared" ca="1" si="12"/>
        <v>0.71152841679319467</v>
      </c>
      <c r="W147" s="39">
        <f t="shared" ca="1" si="12"/>
        <v>0.24523610630923121</v>
      </c>
      <c r="X147" s="39">
        <f t="shared" ca="1" si="12"/>
        <v>0.51840394814469792</v>
      </c>
      <c r="Y147" s="39">
        <f t="shared" ca="1" si="12"/>
        <v>0.80165222580377737</v>
      </c>
      <c r="AA147" s="39">
        <f t="shared" ca="1" si="10"/>
        <v>0.55785534510616464</v>
      </c>
      <c r="AB147" s="39">
        <f t="shared" ca="1" si="10"/>
        <v>-0.68955795977455259</v>
      </c>
      <c r="AC147" s="39">
        <f t="shared" ca="1" si="10"/>
        <v>4.6148231554659566E-2</v>
      </c>
      <c r="AD147" s="39">
        <f t="shared" ca="1" si="8"/>
        <v>0.84753758230470289</v>
      </c>
      <c r="AF147" s="39">
        <f t="array" aca="1" ref="AF147:AI147" ca="1">MMULT(AA147:AD147,$AQ$3:$AT$6)</f>
        <v>0.55785534510616464</v>
      </c>
      <c r="AG147" s="39">
        <f ca="1"/>
        <v>0.11092984800482769</v>
      </c>
      <c r="AH147" s="39">
        <f ca="1"/>
        <v>0.18627523261254006</v>
      </c>
      <c r="AI147" s="39">
        <f ca="1"/>
        <v>0.77935331359418458</v>
      </c>
      <c r="AJ147" s="40"/>
      <c r="AK147" s="41">
        <f t="shared" ca="1" si="11"/>
        <v>0.18157106902123293</v>
      </c>
      <c r="AL147" s="41">
        <f t="shared" ca="1" si="11"/>
        <v>8.3295268081013812E-2</v>
      </c>
      <c r="AM147" s="41">
        <f t="shared" ca="1" si="11"/>
        <v>8.7470753035659127E-2</v>
      </c>
      <c r="AN147" s="41">
        <f t="shared" ca="1" si="9"/>
        <v>0.30601246094231349</v>
      </c>
    </row>
    <row r="148" spans="22:40">
      <c r="V148" s="39">
        <f t="shared" ca="1" si="12"/>
        <v>0.12606982056535632</v>
      </c>
      <c r="W148" s="39">
        <f t="shared" ca="1" si="12"/>
        <v>0.68805619237569482</v>
      </c>
      <c r="X148" s="39">
        <f t="shared" ca="1" si="12"/>
        <v>0.9445538874002648</v>
      </c>
      <c r="Y148" s="39">
        <f t="shared" ca="1" si="12"/>
        <v>0.79948591558293536</v>
      </c>
      <c r="AA148" s="39">
        <f t="shared" ca="1" si="10"/>
        <v>-1.1451678314843083</v>
      </c>
      <c r="AB148" s="39">
        <f t="shared" ca="1" si="10"/>
        <v>0.49034807233265687</v>
      </c>
      <c r="AC148" s="39">
        <f t="shared" ca="1" si="10"/>
        <v>1.5941956291278907</v>
      </c>
      <c r="AD148" s="39">
        <f t="shared" ca="1" si="8"/>
        <v>0.83978638449799792</v>
      </c>
      <c r="AF148" s="39">
        <f t="array" aca="1" ref="AF148:AI148" ca="1">MMULT(AA148:AD148,$AQ$3:$AT$6)</f>
        <v>-1.1451678314843083</v>
      </c>
      <c r="AG148" s="39">
        <f ca="1"/>
        <v>-0.71508578133787892</v>
      </c>
      <c r="AH148" s="39">
        <f ca="1"/>
        <v>0.64614159640844926</v>
      </c>
      <c r="AI148" s="39">
        <f ca="1"/>
        <v>1.5870382039284703E-2</v>
      </c>
      <c r="AJ148" s="40"/>
      <c r="AK148" s="41">
        <f t="shared" ca="1" si="11"/>
        <v>-0.15903356629686166</v>
      </c>
      <c r="AL148" s="41">
        <f t="shared" ca="1" si="11"/>
        <v>-9.0168014080954567E-2</v>
      </c>
      <c r="AM148" s="41">
        <f t="shared" ca="1" si="11"/>
        <v>0.19232028398112644</v>
      </c>
      <c r="AN148" s="41">
        <f t="shared" ca="1" si="9"/>
        <v>8.4602410791392565E-2</v>
      </c>
    </row>
    <row r="149" spans="22:40">
      <c r="V149" s="39">
        <f t="shared" ca="1" si="12"/>
        <v>0.99595700033081547</v>
      </c>
      <c r="W149" s="39">
        <f t="shared" ca="1" si="12"/>
        <v>0.51100725642830613</v>
      </c>
      <c r="X149" s="39">
        <f t="shared" ca="1" si="12"/>
        <v>4.9632199111048214E-2</v>
      </c>
      <c r="Y149" s="39">
        <f t="shared" ca="1" si="12"/>
        <v>0.89802282214335361</v>
      </c>
      <c r="AA149" s="39">
        <f t="shared" ca="1" si="10"/>
        <v>2.6484575925975817</v>
      </c>
      <c r="AB149" s="39">
        <f t="shared" ca="1" si="10"/>
        <v>2.759460182968863E-2</v>
      </c>
      <c r="AC149" s="39">
        <f t="shared" ca="1" si="10"/>
        <v>-1.6484303211531064</v>
      </c>
      <c r="AD149" s="39">
        <f t="shared" ca="1" si="8"/>
        <v>1.270365811045185</v>
      </c>
      <c r="AF149" s="39">
        <f t="array" aca="1" ref="AF149:AI149" ca="1">MMULT(AA149:AD149,$AQ$3:$AT$6)</f>
        <v>2.6484575925975817</v>
      </c>
      <c r="AG149" s="39">
        <f ca="1"/>
        <v>2.2657253122242165</v>
      </c>
      <c r="AH149" s="39">
        <f ca="1"/>
        <v>0.3525592633968182</v>
      </c>
      <c r="AI149" s="39">
        <f ca="1"/>
        <v>2.4644719370914658</v>
      </c>
      <c r="AJ149" s="40"/>
      <c r="AK149" s="41">
        <f t="shared" ca="1" si="11"/>
        <v>0.59969151851951641</v>
      </c>
      <c r="AL149" s="41">
        <f t="shared" ca="1" si="11"/>
        <v>0.53580231556708546</v>
      </c>
      <c r="AM149" s="41">
        <f t="shared" ca="1" si="11"/>
        <v>0.12538351205447457</v>
      </c>
      <c r="AN149" s="41">
        <f t="shared" ca="1" si="9"/>
        <v>0.79469686175652499</v>
      </c>
    </row>
    <row r="150" spans="22:40">
      <c r="V150" s="39">
        <f t="shared" ca="1" si="12"/>
        <v>3.7134878332623078E-2</v>
      </c>
      <c r="W150" s="39">
        <f t="shared" ca="1" si="12"/>
        <v>0.85530493030587229</v>
      </c>
      <c r="X150" s="39">
        <f t="shared" ca="1" si="12"/>
        <v>6.087374966484782E-2</v>
      </c>
      <c r="Y150" s="39">
        <f t="shared" ca="1" si="12"/>
        <v>0.1947675470770549</v>
      </c>
      <c r="AA150" s="39">
        <f t="shared" ca="1" si="10"/>
        <v>-1.7849479703304105</v>
      </c>
      <c r="AB150" s="39">
        <f t="shared" ca="1" si="10"/>
        <v>1.059460433774666</v>
      </c>
      <c r="AC150" s="39">
        <f t="shared" ca="1" si="10"/>
        <v>-1.5474801834288892</v>
      </c>
      <c r="AD150" s="39">
        <f t="shared" ca="1" si="8"/>
        <v>-0.86046077986596281</v>
      </c>
      <c r="AF150" s="39">
        <f t="array" aca="1" ref="AF150:AI150" ca="1">MMULT(AA150:AD150,$AQ$3:$AT$6)</f>
        <v>-1.7849479703304105</v>
      </c>
      <c r="AG150" s="39">
        <f ca="1"/>
        <v>-0.9591003600259963</v>
      </c>
      <c r="AH150" s="39">
        <f ca="1"/>
        <v>-1.9570775273971257</v>
      </c>
      <c r="AI150" s="39">
        <f ca="1"/>
        <v>-1.9110230214137971</v>
      </c>
      <c r="AJ150" s="40"/>
      <c r="AK150" s="41">
        <f t="shared" ca="1" si="11"/>
        <v>-0.2869895940660821</v>
      </c>
      <c r="AL150" s="41">
        <f t="shared" ca="1" si="11"/>
        <v>-0.14141107560545921</v>
      </c>
      <c r="AM150" s="41">
        <f t="shared" ca="1" si="11"/>
        <v>-0.40121367624654469</v>
      </c>
      <c r="AN150" s="41">
        <f t="shared" ca="1" si="9"/>
        <v>-0.47419667621000111</v>
      </c>
    </row>
    <row r="151" spans="22:40">
      <c r="V151" s="39">
        <f t="shared" ca="1" si="12"/>
        <v>0.75087852786975451</v>
      </c>
      <c r="W151" s="39">
        <f t="shared" ca="1" si="12"/>
        <v>0.58025488478601528</v>
      </c>
      <c r="X151" s="39">
        <f t="shared" ca="1" si="12"/>
        <v>0.65795044365943844</v>
      </c>
      <c r="Y151" s="39">
        <f t="shared" ca="1" si="12"/>
        <v>0.14844973160413255</v>
      </c>
      <c r="AA151" s="39">
        <f t="shared" ca="1" si="10"/>
        <v>0.67725694319688445</v>
      </c>
      <c r="AB151" s="39">
        <f t="shared" ca="1" si="10"/>
        <v>0.20254557824077996</v>
      </c>
      <c r="AC151" s="39">
        <f t="shared" ca="1" si="10"/>
        <v>0.40687593356813145</v>
      </c>
      <c r="AD151" s="39">
        <f t="shared" ca="1" si="8"/>
        <v>-1.0431054362528205</v>
      </c>
      <c r="AF151" s="39">
        <f t="array" aca="1" ref="AF151:AI151" ca="1">MMULT(AA151:AD151,$AQ$3:$AT$6)</f>
        <v>0.67725694319688445</v>
      </c>
      <c r="AG151" s="39">
        <f ca="1"/>
        <v>0.68236590579316192</v>
      </c>
      <c r="AH151" s="39">
        <f ca="1"/>
        <v>0.76719815389328594</v>
      </c>
      <c r="AI151" s="39">
        <f ca="1"/>
        <v>2.1370473492822284E-2</v>
      </c>
      <c r="AJ151" s="40"/>
      <c r="AK151" s="41">
        <f t="shared" ca="1" si="11"/>
        <v>0.2054513886393769</v>
      </c>
      <c r="AL151" s="41">
        <f t="shared" ca="1" si="11"/>
        <v>0.203296840216564</v>
      </c>
      <c r="AM151" s="41">
        <f t="shared" ca="1" si="11"/>
        <v>0.21992117908766917</v>
      </c>
      <c r="AN151" s="41">
        <f t="shared" ca="1" si="9"/>
        <v>8.6197437312918457E-2</v>
      </c>
    </row>
    <row r="152" spans="22:40">
      <c r="V152" s="39">
        <f t="shared" ca="1" si="12"/>
        <v>0.44958592229567318</v>
      </c>
      <c r="W152" s="39">
        <f t="shared" ca="1" si="12"/>
        <v>0.70509878898837097</v>
      </c>
      <c r="X152" s="39">
        <f t="shared" ca="1" si="12"/>
        <v>0.16016322020284035</v>
      </c>
      <c r="Y152" s="39">
        <f t="shared" ca="1" si="12"/>
        <v>0.66290589981710579</v>
      </c>
      <c r="AA152" s="39">
        <f t="shared" ca="1" si="10"/>
        <v>-0.12670758206501517</v>
      </c>
      <c r="AB152" s="39">
        <f t="shared" ca="1" si="10"/>
        <v>0.53912236857565177</v>
      </c>
      <c r="AC152" s="39">
        <f t="shared" ca="1" si="10"/>
        <v>-0.993787279334026</v>
      </c>
      <c r="AD152" s="39">
        <f t="shared" ca="1" si="8"/>
        <v>0.4204069382999025</v>
      </c>
      <c r="AF152" s="39">
        <f t="array" aca="1" ref="AF152:AI152" ca="1">MMULT(AA152:AD152,$AQ$3:$AT$6)</f>
        <v>-0.12670758206501517</v>
      </c>
      <c r="AG152" s="39">
        <f ca="1"/>
        <v>0.17629888553128331</v>
      </c>
      <c r="AH152" s="39">
        <f ca="1"/>
        <v>-0.68262288012630346</v>
      </c>
      <c r="AI152" s="39">
        <f ca="1"/>
        <v>8.6777969153211287E-2</v>
      </c>
      <c r="AJ152" s="40"/>
      <c r="AK152" s="41">
        <f t="shared" ca="1" si="11"/>
        <v>4.4658483586996971E-2</v>
      </c>
      <c r="AL152" s="41">
        <f t="shared" ca="1" si="11"/>
        <v>9.7022765961569502E-2</v>
      </c>
      <c r="AM152" s="41">
        <f t="shared" ca="1" si="11"/>
        <v>-0.1106380166687972</v>
      </c>
      <c r="AN152" s="41">
        <f t="shared" ca="1" si="9"/>
        <v>0.10516561105443127</v>
      </c>
    </row>
    <row r="153" spans="22:40">
      <c r="V153" s="39">
        <f t="shared" ca="1" si="12"/>
        <v>0.91850853427801227</v>
      </c>
      <c r="W153" s="39">
        <f t="shared" ca="1" si="12"/>
        <v>0.23728161331098196</v>
      </c>
      <c r="X153" s="39">
        <f t="shared" ca="1" si="12"/>
        <v>0.85082953528545857</v>
      </c>
      <c r="Y153" s="39">
        <f t="shared" ca="1" si="12"/>
        <v>0.46713666750716776</v>
      </c>
      <c r="AA153" s="39">
        <f t="shared" ca="1" si="10"/>
        <v>1.3951091364986108</v>
      </c>
      <c r="AB153" s="39">
        <f t="shared" ca="1" si="10"/>
        <v>-0.71507414911199085</v>
      </c>
      <c r="AC153" s="39">
        <f t="shared" ca="1" si="10"/>
        <v>1.0399977856668086</v>
      </c>
      <c r="AD153" s="39">
        <f t="shared" ca="1" si="8"/>
        <v>-8.2469545468302791E-2</v>
      </c>
      <c r="AF153" s="39">
        <f t="array" aca="1" ref="AF153:AI153" ca="1">MMULT(AA153:AD153,$AQ$3:$AT$6)</f>
        <v>1.3951091364986108</v>
      </c>
      <c r="AG153" s="39">
        <f ca="1"/>
        <v>0.80915408389083276</v>
      </c>
      <c r="AH153" s="39">
        <f ca="1"/>
        <v>1.4317709840194812</v>
      </c>
      <c r="AI153" s="39">
        <f ca="1"/>
        <v>1.0453621544294012</v>
      </c>
      <c r="AJ153" s="40"/>
      <c r="AK153" s="41">
        <f t="shared" ca="1" si="11"/>
        <v>0.3490218272997222</v>
      </c>
      <c r="AL153" s="41">
        <f t="shared" ca="1" si="11"/>
        <v>0.22992235761707489</v>
      </c>
      <c r="AM153" s="41">
        <f t="shared" ca="1" si="11"/>
        <v>0.37144378435644171</v>
      </c>
      <c r="AN153" s="41">
        <f t="shared" ca="1" si="9"/>
        <v>0.38315502478452634</v>
      </c>
    </row>
    <row r="154" spans="22:40">
      <c r="AK154" s="56"/>
      <c r="AL154" s="56"/>
      <c r="AM154" s="56"/>
      <c r="AN154" s="56"/>
    </row>
    <row r="155" spans="22:40">
      <c r="AK155" s="56"/>
      <c r="AL155" s="56"/>
      <c r="AM155" s="56"/>
      <c r="AN155" s="56"/>
    </row>
    <row r="156" spans="22:40">
      <c r="AK156" s="56"/>
      <c r="AL156" s="56"/>
      <c r="AM156" s="56"/>
      <c r="AN156" s="56"/>
    </row>
    <row r="157" spans="22:40">
      <c r="AK157" s="56"/>
      <c r="AL157" s="56"/>
      <c r="AM157" s="56"/>
      <c r="AN157" s="56"/>
    </row>
    <row r="158" spans="22:40">
      <c r="AK158" s="56"/>
      <c r="AL158" s="56"/>
      <c r="AM158" s="56"/>
      <c r="AN158" s="56"/>
    </row>
    <row r="159" spans="22:40">
      <c r="AK159" s="56"/>
      <c r="AL159" s="56"/>
      <c r="AM159" s="56"/>
      <c r="AN159" s="56"/>
    </row>
    <row r="160" spans="22:40">
      <c r="AK160" s="56"/>
      <c r="AL160" s="56"/>
      <c r="AM160" s="56"/>
      <c r="AN160" s="56"/>
    </row>
    <row r="161" spans="37:40">
      <c r="AK161" s="56"/>
      <c r="AL161" s="56"/>
      <c r="AM161" s="56"/>
      <c r="AN161" s="56"/>
    </row>
    <row r="162" spans="37:40">
      <c r="AK162" s="56"/>
      <c r="AL162" s="56"/>
      <c r="AM162" s="56"/>
      <c r="AN162" s="56"/>
    </row>
    <row r="163" spans="37:40">
      <c r="AK163" s="56"/>
      <c r="AL163" s="56"/>
      <c r="AM163" s="56"/>
      <c r="AN163" s="56"/>
    </row>
    <row r="164" spans="37:40">
      <c r="AK164" s="56"/>
      <c r="AL164" s="56"/>
      <c r="AM164" s="56"/>
      <c r="AN164" s="56"/>
    </row>
    <row r="165" spans="37:40">
      <c r="AK165" s="56"/>
      <c r="AL165" s="56"/>
      <c r="AM165" s="56"/>
      <c r="AN165" s="56"/>
    </row>
    <row r="166" spans="37:40">
      <c r="AK166" s="56"/>
      <c r="AL166" s="56"/>
      <c r="AM166" s="56"/>
      <c r="AN166" s="56"/>
    </row>
    <row r="167" spans="37:40">
      <c r="AK167" s="56"/>
      <c r="AL167" s="56"/>
      <c r="AM167" s="56"/>
      <c r="AN167" s="56"/>
    </row>
    <row r="168" spans="37:40">
      <c r="AK168" s="56"/>
      <c r="AL168" s="56"/>
      <c r="AM168" s="56"/>
      <c r="AN168" s="56"/>
    </row>
    <row r="169" spans="37:40">
      <c r="AK169" s="56"/>
      <c r="AL169" s="56"/>
      <c r="AM169" s="56"/>
      <c r="AN169" s="56"/>
    </row>
    <row r="170" spans="37:40">
      <c r="AK170" s="56"/>
      <c r="AL170" s="56"/>
      <c r="AM170" s="56"/>
      <c r="AN170" s="56"/>
    </row>
    <row r="171" spans="37:40">
      <c r="AK171" s="56"/>
      <c r="AL171" s="56"/>
      <c r="AM171" s="56"/>
      <c r="AN171" s="56"/>
    </row>
    <row r="172" spans="37:40">
      <c r="AK172" s="56"/>
      <c r="AL172" s="56"/>
      <c r="AM172" s="56"/>
      <c r="AN172" s="56"/>
    </row>
    <row r="173" spans="37:40">
      <c r="AK173" s="56"/>
      <c r="AL173" s="56"/>
      <c r="AM173" s="56"/>
      <c r="AN173" s="56"/>
    </row>
    <row r="174" spans="37:40">
      <c r="AK174" s="56"/>
      <c r="AL174" s="56"/>
      <c r="AM174" s="56"/>
      <c r="AN174" s="56"/>
    </row>
    <row r="175" spans="37:40">
      <c r="AK175" s="56"/>
      <c r="AL175" s="56"/>
      <c r="AM175" s="56"/>
      <c r="AN175" s="56"/>
    </row>
    <row r="176" spans="37:40">
      <c r="AK176" s="56"/>
      <c r="AL176" s="56"/>
      <c r="AM176" s="56"/>
      <c r="AN176" s="56"/>
    </row>
    <row r="177" spans="37:40">
      <c r="AK177" s="56"/>
      <c r="AL177" s="56"/>
      <c r="AM177" s="56"/>
      <c r="AN177" s="56"/>
    </row>
    <row r="178" spans="37:40">
      <c r="AK178" s="56"/>
      <c r="AL178" s="56"/>
      <c r="AM178" s="56"/>
      <c r="AN178" s="56"/>
    </row>
    <row r="179" spans="37:40">
      <c r="AK179" s="56"/>
      <c r="AL179" s="56"/>
      <c r="AM179" s="56"/>
      <c r="AN179" s="56"/>
    </row>
    <row r="180" spans="37:40">
      <c r="AK180" s="56"/>
      <c r="AL180" s="56"/>
      <c r="AM180" s="56"/>
      <c r="AN180" s="56"/>
    </row>
    <row r="181" spans="37:40">
      <c r="AK181" s="56"/>
      <c r="AL181" s="56"/>
      <c r="AM181" s="56"/>
      <c r="AN181" s="56"/>
    </row>
    <row r="182" spans="37:40">
      <c r="AK182" s="56"/>
      <c r="AL182" s="56"/>
      <c r="AM182" s="56"/>
      <c r="AN182" s="56"/>
    </row>
    <row r="183" spans="37:40">
      <c r="AK183" s="56"/>
      <c r="AL183" s="56"/>
      <c r="AM183" s="56"/>
      <c r="AN183" s="56"/>
    </row>
    <row r="184" spans="37:40">
      <c r="AK184" s="56"/>
      <c r="AL184" s="56"/>
      <c r="AM184" s="56"/>
      <c r="AN184" s="56"/>
    </row>
    <row r="185" spans="37:40">
      <c r="AK185" s="56"/>
      <c r="AL185" s="56"/>
      <c r="AM185" s="56"/>
      <c r="AN185" s="56"/>
    </row>
    <row r="186" spans="37:40">
      <c r="AK186" s="56"/>
      <c r="AL186" s="56"/>
      <c r="AM186" s="56"/>
      <c r="AN186" s="56"/>
    </row>
    <row r="187" spans="37:40">
      <c r="AK187" s="56"/>
      <c r="AL187" s="56"/>
      <c r="AM187" s="56"/>
      <c r="AN187" s="56"/>
    </row>
    <row r="188" spans="37:40">
      <c r="AK188" s="56"/>
      <c r="AL188" s="56"/>
      <c r="AM188" s="56"/>
      <c r="AN188" s="56"/>
    </row>
    <row r="189" spans="37:40">
      <c r="AK189" s="56"/>
      <c r="AL189" s="56"/>
      <c r="AM189" s="56"/>
      <c r="AN189" s="56"/>
    </row>
    <row r="190" spans="37:40">
      <c r="AK190" s="56"/>
      <c r="AL190" s="56"/>
      <c r="AM190" s="56"/>
      <c r="AN190" s="56"/>
    </row>
    <row r="191" spans="37:40">
      <c r="AK191" s="56"/>
      <c r="AL191" s="56"/>
      <c r="AM191" s="56"/>
      <c r="AN191" s="56"/>
    </row>
    <row r="192" spans="37:40">
      <c r="AK192" s="56"/>
      <c r="AL192" s="56"/>
      <c r="AM192" s="56"/>
      <c r="AN192" s="56"/>
    </row>
    <row r="193" spans="37:40">
      <c r="AK193" s="56"/>
      <c r="AL193" s="56"/>
      <c r="AM193" s="56"/>
      <c r="AN193" s="56"/>
    </row>
    <row r="194" spans="37:40">
      <c r="AK194" s="56"/>
      <c r="AL194" s="56"/>
      <c r="AM194" s="56"/>
      <c r="AN194" s="56"/>
    </row>
    <row r="195" spans="37:40">
      <c r="AK195" s="56"/>
      <c r="AL195" s="56"/>
      <c r="AM195" s="56"/>
      <c r="AN195" s="56"/>
    </row>
    <row r="196" spans="37:40">
      <c r="AK196" s="56"/>
      <c r="AL196" s="56"/>
      <c r="AM196" s="56"/>
      <c r="AN196" s="56"/>
    </row>
    <row r="197" spans="37:40">
      <c r="AK197" s="56"/>
      <c r="AL197" s="56"/>
      <c r="AM197" s="56"/>
      <c r="AN197" s="56"/>
    </row>
    <row r="198" spans="37:40">
      <c r="AK198" s="56"/>
      <c r="AL198" s="56"/>
      <c r="AM198" s="56"/>
      <c r="AN198" s="56"/>
    </row>
    <row r="199" spans="37:40">
      <c r="AK199" s="56"/>
      <c r="AL199" s="56"/>
      <c r="AM199" s="56"/>
      <c r="AN199" s="56"/>
    </row>
    <row r="200" spans="37:40">
      <c r="AK200" s="56"/>
      <c r="AL200" s="56"/>
      <c r="AM200" s="56"/>
      <c r="AN200" s="56"/>
    </row>
    <row r="201" spans="37:40">
      <c r="AK201" s="56"/>
      <c r="AL201" s="56"/>
      <c r="AM201" s="56"/>
      <c r="AN201" s="56"/>
    </row>
    <row r="202" spans="37:40">
      <c r="AK202" s="56"/>
      <c r="AL202" s="56"/>
      <c r="AM202" s="56"/>
      <c r="AN202" s="56"/>
    </row>
    <row r="203" spans="37:40">
      <c r="AK203" s="56"/>
      <c r="AL203" s="56"/>
      <c r="AM203" s="56"/>
      <c r="AN203" s="56"/>
    </row>
    <row r="204" spans="37:40">
      <c r="AK204" s="56"/>
      <c r="AL204" s="56"/>
      <c r="AM204" s="56"/>
      <c r="AN204" s="56"/>
    </row>
    <row r="205" spans="37:40">
      <c r="AK205" s="56"/>
      <c r="AL205" s="56"/>
      <c r="AM205" s="56"/>
      <c r="AN205" s="56"/>
    </row>
    <row r="206" spans="37:40">
      <c r="AK206" s="56"/>
      <c r="AL206" s="56"/>
      <c r="AM206" s="56"/>
      <c r="AN206" s="56"/>
    </row>
    <row r="207" spans="37:40">
      <c r="AK207" s="56"/>
      <c r="AL207" s="56"/>
      <c r="AM207" s="56"/>
      <c r="AN207" s="56"/>
    </row>
    <row r="208" spans="37:40">
      <c r="AK208" s="56"/>
      <c r="AL208" s="56"/>
      <c r="AM208" s="56"/>
      <c r="AN208" s="56"/>
    </row>
    <row r="209" spans="37:40">
      <c r="AK209" s="56"/>
      <c r="AL209" s="56"/>
      <c r="AM209" s="56"/>
      <c r="AN209" s="56"/>
    </row>
    <row r="210" spans="37:40">
      <c r="AK210" s="56"/>
      <c r="AL210" s="56"/>
      <c r="AM210" s="56"/>
      <c r="AN210" s="56"/>
    </row>
    <row r="211" spans="37:40">
      <c r="AK211" s="56"/>
      <c r="AL211" s="56"/>
      <c r="AM211" s="56"/>
      <c r="AN211" s="56"/>
    </row>
    <row r="212" spans="37:40">
      <c r="AK212" s="56"/>
      <c r="AL212" s="56"/>
      <c r="AM212" s="56"/>
      <c r="AN212" s="56"/>
    </row>
    <row r="213" spans="37:40">
      <c r="AK213" s="56"/>
      <c r="AL213" s="56"/>
      <c r="AM213" s="56"/>
      <c r="AN213" s="56"/>
    </row>
    <row r="214" spans="37:40">
      <c r="AK214" s="56"/>
      <c r="AL214" s="56"/>
      <c r="AM214" s="56"/>
      <c r="AN214" s="56"/>
    </row>
    <row r="215" spans="37:40">
      <c r="AK215" s="56"/>
      <c r="AL215" s="56"/>
      <c r="AM215" s="56"/>
      <c r="AN215" s="56"/>
    </row>
    <row r="216" spans="37:40">
      <c r="AK216" s="56"/>
      <c r="AL216" s="56"/>
      <c r="AM216" s="56"/>
      <c r="AN216" s="56"/>
    </row>
    <row r="217" spans="37:40">
      <c r="AK217" s="56"/>
      <c r="AL217" s="56"/>
      <c r="AM217" s="56"/>
      <c r="AN217" s="56"/>
    </row>
    <row r="218" spans="37:40">
      <c r="AK218" s="56"/>
      <c r="AL218" s="56"/>
      <c r="AM218" s="56"/>
      <c r="AN218" s="56"/>
    </row>
    <row r="219" spans="37:40">
      <c r="AK219" s="56"/>
      <c r="AL219" s="56"/>
      <c r="AM219" s="56"/>
      <c r="AN219" s="56"/>
    </row>
    <row r="220" spans="37:40">
      <c r="AK220" s="56"/>
      <c r="AL220" s="56"/>
      <c r="AM220" s="56"/>
      <c r="AN220" s="56"/>
    </row>
    <row r="221" spans="37:40">
      <c r="AK221" s="56"/>
      <c r="AL221" s="56"/>
      <c r="AM221" s="56"/>
      <c r="AN221" s="56"/>
    </row>
    <row r="222" spans="37:40">
      <c r="AK222" s="56"/>
      <c r="AL222" s="56"/>
      <c r="AM222" s="56"/>
      <c r="AN222" s="56"/>
    </row>
    <row r="223" spans="37:40">
      <c r="AK223" s="56"/>
      <c r="AL223" s="56"/>
      <c r="AM223" s="56"/>
      <c r="AN223" s="56"/>
    </row>
    <row r="224" spans="37:40">
      <c r="AK224" s="56"/>
      <c r="AL224" s="56"/>
      <c r="AM224" s="56"/>
      <c r="AN224" s="56"/>
    </row>
    <row r="225" spans="37:40">
      <c r="AK225" s="56"/>
      <c r="AL225" s="56"/>
      <c r="AM225" s="56"/>
      <c r="AN225" s="56"/>
    </row>
    <row r="226" spans="37:40">
      <c r="AK226" s="56"/>
      <c r="AL226" s="56"/>
      <c r="AM226" s="56"/>
      <c r="AN226" s="56"/>
    </row>
    <row r="227" spans="37:40">
      <c r="AK227" s="56"/>
      <c r="AL227" s="56"/>
      <c r="AM227" s="56"/>
      <c r="AN227" s="56"/>
    </row>
    <row r="228" spans="37:40">
      <c r="AK228" s="56"/>
      <c r="AL228" s="56"/>
      <c r="AM228" s="56"/>
      <c r="AN228" s="56"/>
    </row>
    <row r="229" spans="37:40">
      <c r="AK229" s="56"/>
      <c r="AL229" s="56"/>
      <c r="AM229" s="56"/>
      <c r="AN229" s="56"/>
    </row>
    <row r="230" spans="37:40">
      <c r="AK230" s="56"/>
      <c r="AL230" s="56"/>
      <c r="AM230" s="56"/>
      <c r="AN230" s="56"/>
    </row>
    <row r="231" spans="37:40">
      <c r="AK231" s="56"/>
      <c r="AL231" s="56"/>
      <c r="AM231" s="56"/>
      <c r="AN231" s="56"/>
    </row>
    <row r="232" spans="37:40">
      <c r="AK232" s="56"/>
      <c r="AL232" s="56"/>
      <c r="AM232" s="56"/>
      <c r="AN232" s="56"/>
    </row>
    <row r="233" spans="37:40">
      <c r="AK233" s="56"/>
      <c r="AL233" s="56"/>
      <c r="AM233" s="56"/>
      <c r="AN233" s="56"/>
    </row>
    <row r="234" spans="37:40">
      <c r="AK234" s="56"/>
      <c r="AL234" s="56"/>
      <c r="AM234" s="56"/>
      <c r="AN234" s="56"/>
    </row>
    <row r="235" spans="37:40">
      <c r="AK235" s="56"/>
      <c r="AL235" s="56"/>
      <c r="AM235" s="56"/>
      <c r="AN235" s="56"/>
    </row>
    <row r="236" spans="37:40">
      <c r="AK236" s="56"/>
      <c r="AL236" s="56"/>
      <c r="AM236" s="56"/>
      <c r="AN236" s="56"/>
    </row>
    <row r="237" spans="37:40">
      <c r="AK237" s="56"/>
      <c r="AL237" s="56"/>
      <c r="AM237" s="56"/>
      <c r="AN237" s="56"/>
    </row>
    <row r="238" spans="37:40">
      <c r="AK238" s="56"/>
      <c r="AL238" s="56"/>
      <c r="AM238" s="56"/>
      <c r="AN238" s="56"/>
    </row>
    <row r="239" spans="37:40">
      <c r="AK239" s="56"/>
      <c r="AL239" s="56"/>
      <c r="AM239" s="56"/>
      <c r="AN239" s="56"/>
    </row>
    <row r="240" spans="37:40">
      <c r="AK240" s="56"/>
      <c r="AL240" s="56"/>
      <c r="AM240" s="56"/>
      <c r="AN240" s="56"/>
    </row>
    <row r="241" spans="37:40">
      <c r="AK241" s="56"/>
      <c r="AL241" s="56"/>
      <c r="AM241" s="56"/>
      <c r="AN241" s="56"/>
    </row>
    <row r="242" spans="37:40">
      <c r="AK242" s="56"/>
      <c r="AL242" s="56"/>
      <c r="AM242" s="56"/>
      <c r="AN242" s="56"/>
    </row>
    <row r="243" spans="37:40">
      <c r="AK243" s="56"/>
      <c r="AL243" s="56"/>
      <c r="AM243" s="56"/>
      <c r="AN243" s="56"/>
    </row>
    <row r="244" spans="37:40">
      <c r="AK244" s="56"/>
      <c r="AL244" s="56"/>
      <c r="AM244" s="56"/>
      <c r="AN244" s="56"/>
    </row>
    <row r="245" spans="37:40">
      <c r="AK245" s="56"/>
      <c r="AL245" s="56"/>
      <c r="AM245" s="56"/>
      <c r="AN245" s="56"/>
    </row>
    <row r="246" spans="37:40">
      <c r="AK246" s="56"/>
      <c r="AL246" s="56"/>
      <c r="AM246" s="56"/>
      <c r="AN246" s="56"/>
    </row>
    <row r="247" spans="37:40">
      <c r="AK247" s="56"/>
      <c r="AL247" s="56"/>
      <c r="AM247" s="56"/>
      <c r="AN247" s="56"/>
    </row>
    <row r="248" spans="37:40">
      <c r="AK248" s="56"/>
      <c r="AL248" s="56"/>
      <c r="AM248" s="56"/>
      <c r="AN248" s="56"/>
    </row>
    <row r="249" spans="37:40">
      <c r="AK249" s="56"/>
      <c r="AL249" s="56"/>
      <c r="AM249" s="56"/>
      <c r="AN249" s="56"/>
    </row>
    <row r="250" spans="37:40">
      <c r="AK250" s="56"/>
      <c r="AL250" s="56"/>
      <c r="AM250" s="56"/>
      <c r="AN250" s="56"/>
    </row>
    <row r="251" spans="37:40">
      <c r="AK251" s="56"/>
      <c r="AL251" s="56"/>
      <c r="AM251" s="56"/>
      <c r="AN251" s="56"/>
    </row>
    <row r="252" spans="37:40">
      <c r="AK252" s="56"/>
      <c r="AL252" s="56"/>
      <c r="AM252" s="56"/>
      <c r="AN252" s="56"/>
    </row>
    <row r="253" spans="37:40">
      <c r="AK253" s="56"/>
      <c r="AL253" s="56"/>
      <c r="AM253" s="56"/>
      <c r="AN253" s="56"/>
    </row>
    <row r="254" spans="37:40">
      <c r="AK254" s="56"/>
      <c r="AL254" s="56"/>
      <c r="AM254" s="56"/>
      <c r="AN254" s="56"/>
    </row>
    <row r="255" spans="37:40">
      <c r="AK255" s="56"/>
      <c r="AL255" s="56"/>
      <c r="AM255" s="56"/>
      <c r="AN255" s="56"/>
    </row>
    <row r="256" spans="37:40">
      <c r="AK256" s="56"/>
      <c r="AL256" s="56"/>
      <c r="AM256" s="56"/>
      <c r="AN256" s="56"/>
    </row>
    <row r="257" spans="37:40">
      <c r="AK257" s="56"/>
      <c r="AL257" s="56"/>
      <c r="AM257" s="56"/>
      <c r="AN257" s="56"/>
    </row>
    <row r="258" spans="37:40">
      <c r="AK258" s="56"/>
      <c r="AL258" s="56"/>
      <c r="AM258" s="56"/>
      <c r="AN258" s="56"/>
    </row>
    <row r="259" spans="37:40">
      <c r="AK259" s="56"/>
      <c r="AL259" s="56"/>
      <c r="AM259" s="56"/>
      <c r="AN259" s="56"/>
    </row>
    <row r="260" spans="37:40">
      <c r="AK260" s="56"/>
      <c r="AL260" s="56"/>
      <c r="AM260" s="56"/>
      <c r="AN260" s="56"/>
    </row>
    <row r="261" spans="37:40">
      <c r="AK261" s="56"/>
      <c r="AL261" s="56"/>
      <c r="AM261" s="56"/>
      <c r="AN261" s="56"/>
    </row>
    <row r="262" spans="37:40">
      <c r="AK262" s="56"/>
      <c r="AL262" s="56"/>
      <c r="AM262" s="56"/>
      <c r="AN262" s="56"/>
    </row>
    <row r="263" spans="37:40">
      <c r="AK263" s="56"/>
      <c r="AL263" s="56"/>
      <c r="AM263" s="56"/>
      <c r="AN263" s="56"/>
    </row>
    <row r="264" spans="37:40">
      <c r="AK264" s="56"/>
      <c r="AL264" s="56"/>
      <c r="AM264" s="56"/>
      <c r="AN264" s="56"/>
    </row>
    <row r="265" spans="37:40">
      <c r="AK265" s="56"/>
      <c r="AL265" s="56"/>
      <c r="AM265" s="56"/>
      <c r="AN265" s="56"/>
    </row>
    <row r="266" spans="37:40">
      <c r="AK266" s="56"/>
      <c r="AL266" s="56"/>
      <c r="AM266" s="56"/>
      <c r="AN266" s="56"/>
    </row>
    <row r="267" spans="37:40">
      <c r="AK267" s="56"/>
      <c r="AL267" s="56"/>
      <c r="AM267" s="56"/>
      <c r="AN267" s="56"/>
    </row>
    <row r="268" spans="37:40">
      <c r="AK268" s="56"/>
      <c r="AL268" s="56"/>
      <c r="AM268" s="56"/>
      <c r="AN268" s="56"/>
    </row>
    <row r="269" spans="37:40">
      <c r="AK269" s="56"/>
      <c r="AL269" s="56"/>
      <c r="AM269" s="56"/>
      <c r="AN269" s="56"/>
    </row>
    <row r="270" spans="37:40">
      <c r="AK270" s="56"/>
      <c r="AL270" s="56"/>
      <c r="AM270" s="56"/>
      <c r="AN270" s="56"/>
    </row>
    <row r="271" spans="37:40">
      <c r="AK271" s="56"/>
      <c r="AL271" s="56"/>
      <c r="AM271" s="56"/>
      <c r="AN271" s="56"/>
    </row>
    <row r="272" spans="37:40">
      <c r="AK272" s="56"/>
      <c r="AL272" s="56"/>
      <c r="AM272" s="56"/>
      <c r="AN272" s="56"/>
    </row>
    <row r="273" spans="37:40">
      <c r="AK273" s="56"/>
      <c r="AL273" s="56"/>
      <c r="AM273" s="56"/>
      <c r="AN273" s="56"/>
    </row>
    <row r="274" spans="37:40">
      <c r="AK274" s="56"/>
      <c r="AL274" s="56"/>
      <c r="AM274" s="56"/>
      <c r="AN274" s="56"/>
    </row>
    <row r="275" spans="37:40">
      <c r="AK275" s="56"/>
      <c r="AL275" s="56"/>
      <c r="AM275" s="56"/>
      <c r="AN275" s="56"/>
    </row>
    <row r="276" spans="37:40">
      <c r="AK276" s="56"/>
      <c r="AL276" s="56"/>
      <c r="AM276" s="56"/>
      <c r="AN276" s="56"/>
    </row>
    <row r="277" spans="37:40">
      <c r="AK277" s="56"/>
      <c r="AL277" s="56"/>
      <c r="AM277" s="56"/>
      <c r="AN277" s="56"/>
    </row>
    <row r="278" spans="37:40">
      <c r="AK278" s="56"/>
      <c r="AL278" s="56"/>
      <c r="AM278" s="56"/>
      <c r="AN278" s="56"/>
    </row>
    <row r="279" spans="37:40">
      <c r="AK279" s="56"/>
      <c r="AL279" s="56"/>
      <c r="AM279" s="56"/>
      <c r="AN279" s="56"/>
    </row>
    <row r="280" spans="37:40">
      <c r="AK280" s="56"/>
      <c r="AL280" s="56"/>
      <c r="AM280" s="56"/>
      <c r="AN280" s="56"/>
    </row>
    <row r="281" spans="37:40">
      <c r="AK281" s="56"/>
      <c r="AL281" s="56"/>
      <c r="AM281" s="56"/>
      <c r="AN281" s="56"/>
    </row>
    <row r="282" spans="37:40">
      <c r="AK282" s="56"/>
      <c r="AL282" s="56"/>
      <c r="AM282" s="56"/>
      <c r="AN282" s="56"/>
    </row>
    <row r="283" spans="37:40">
      <c r="AK283" s="56"/>
      <c r="AL283" s="56"/>
      <c r="AM283" s="56"/>
      <c r="AN283" s="56"/>
    </row>
    <row r="284" spans="37:40">
      <c r="AK284" s="56"/>
      <c r="AL284" s="56"/>
      <c r="AM284" s="56"/>
      <c r="AN284" s="56"/>
    </row>
    <row r="285" spans="37:40">
      <c r="AK285" s="56"/>
      <c r="AL285" s="56"/>
      <c r="AM285" s="56"/>
      <c r="AN285" s="56"/>
    </row>
    <row r="286" spans="37:40">
      <c r="AK286" s="56"/>
      <c r="AL286" s="56"/>
      <c r="AM286" s="56"/>
      <c r="AN286" s="56"/>
    </row>
    <row r="287" spans="37:40">
      <c r="AK287" s="56"/>
      <c r="AL287" s="56"/>
      <c r="AM287" s="56"/>
      <c r="AN287" s="56"/>
    </row>
    <row r="288" spans="37:40">
      <c r="AK288" s="56"/>
      <c r="AL288" s="56"/>
      <c r="AM288" s="56"/>
      <c r="AN288" s="56"/>
    </row>
    <row r="289" spans="37:40">
      <c r="AK289" s="56"/>
      <c r="AL289" s="56"/>
      <c r="AM289" s="56"/>
      <c r="AN289" s="56"/>
    </row>
    <row r="290" spans="37:40">
      <c r="AK290" s="56"/>
      <c r="AL290" s="56"/>
      <c r="AM290" s="56"/>
      <c r="AN290" s="56"/>
    </row>
    <row r="291" spans="37:40">
      <c r="AK291" s="56"/>
      <c r="AL291" s="56"/>
      <c r="AM291" s="56"/>
      <c r="AN291" s="56"/>
    </row>
    <row r="292" spans="37:40">
      <c r="AK292" s="56"/>
      <c r="AL292" s="56"/>
      <c r="AM292" s="56"/>
      <c r="AN292" s="56"/>
    </row>
    <row r="293" spans="37:40">
      <c r="AK293" s="56"/>
      <c r="AL293" s="56"/>
      <c r="AM293" s="56"/>
      <c r="AN293" s="56"/>
    </row>
    <row r="294" spans="37:40">
      <c r="AK294" s="56"/>
      <c r="AL294" s="56"/>
      <c r="AM294" s="56"/>
      <c r="AN294" s="56"/>
    </row>
    <row r="295" spans="37:40">
      <c r="AK295" s="56"/>
      <c r="AL295" s="56"/>
      <c r="AM295" s="56"/>
      <c r="AN295" s="56"/>
    </row>
    <row r="296" spans="37:40">
      <c r="AK296" s="56"/>
      <c r="AL296" s="56"/>
      <c r="AM296" s="56"/>
      <c r="AN296" s="56"/>
    </row>
    <row r="297" spans="37:40">
      <c r="AK297" s="56"/>
      <c r="AL297" s="56"/>
      <c r="AM297" s="56"/>
      <c r="AN297" s="56"/>
    </row>
    <row r="298" spans="37:40">
      <c r="AK298" s="56"/>
      <c r="AL298" s="56"/>
      <c r="AM298" s="56"/>
      <c r="AN298" s="56"/>
    </row>
    <row r="299" spans="37:40">
      <c r="AK299" s="56"/>
      <c r="AL299" s="56"/>
      <c r="AM299" s="56"/>
      <c r="AN299" s="56"/>
    </row>
    <row r="300" spans="37:40">
      <c r="AK300" s="56"/>
      <c r="AL300" s="56"/>
      <c r="AM300" s="56"/>
      <c r="AN300" s="56"/>
    </row>
    <row r="301" spans="37:40">
      <c r="AK301" s="56"/>
      <c r="AL301" s="56"/>
      <c r="AM301" s="56"/>
      <c r="AN301" s="56"/>
    </row>
    <row r="302" spans="37:40">
      <c r="AK302" s="56"/>
      <c r="AL302" s="56"/>
      <c r="AM302" s="56"/>
      <c r="AN302" s="56"/>
    </row>
    <row r="303" spans="37:40">
      <c r="AK303" s="56"/>
      <c r="AL303" s="56"/>
      <c r="AM303" s="56"/>
      <c r="AN303" s="56"/>
    </row>
    <row r="304" spans="37:40">
      <c r="AK304" s="56"/>
      <c r="AL304" s="56"/>
      <c r="AM304" s="56"/>
      <c r="AN304" s="56"/>
    </row>
    <row r="305" spans="37:40">
      <c r="AK305" s="56"/>
      <c r="AL305" s="56"/>
      <c r="AM305" s="56"/>
      <c r="AN305" s="56"/>
    </row>
    <row r="306" spans="37:40">
      <c r="AK306" s="56"/>
      <c r="AL306" s="56"/>
      <c r="AM306" s="56"/>
      <c r="AN306" s="56"/>
    </row>
    <row r="307" spans="37:40">
      <c r="AK307" s="56"/>
      <c r="AL307" s="56"/>
      <c r="AM307" s="56"/>
      <c r="AN307" s="56"/>
    </row>
    <row r="308" spans="37:40">
      <c r="AK308" s="56"/>
      <c r="AL308" s="56"/>
      <c r="AM308" s="56"/>
      <c r="AN308" s="56"/>
    </row>
    <row r="309" spans="37:40">
      <c r="AK309" s="56"/>
      <c r="AL309" s="56"/>
      <c r="AM309" s="56"/>
      <c r="AN309" s="56"/>
    </row>
    <row r="310" spans="37:40">
      <c r="AK310" s="56"/>
      <c r="AL310" s="56"/>
      <c r="AM310" s="56"/>
      <c r="AN310" s="56"/>
    </row>
    <row r="311" spans="37:40">
      <c r="AK311" s="56"/>
      <c r="AL311" s="56"/>
      <c r="AM311" s="56"/>
      <c r="AN311" s="56"/>
    </row>
    <row r="312" spans="37:40">
      <c r="AK312" s="56"/>
      <c r="AL312" s="56"/>
      <c r="AM312" s="56"/>
      <c r="AN312" s="56"/>
    </row>
    <row r="313" spans="37:40">
      <c r="AK313" s="56"/>
      <c r="AL313" s="56"/>
      <c r="AM313" s="56"/>
      <c r="AN313" s="56"/>
    </row>
    <row r="314" spans="37:40">
      <c r="AK314" s="56"/>
      <c r="AL314" s="56"/>
      <c r="AM314" s="56"/>
      <c r="AN314" s="56"/>
    </row>
    <row r="315" spans="37:40">
      <c r="AK315" s="56"/>
      <c r="AL315" s="56"/>
      <c r="AM315" s="56"/>
      <c r="AN315" s="56"/>
    </row>
    <row r="316" spans="37:40">
      <c r="AK316" s="56"/>
      <c r="AL316" s="56"/>
      <c r="AM316" s="56"/>
      <c r="AN316" s="56"/>
    </row>
    <row r="317" spans="37:40">
      <c r="AK317" s="56"/>
      <c r="AL317" s="56"/>
      <c r="AM317" s="56"/>
      <c r="AN317" s="56"/>
    </row>
    <row r="318" spans="37:40">
      <c r="AK318" s="56"/>
      <c r="AL318" s="56"/>
      <c r="AM318" s="56"/>
      <c r="AN318" s="56"/>
    </row>
    <row r="319" spans="37:40">
      <c r="AK319" s="56"/>
      <c r="AL319" s="56"/>
      <c r="AM319" s="56"/>
      <c r="AN319" s="56"/>
    </row>
    <row r="320" spans="37:40">
      <c r="AK320" s="56"/>
      <c r="AL320" s="56"/>
      <c r="AM320" s="56"/>
      <c r="AN320" s="56"/>
    </row>
    <row r="321" spans="37:40">
      <c r="AK321" s="56"/>
      <c r="AL321" s="56"/>
      <c r="AM321" s="56"/>
      <c r="AN321" s="56"/>
    </row>
    <row r="322" spans="37:40">
      <c r="AK322" s="56"/>
      <c r="AL322" s="56"/>
      <c r="AM322" s="56"/>
      <c r="AN322" s="56"/>
    </row>
    <row r="323" spans="37:40">
      <c r="AK323" s="56"/>
      <c r="AL323" s="56"/>
      <c r="AM323" s="56"/>
      <c r="AN323" s="56"/>
    </row>
    <row r="324" spans="37:40">
      <c r="AK324" s="56"/>
      <c r="AL324" s="56"/>
      <c r="AM324" s="56"/>
      <c r="AN324" s="56"/>
    </row>
    <row r="325" spans="37:40">
      <c r="AK325" s="56"/>
      <c r="AL325" s="56"/>
      <c r="AM325" s="56"/>
      <c r="AN325" s="56"/>
    </row>
    <row r="326" spans="37:40">
      <c r="AK326" s="56"/>
      <c r="AL326" s="56"/>
      <c r="AM326" s="56"/>
      <c r="AN326" s="56"/>
    </row>
    <row r="327" spans="37:40">
      <c r="AK327" s="56"/>
      <c r="AL327" s="56"/>
      <c r="AM327" s="56"/>
      <c r="AN327" s="56"/>
    </row>
    <row r="328" spans="37:40">
      <c r="AK328" s="56"/>
      <c r="AL328" s="56"/>
      <c r="AM328" s="56"/>
      <c r="AN328" s="56"/>
    </row>
    <row r="329" spans="37:40">
      <c r="AK329" s="56"/>
      <c r="AL329" s="56"/>
      <c r="AM329" s="56"/>
      <c r="AN329" s="56"/>
    </row>
    <row r="330" spans="37:40">
      <c r="AK330" s="56"/>
      <c r="AL330" s="56"/>
      <c r="AM330" s="56"/>
      <c r="AN330" s="56"/>
    </row>
    <row r="331" spans="37:40">
      <c r="AK331" s="56"/>
      <c r="AL331" s="56"/>
      <c r="AM331" s="56"/>
      <c r="AN331" s="56"/>
    </row>
    <row r="332" spans="37:40">
      <c r="AK332" s="56"/>
      <c r="AL332" s="56"/>
      <c r="AM332" s="56"/>
      <c r="AN332" s="56"/>
    </row>
    <row r="333" spans="37:40">
      <c r="AK333" s="56"/>
      <c r="AL333" s="56"/>
      <c r="AM333" s="56"/>
      <c r="AN333" s="56"/>
    </row>
    <row r="334" spans="37:40">
      <c r="AK334" s="56"/>
      <c r="AL334" s="56"/>
      <c r="AM334" s="56"/>
      <c r="AN334" s="56"/>
    </row>
    <row r="335" spans="37:40">
      <c r="AK335" s="56"/>
      <c r="AL335" s="56"/>
      <c r="AM335" s="56"/>
      <c r="AN335" s="56"/>
    </row>
    <row r="336" spans="37:40">
      <c r="AK336" s="56"/>
      <c r="AL336" s="56"/>
      <c r="AM336" s="56"/>
      <c r="AN336" s="56"/>
    </row>
    <row r="337" spans="37:40">
      <c r="AK337" s="56"/>
      <c r="AL337" s="56"/>
      <c r="AM337" s="56"/>
      <c r="AN337" s="56"/>
    </row>
    <row r="338" spans="37:40">
      <c r="AK338" s="56"/>
      <c r="AL338" s="56"/>
      <c r="AM338" s="56"/>
      <c r="AN338" s="56"/>
    </row>
    <row r="339" spans="37:40">
      <c r="AK339" s="56"/>
      <c r="AL339" s="56"/>
      <c r="AM339" s="56"/>
      <c r="AN339" s="56"/>
    </row>
    <row r="340" spans="37:40">
      <c r="AK340" s="56"/>
      <c r="AL340" s="56"/>
      <c r="AM340" s="56"/>
      <c r="AN340" s="56"/>
    </row>
    <row r="341" spans="37:40">
      <c r="AK341" s="56"/>
      <c r="AL341" s="56"/>
      <c r="AM341" s="56"/>
      <c r="AN341" s="56"/>
    </row>
    <row r="342" spans="37:40">
      <c r="AK342" s="56"/>
      <c r="AL342" s="56"/>
      <c r="AM342" s="56"/>
      <c r="AN342" s="56"/>
    </row>
    <row r="343" spans="37:40">
      <c r="AK343" s="56"/>
      <c r="AL343" s="56"/>
      <c r="AM343" s="56"/>
      <c r="AN343" s="56"/>
    </row>
    <row r="344" spans="37:40">
      <c r="AK344" s="56"/>
      <c r="AL344" s="56"/>
      <c r="AM344" s="56"/>
      <c r="AN344" s="56"/>
    </row>
    <row r="345" spans="37:40">
      <c r="AK345" s="56"/>
      <c r="AL345" s="56"/>
      <c r="AM345" s="56"/>
      <c r="AN345" s="56"/>
    </row>
    <row r="346" spans="37:40">
      <c r="AK346" s="56"/>
      <c r="AL346" s="56"/>
      <c r="AM346" s="56"/>
      <c r="AN346" s="56"/>
    </row>
    <row r="347" spans="37:40">
      <c r="AK347" s="56"/>
      <c r="AL347" s="56"/>
      <c r="AM347" s="56"/>
      <c r="AN347" s="56"/>
    </row>
    <row r="348" spans="37:40">
      <c r="AK348" s="56"/>
      <c r="AL348" s="56"/>
      <c r="AM348" s="56"/>
      <c r="AN348" s="56"/>
    </row>
    <row r="349" spans="37:40">
      <c r="AK349" s="56"/>
      <c r="AL349" s="56"/>
      <c r="AM349" s="56"/>
      <c r="AN349" s="56"/>
    </row>
    <row r="350" spans="37:40">
      <c r="AK350" s="56"/>
      <c r="AL350" s="56"/>
      <c r="AM350" s="56"/>
      <c r="AN350" s="56"/>
    </row>
    <row r="351" spans="37:40">
      <c r="AK351" s="56"/>
      <c r="AL351" s="56"/>
      <c r="AM351" s="56"/>
      <c r="AN351" s="56"/>
    </row>
    <row r="352" spans="37:40">
      <c r="AK352" s="56"/>
      <c r="AL352" s="56"/>
      <c r="AM352" s="56"/>
      <c r="AN352" s="56"/>
    </row>
    <row r="353" spans="37:40">
      <c r="AK353" s="56"/>
      <c r="AL353" s="56"/>
      <c r="AM353" s="56"/>
      <c r="AN353" s="56"/>
    </row>
    <row r="354" spans="37:40">
      <c r="AK354" s="56"/>
      <c r="AL354" s="56"/>
      <c r="AM354" s="56"/>
      <c r="AN354" s="56"/>
    </row>
    <row r="355" spans="37:40">
      <c r="AK355" s="56"/>
      <c r="AL355" s="56"/>
      <c r="AM355" s="56"/>
      <c r="AN355" s="56"/>
    </row>
    <row r="356" spans="37:40">
      <c r="AK356" s="56"/>
      <c r="AL356" s="56"/>
      <c r="AM356" s="56"/>
      <c r="AN356" s="56"/>
    </row>
    <row r="357" spans="37:40">
      <c r="AK357" s="56"/>
      <c r="AL357" s="56"/>
      <c r="AM357" s="56"/>
      <c r="AN357" s="56"/>
    </row>
    <row r="358" spans="37:40">
      <c r="AK358" s="56"/>
      <c r="AL358" s="56"/>
      <c r="AM358" s="56"/>
      <c r="AN358" s="56"/>
    </row>
    <row r="359" spans="37:40">
      <c r="AK359" s="56"/>
      <c r="AL359" s="56"/>
      <c r="AM359" s="56"/>
      <c r="AN359" s="56"/>
    </row>
    <row r="360" spans="37:40">
      <c r="AK360" s="56"/>
      <c r="AL360" s="56"/>
      <c r="AM360" s="56"/>
      <c r="AN360" s="56"/>
    </row>
    <row r="361" spans="37:40">
      <c r="AK361" s="56"/>
      <c r="AL361" s="56"/>
      <c r="AM361" s="56"/>
      <c r="AN361" s="56"/>
    </row>
    <row r="362" spans="37:40">
      <c r="AK362" s="56"/>
      <c r="AL362" s="56"/>
      <c r="AM362" s="56"/>
      <c r="AN362" s="56"/>
    </row>
    <row r="363" spans="37:40">
      <c r="AK363" s="56"/>
      <c r="AL363" s="56"/>
      <c r="AM363" s="56"/>
      <c r="AN363" s="56"/>
    </row>
    <row r="364" spans="37:40">
      <c r="AK364" s="56"/>
      <c r="AL364" s="56"/>
      <c r="AM364" s="56"/>
      <c r="AN364" s="56"/>
    </row>
    <row r="365" spans="37:40">
      <c r="AK365" s="56"/>
      <c r="AL365" s="56"/>
      <c r="AM365" s="56"/>
      <c r="AN365" s="56"/>
    </row>
    <row r="366" spans="37:40">
      <c r="AK366" s="56"/>
      <c r="AL366" s="56"/>
      <c r="AM366" s="56"/>
      <c r="AN366" s="56"/>
    </row>
    <row r="367" spans="37:40">
      <c r="AK367" s="56"/>
      <c r="AL367" s="56"/>
      <c r="AM367" s="56"/>
      <c r="AN367" s="56"/>
    </row>
    <row r="368" spans="37:40">
      <c r="AK368" s="56"/>
      <c r="AL368" s="56"/>
      <c r="AM368" s="56"/>
      <c r="AN368" s="56"/>
    </row>
    <row r="369" spans="37:40">
      <c r="AK369" s="56"/>
      <c r="AL369" s="56"/>
      <c r="AM369" s="56"/>
      <c r="AN369" s="56"/>
    </row>
    <row r="370" spans="37:40">
      <c r="AK370" s="56"/>
      <c r="AL370" s="56"/>
      <c r="AM370" s="56"/>
      <c r="AN370" s="56"/>
    </row>
    <row r="371" spans="37:40">
      <c r="AK371" s="56"/>
      <c r="AL371" s="56"/>
      <c r="AM371" s="56"/>
      <c r="AN371" s="56"/>
    </row>
    <row r="372" spans="37:40">
      <c r="AK372" s="56"/>
      <c r="AL372" s="56"/>
      <c r="AM372" s="56"/>
      <c r="AN372" s="56"/>
    </row>
    <row r="373" spans="37:40">
      <c r="AK373" s="56"/>
      <c r="AL373" s="56"/>
      <c r="AM373" s="56"/>
      <c r="AN373" s="56"/>
    </row>
    <row r="374" spans="37:40">
      <c r="AK374" s="56"/>
      <c r="AL374" s="56"/>
      <c r="AM374" s="56"/>
      <c r="AN374" s="56"/>
    </row>
    <row r="375" spans="37:40">
      <c r="AK375" s="56"/>
      <c r="AL375" s="56"/>
      <c r="AM375" s="56"/>
      <c r="AN375" s="56"/>
    </row>
    <row r="376" spans="37:40">
      <c r="AK376" s="56"/>
      <c r="AL376" s="56"/>
      <c r="AM376" s="56"/>
      <c r="AN376" s="56"/>
    </row>
    <row r="377" spans="37:40">
      <c r="AK377" s="56"/>
      <c r="AL377" s="56"/>
      <c r="AM377" s="56"/>
      <c r="AN377" s="56"/>
    </row>
    <row r="378" spans="37:40">
      <c r="AK378" s="56"/>
      <c r="AL378" s="56"/>
      <c r="AM378" s="56"/>
      <c r="AN378" s="56"/>
    </row>
    <row r="379" spans="37:40">
      <c r="AK379" s="56"/>
      <c r="AL379" s="56"/>
      <c r="AM379" s="56"/>
      <c r="AN379" s="56"/>
    </row>
    <row r="380" spans="37:40">
      <c r="AK380" s="56"/>
      <c r="AL380" s="56"/>
      <c r="AM380" s="56"/>
      <c r="AN380" s="56"/>
    </row>
    <row r="381" spans="37:40">
      <c r="AK381" s="56"/>
      <c r="AL381" s="56"/>
      <c r="AM381" s="56"/>
      <c r="AN381" s="56"/>
    </row>
    <row r="382" spans="37:40">
      <c r="AK382" s="56"/>
      <c r="AL382" s="56"/>
      <c r="AM382" s="56"/>
      <c r="AN382" s="56"/>
    </row>
    <row r="383" spans="37:40">
      <c r="AK383" s="56"/>
      <c r="AL383" s="56"/>
      <c r="AM383" s="56"/>
      <c r="AN383" s="56"/>
    </row>
    <row r="384" spans="37:40">
      <c r="AK384" s="56"/>
      <c r="AL384" s="56"/>
      <c r="AM384" s="56"/>
      <c r="AN384" s="56"/>
    </row>
    <row r="385" spans="37:40">
      <c r="AK385" s="56"/>
      <c r="AL385" s="56"/>
      <c r="AM385" s="56"/>
      <c r="AN385" s="56"/>
    </row>
    <row r="386" spans="37:40">
      <c r="AK386" s="56"/>
      <c r="AL386" s="56"/>
      <c r="AM386" s="56"/>
      <c r="AN386" s="56"/>
    </row>
    <row r="387" spans="37:40">
      <c r="AK387" s="56"/>
      <c r="AL387" s="56"/>
      <c r="AM387" s="56"/>
      <c r="AN387" s="56"/>
    </row>
    <row r="388" spans="37:40">
      <c r="AK388" s="56"/>
      <c r="AL388" s="56"/>
      <c r="AM388" s="56"/>
      <c r="AN388" s="56"/>
    </row>
    <row r="389" spans="37:40">
      <c r="AK389" s="56"/>
      <c r="AL389" s="56"/>
      <c r="AM389" s="56"/>
      <c r="AN389" s="56"/>
    </row>
    <row r="390" spans="37:40">
      <c r="AK390" s="56"/>
      <c r="AL390" s="56"/>
      <c r="AM390" s="56"/>
      <c r="AN390" s="56"/>
    </row>
    <row r="391" spans="37:40">
      <c r="AK391" s="56"/>
      <c r="AL391" s="56"/>
      <c r="AM391" s="56"/>
      <c r="AN391" s="56"/>
    </row>
    <row r="392" spans="37:40">
      <c r="AK392" s="56"/>
      <c r="AL392" s="56"/>
      <c r="AM392" s="56"/>
      <c r="AN392" s="56"/>
    </row>
    <row r="393" spans="37:40">
      <c r="AK393" s="56"/>
      <c r="AL393" s="56"/>
      <c r="AM393" s="56"/>
      <c r="AN393" s="56"/>
    </row>
    <row r="394" spans="37:40">
      <c r="AK394" s="56"/>
      <c r="AL394" s="56"/>
      <c r="AM394" s="56"/>
      <c r="AN394" s="56"/>
    </row>
    <row r="395" spans="37:40">
      <c r="AK395" s="56"/>
      <c r="AL395" s="56"/>
      <c r="AM395" s="56"/>
      <c r="AN395" s="56"/>
    </row>
    <row r="396" spans="37:40">
      <c r="AK396" s="56"/>
      <c r="AL396" s="56"/>
      <c r="AM396" s="56"/>
      <c r="AN396" s="56"/>
    </row>
    <row r="397" spans="37:40">
      <c r="AK397" s="56"/>
      <c r="AL397" s="56"/>
      <c r="AM397" s="56"/>
      <c r="AN397" s="56"/>
    </row>
    <row r="398" spans="37:40">
      <c r="AK398" s="56"/>
      <c r="AL398" s="56"/>
      <c r="AM398" s="56"/>
      <c r="AN398" s="56"/>
    </row>
    <row r="399" spans="37:40">
      <c r="AK399" s="56"/>
      <c r="AL399" s="56"/>
      <c r="AM399" s="56"/>
      <c r="AN399" s="56"/>
    </row>
    <row r="400" spans="37:40">
      <c r="AK400" s="56"/>
      <c r="AL400" s="56"/>
      <c r="AM400" s="56"/>
      <c r="AN400" s="56"/>
    </row>
    <row r="401" spans="37:40">
      <c r="AK401" s="56"/>
      <c r="AL401" s="56"/>
      <c r="AM401" s="56"/>
      <c r="AN401" s="56"/>
    </row>
    <row r="402" spans="37:40">
      <c r="AK402" s="56"/>
      <c r="AL402" s="56"/>
      <c r="AM402" s="56"/>
      <c r="AN402" s="56"/>
    </row>
    <row r="403" spans="37:40">
      <c r="AK403" s="56"/>
      <c r="AL403" s="56"/>
      <c r="AM403" s="56"/>
      <c r="AN403" s="56"/>
    </row>
    <row r="404" spans="37:40">
      <c r="AK404" s="56"/>
      <c r="AL404" s="56"/>
      <c r="AM404" s="56"/>
      <c r="AN404" s="56"/>
    </row>
    <row r="405" spans="37:40">
      <c r="AK405" s="56"/>
      <c r="AL405" s="56"/>
      <c r="AM405" s="56"/>
      <c r="AN405" s="56"/>
    </row>
    <row r="406" spans="37:40">
      <c r="AK406" s="56"/>
      <c r="AL406" s="56"/>
      <c r="AM406" s="56"/>
      <c r="AN406" s="56"/>
    </row>
    <row r="407" spans="37:40">
      <c r="AK407" s="56"/>
      <c r="AL407" s="56"/>
      <c r="AM407" s="56"/>
      <c r="AN407" s="56"/>
    </row>
    <row r="408" spans="37:40">
      <c r="AK408" s="56"/>
      <c r="AL408" s="56"/>
      <c r="AM408" s="56"/>
      <c r="AN408" s="56"/>
    </row>
    <row r="409" spans="37:40">
      <c r="AK409" s="56"/>
      <c r="AL409" s="56"/>
      <c r="AM409" s="56"/>
      <c r="AN409" s="56"/>
    </row>
    <row r="410" spans="37:40">
      <c r="AK410" s="56"/>
      <c r="AL410" s="56"/>
      <c r="AM410" s="56"/>
      <c r="AN410" s="56"/>
    </row>
    <row r="411" spans="37:40">
      <c r="AK411" s="56"/>
      <c r="AL411" s="56"/>
      <c r="AM411" s="56"/>
      <c r="AN411" s="56"/>
    </row>
    <row r="412" spans="37:40">
      <c r="AK412" s="56"/>
      <c r="AL412" s="56"/>
      <c r="AM412" s="56"/>
      <c r="AN412" s="56"/>
    </row>
    <row r="413" spans="37:40">
      <c r="AK413" s="56"/>
      <c r="AL413" s="56"/>
      <c r="AM413" s="56"/>
      <c r="AN413" s="56"/>
    </row>
    <row r="414" spans="37:40">
      <c r="AK414" s="56"/>
      <c r="AL414" s="56"/>
      <c r="AM414" s="56"/>
      <c r="AN414" s="56"/>
    </row>
    <row r="415" spans="37:40">
      <c r="AK415" s="56"/>
      <c r="AL415" s="56"/>
      <c r="AM415" s="56"/>
      <c r="AN415" s="56"/>
    </row>
    <row r="416" spans="37:40">
      <c r="AK416" s="56"/>
      <c r="AL416" s="56"/>
      <c r="AM416" s="56"/>
      <c r="AN416" s="56"/>
    </row>
    <row r="417" spans="37:40">
      <c r="AK417" s="56"/>
      <c r="AL417" s="56"/>
      <c r="AM417" s="56"/>
      <c r="AN417" s="56"/>
    </row>
    <row r="418" spans="37:40">
      <c r="AK418" s="56"/>
      <c r="AL418" s="56"/>
      <c r="AM418" s="56"/>
      <c r="AN418" s="56"/>
    </row>
    <row r="419" spans="37:40">
      <c r="AK419" s="56"/>
      <c r="AL419" s="56"/>
      <c r="AM419" s="56"/>
      <c r="AN419" s="56"/>
    </row>
    <row r="420" spans="37:40">
      <c r="AK420" s="56"/>
      <c r="AL420" s="56"/>
      <c r="AM420" s="56"/>
      <c r="AN420" s="56"/>
    </row>
    <row r="421" spans="37:40">
      <c r="AK421" s="56"/>
      <c r="AL421" s="56"/>
      <c r="AM421" s="56"/>
      <c r="AN421" s="56"/>
    </row>
    <row r="422" spans="37:40">
      <c r="AK422" s="56"/>
      <c r="AL422" s="56"/>
      <c r="AM422" s="56"/>
      <c r="AN422" s="56"/>
    </row>
    <row r="423" spans="37:40">
      <c r="AK423" s="56"/>
      <c r="AL423" s="56"/>
      <c r="AM423" s="56"/>
      <c r="AN423" s="56"/>
    </row>
    <row r="424" spans="37:40">
      <c r="AK424" s="56"/>
      <c r="AL424" s="56"/>
      <c r="AM424" s="56"/>
      <c r="AN424" s="56"/>
    </row>
    <row r="425" spans="37:40">
      <c r="AK425" s="56"/>
      <c r="AL425" s="56"/>
      <c r="AM425" s="56"/>
      <c r="AN425" s="56"/>
    </row>
    <row r="426" spans="37:40">
      <c r="AK426" s="56"/>
      <c r="AL426" s="56"/>
      <c r="AM426" s="56"/>
      <c r="AN426" s="56"/>
    </row>
    <row r="427" spans="37:40">
      <c r="AK427" s="56"/>
      <c r="AL427" s="56"/>
      <c r="AM427" s="56"/>
      <c r="AN427" s="56"/>
    </row>
    <row r="428" spans="37:40">
      <c r="AK428" s="56"/>
      <c r="AL428" s="56"/>
      <c r="AM428" s="56"/>
      <c r="AN428" s="56"/>
    </row>
    <row r="429" spans="37:40">
      <c r="AK429" s="56"/>
      <c r="AL429" s="56"/>
      <c r="AM429" s="56"/>
      <c r="AN429" s="56"/>
    </row>
    <row r="430" spans="37:40">
      <c r="AK430" s="56"/>
      <c r="AL430" s="56"/>
      <c r="AM430" s="56"/>
      <c r="AN430" s="56"/>
    </row>
    <row r="431" spans="37:40">
      <c r="AK431" s="56"/>
      <c r="AL431" s="56"/>
      <c r="AM431" s="56"/>
      <c r="AN431" s="56"/>
    </row>
    <row r="432" spans="37:40">
      <c r="AK432" s="56"/>
      <c r="AL432" s="56"/>
      <c r="AM432" s="56"/>
      <c r="AN432" s="56"/>
    </row>
    <row r="433" spans="37:40">
      <c r="AK433" s="56"/>
      <c r="AL433" s="56"/>
      <c r="AM433" s="56"/>
      <c r="AN433" s="56"/>
    </row>
    <row r="434" spans="37:40">
      <c r="AK434" s="56"/>
      <c r="AL434" s="56"/>
      <c r="AM434" s="56"/>
      <c r="AN434" s="56"/>
    </row>
    <row r="435" spans="37:40">
      <c r="AK435" s="56"/>
      <c r="AL435" s="56"/>
      <c r="AM435" s="56"/>
      <c r="AN435" s="56"/>
    </row>
    <row r="436" spans="37:40">
      <c r="AK436" s="56"/>
      <c r="AL436" s="56"/>
      <c r="AM436" s="56"/>
      <c r="AN436" s="56"/>
    </row>
    <row r="437" spans="37:40">
      <c r="AK437" s="56"/>
      <c r="AL437" s="56"/>
      <c r="AM437" s="56"/>
      <c r="AN437" s="56"/>
    </row>
    <row r="438" spans="37:40">
      <c r="AK438" s="56"/>
      <c r="AL438" s="56"/>
      <c r="AM438" s="56"/>
      <c r="AN438" s="56"/>
    </row>
    <row r="439" spans="37:40">
      <c r="AK439" s="56"/>
      <c r="AL439" s="56"/>
      <c r="AM439" s="56"/>
      <c r="AN439" s="56"/>
    </row>
    <row r="440" spans="37:40">
      <c r="AK440" s="56"/>
      <c r="AL440" s="56"/>
      <c r="AM440" s="56"/>
      <c r="AN440" s="56"/>
    </row>
    <row r="441" spans="37:40">
      <c r="AK441" s="56"/>
      <c r="AL441" s="56"/>
      <c r="AM441" s="56"/>
      <c r="AN441" s="56"/>
    </row>
    <row r="442" spans="37:40">
      <c r="AK442" s="56"/>
      <c r="AL442" s="56"/>
      <c r="AM442" s="56"/>
      <c r="AN442" s="56"/>
    </row>
    <row r="443" spans="37:40">
      <c r="AK443" s="56"/>
      <c r="AL443" s="56"/>
      <c r="AM443" s="56"/>
      <c r="AN443" s="56"/>
    </row>
    <row r="444" spans="37:40">
      <c r="AK444" s="56"/>
      <c r="AL444" s="56"/>
      <c r="AM444" s="56"/>
      <c r="AN444" s="56"/>
    </row>
    <row r="445" spans="37:40">
      <c r="AK445" s="56"/>
      <c r="AL445" s="56"/>
      <c r="AM445" s="56"/>
      <c r="AN445" s="56"/>
    </row>
    <row r="446" spans="37:40">
      <c r="AK446" s="56"/>
      <c r="AL446" s="56"/>
      <c r="AM446" s="56"/>
      <c r="AN446" s="56"/>
    </row>
    <row r="447" spans="37:40">
      <c r="AK447" s="56"/>
      <c r="AL447" s="56"/>
      <c r="AM447" s="56"/>
      <c r="AN447" s="56"/>
    </row>
    <row r="448" spans="37:40">
      <c r="AK448" s="56"/>
      <c r="AL448" s="56"/>
      <c r="AM448" s="56"/>
      <c r="AN448" s="56"/>
    </row>
    <row r="449" spans="37:40">
      <c r="AK449" s="56"/>
      <c r="AL449" s="56"/>
      <c r="AM449" s="56"/>
      <c r="AN449" s="56"/>
    </row>
    <row r="450" spans="37:40">
      <c r="AK450" s="56"/>
      <c r="AL450" s="56"/>
      <c r="AM450" s="56"/>
      <c r="AN450" s="56"/>
    </row>
    <row r="451" spans="37:40">
      <c r="AK451" s="56"/>
      <c r="AL451" s="56"/>
      <c r="AM451" s="56"/>
      <c r="AN451" s="56"/>
    </row>
    <row r="452" spans="37:40">
      <c r="AK452" s="56"/>
      <c r="AL452" s="56"/>
      <c r="AM452" s="56"/>
      <c r="AN452" s="56"/>
    </row>
    <row r="453" spans="37:40">
      <c r="AK453" s="56"/>
      <c r="AL453" s="56"/>
      <c r="AM453" s="56"/>
      <c r="AN453" s="56"/>
    </row>
    <row r="454" spans="37:40">
      <c r="AK454" s="56"/>
      <c r="AL454" s="56"/>
      <c r="AM454" s="56"/>
      <c r="AN454" s="56"/>
    </row>
    <row r="455" spans="37:40">
      <c r="AK455" s="56"/>
      <c r="AL455" s="56"/>
      <c r="AM455" s="56"/>
      <c r="AN455" s="56"/>
    </row>
    <row r="456" spans="37:40">
      <c r="AK456" s="56"/>
      <c r="AL456" s="56"/>
      <c r="AM456" s="56"/>
      <c r="AN456" s="56"/>
    </row>
    <row r="457" spans="37:40">
      <c r="AK457" s="56"/>
      <c r="AL457" s="56"/>
      <c r="AM457" s="56"/>
      <c r="AN457" s="56"/>
    </row>
    <row r="458" spans="37:40">
      <c r="AK458" s="56"/>
      <c r="AL458" s="56"/>
      <c r="AM458" s="56"/>
      <c r="AN458" s="56"/>
    </row>
    <row r="459" spans="37:40">
      <c r="AK459" s="56"/>
      <c r="AL459" s="56"/>
      <c r="AM459" s="56"/>
      <c r="AN459" s="56"/>
    </row>
    <row r="460" spans="37:40">
      <c r="AK460" s="56"/>
      <c r="AL460" s="56"/>
      <c r="AM460" s="56"/>
      <c r="AN460" s="56"/>
    </row>
    <row r="461" spans="37:40">
      <c r="AK461" s="56"/>
      <c r="AL461" s="56"/>
      <c r="AM461" s="56"/>
      <c r="AN461" s="56"/>
    </row>
    <row r="462" spans="37:40">
      <c r="AK462" s="56"/>
      <c r="AL462" s="56"/>
      <c r="AM462" s="56"/>
      <c r="AN462" s="56"/>
    </row>
    <row r="463" spans="37:40">
      <c r="AK463" s="56"/>
      <c r="AL463" s="56"/>
      <c r="AM463" s="56"/>
      <c r="AN463" s="56"/>
    </row>
    <row r="464" spans="37:40">
      <c r="AK464" s="56"/>
      <c r="AL464" s="56"/>
      <c r="AM464" s="56"/>
      <c r="AN464" s="56"/>
    </row>
    <row r="465" spans="37:40">
      <c r="AK465" s="56"/>
      <c r="AL465" s="56"/>
      <c r="AM465" s="56"/>
      <c r="AN465" s="56"/>
    </row>
    <row r="466" spans="37:40">
      <c r="AK466" s="56"/>
      <c r="AL466" s="56"/>
      <c r="AM466" s="56"/>
      <c r="AN466" s="56"/>
    </row>
    <row r="467" spans="37:40">
      <c r="AK467" s="56"/>
      <c r="AL467" s="56"/>
      <c r="AM467" s="56"/>
      <c r="AN467" s="56"/>
    </row>
    <row r="468" spans="37:40">
      <c r="AK468" s="56"/>
      <c r="AL468" s="56"/>
      <c r="AM468" s="56"/>
      <c r="AN468" s="56"/>
    </row>
    <row r="469" spans="37:40">
      <c r="AK469" s="56"/>
      <c r="AL469" s="56"/>
      <c r="AM469" s="56"/>
      <c r="AN469" s="56"/>
    </row>
    <row r="470" spans="37:40">
      <c r="AK470" s="56"/>
      <c r="AL470" s="56"/>
      <c r="AM470" s="56"/>
      <c r="AN470" s="56"/>
    </row>
    <row r="471" spans="37:40">
      <c r="AK471" s="56"/>
      <c r="AL471" s="56"/>
      <c r="AM471" s="56"/>
      <c r="AN471" s="56"/>
    </row>
    <row r="472" spans="37:40">
      <c r="AK472" s="56"/>
      <c r="AL472" s="56"/>
      <c r="AM472" s="56"/>
      <c r="AN472" s="56"/>
    </row>
    <row r="473" spans="37:40">
      <c r="AK473" s="56"/>
      <c r="AL473" s="56"/>
      <c r="AM473" s="56"/>
      <c r="AN473" s="56"/>
    </row>
    <row r="474" spans="37:40">
      <c r="AK474" s="56"/>
      <c r="AL474" s="56"/>
      <c r="AM474" s="56"/>
      <c r="AN474" s="56"/>
    </row>
    <row r="475" spans="37:40">
      <c r="AK475" s="56"/>
      <c r="AL475" s="56"/>
      <c r="AM475" s="56"/>
      <c r="AN475" s="56"/>
    </row>
    <row r="476" spans="37:40">
      <c r="AK476" s="56"/>
      <c r="AL476" s="56"/>
      <c r="AM476" s="56"/>
      <c r="AN476" s="56"/>
    </row>
    <row r="477" spans="37:40">
      <c r="AK477" s="56"/>
      <c r="AL477" s="56"/>
      <c r="AM477" s="56"/>
      <c r="AN477" s="56"/>
    </row>
    <row r="478" spans="37:40">
      <c r="AK478" s="56"/>
      <c r="AL478" s="56"/>
      <c r="AM478" s="56"/>
      <c r="AN478" s="56"/>
    </row>
    <row r="479" spans="37:40">
      <c r="AK479" s="56"/>
      <c r="AL479" s="56"/>
      <c r="AM479" s="56"/>
      <c r="AN479" s="56"/>
    </row>
    <row r="480" spans="37:40">
      <c r="AK480" s="56"/>
      <c r="AL480" s="56"/>
      <c r="AM480" s="56"/>
      <c r="AN480" s="56"/>
    </row>
    <row r="481" spans="37:40">
      <c r="AK481" s="56"/>
      <c r="AL481" s="56"/>
      <c r="AM481" s="56"/>
      <c r="AN481" s="56"/>
    </row>
    <row r="482" spans="37:40">
      <c r="AK482" s="56"/>
      <c r="AL482" s="56"/>
      <c r="AM482" s="56"/>
      <c r="AN482" s="56"/>
    </row>
    <row r="483" spans="37:40">
      <c r="AK483" s="56"/>
      <c r="AL483" s="56"/>
      <c r="AM483" s="56"/>
      <c r="AN483" s="56"/>
    </row>
    <row r="484" spans="37:40">
      <c r="AK484" s="56"/>
      <c r="AL484" s="56"/>
      <c r="AM484" s="56"/>
      <c r="AN484" s="56"/>
    </row>
    <row r="485" spans="37:40">
      <c r="AK485" s="56"/>
      <c r="AL485" s="56"/>
      <c r="AM485" s="56"/>
      <c r="AN485" s="56"/>
    </row>
    <row r="486" spans="37:40">
      <c r="AK486" s="56"/>
      <c r="AL486" s="56"/>
      <c r="AM486" s="56"/>
      <c r="AN486" s="56"/>
    </row>
    <row r="487" spans="37:40">
      <c r="AK487" s="56"/>
      <c r="AL487" s="56"/>
      <c r="AM487" s="56"/>
      <c r="AN487" s="56"/>
    </row>
    <row r="488" spans="37:40">
      <c r="AK488" s="56"/>
      <c r="AL488" s="56"/>
      <c r="AM488" s="56"/>
      <c r="AN488" s="56"/>
    </row>
    <row r="489" spans="37:40">
      <c r="AK489" s="56"/>
      <c r="AL489" s="56"/>
      <c r="AM489" s="56"/>
      <c r="AN489" s="56"/>
    </row>
    <row r="490" spans="37:40">
      <c r="AK490" s="56"/>
      <c r="AL490" s="56"/>
      <c r="AM490" s="56"/>
      <c r="AN490" s="56"/>
    </row>
    <row r="491" spans="37:40">
      <c r="AK491" s="56"/>
      <c r="AL491" s="56"/>
      <c r="AM491" s="56"/>
      <c r="AN491" s="56"/>
    </row>
    <row r="492" spans="37:40">
      <c r="AK492" s="56"/>
      <c r="AL492" s="56"/>
      <c r="AM492" s="56"/>
      <c r="AN492" s="56"/>
    </row>
    <row r="493" spans="37:40">
      <c r="AK493" s="56"/>
      <c r="AL493" s="56"/>
      <c r="AM493" s="56"/>
      <c r="AN493" s="56"/>
    </row>
    <row r="494" spans="37:40">
      <c r="AK494" s="56"/>
      <c r="AL494" s="56"/>
      <c r="AM494" s="56"/>
      <c r="AN494" s="56"/>
    </row>
    <row r="495" spans="37:40">
      <c r="AK495" s="56"/>
      <c r="AL495" s="56"/>
      <c r="AM495" s="56"/>
      <c r="AN495" s="56"/>
    </row>
    <row r="496" spans="37:40">
      <c r="AK496" s="56"/>
      <c r="AL496" s="56"/>
      <c r="AM496" s="56"/>
      <c r="AN496" s="56"/>
    </row>
    <row r="497" spans="37:40">
      <c r="AK497" s="56"/>
      <c r="AL497" s="56"/>
      <c r="AM497" s="56"/>
      <c r="AN497" s="56"/>
    </row>
    <row r="498" spans="37:40">
      <c r="AK498" s="56"/>
      <c r="AL498" s="56"/>
      <c r="AM498" s="56"/>
      <c r="AN498" s="56"/>
    </row>
    <row r="499" spans="37:40">
      <c r="AK499" s="56"/>
      <c r="AL499" s="56"/>
      <c r="AM499" s="56"/>
      <c r="AN499" s="56"/>
    </row>
    <row r="500" spans="37:40">
      <c r="AK500" s="56"/>
      <c r="AL500" s="56"/>
      <c r="AM500" s="56"/>
      <c r="AN500" s="56"/>
    </row>
    <row r="501" spans="37:40">
      <c r="AK501" s="56"/>
      <c r="AL501" s="56"/>
      <c r="AM501" s="56"/>
      <c r="AN501" s="56"/>
    </row>
    <row r="502" spans="37:40">
      <c r="AK502" s="56"/>
      <c r="AL502" s="56"/>
      <c r="AM502" s="56"/>
      <c r="AN502" s="56"/>
    </row>
    <row r="503" spans="37:40">
      <c r="AK503" s="56"/>
      <c r="AL503" s="56"/>
      <c r="AM503" s="56"/>
      <c r="AN503" s="56"/>
    </row>
    <row r="504" spans="37:40">
      <c r="AK504" s="56"/>
      <c r="AL504" s="56"/>
      <c r="AM504" s="56"/>
      <c r="AN504" s="56"/>
    </row>
    <row r="505" spans="37:40">
      <c r="AK505" s="56"/>
      <c r="AL505" s="56"/>
      <c r="AM505" s="56"/>
      <c r="AN505" s="56"/>
    </row>
    <row r="506" spans="37:40">
      <c r="AK506" s="56"/>
      <c r="AL506" s="56"/>
      <c r="AM506" s="56"/>
      <c r="AN506" s="56"/>
    </row>
    <row r="507" spans="37:40">
      <c r="AK507" s="56"/>
      <c r="AL507" s="56"/>
      <c r="AM507" s="56"/>
      <c r="AN507" s="56"/>
    </row>
    <row r="508" spans="37:40">
      <c r="AK508" s="56"/>
      <c r="AL508" s="56"/>
      <c r="AM508" s="56"/>
      <c r="AN508" s="56"/>
    </row>
    <row r="509" spans="37:40">
      <c r="AK509" s="56"/>
      <c r="AL509" s="56"/>
      <c r="AM509" s="56"/>
      <c r="AN509" s="56"/>
    </row>
    <row r="510" spans="37:40">
      <c r="AK510" s="56"/>
      <c r="AL510" s="56"/>
      <c r="AM510" s="56"/>
      <c r="AN510" s="56"/>
    </row>
    <row r="511" spans="37:40">
      <c r="AK511" s="56"/>
      <c r="AL511" s="56"/>
      <c r="AM511" s="56"/>
      <c r="AN511" s="56"/>
    </row>
    <row r="512" spans="37:40">
      <c r="AK512" s="56"/>
      <c r="AL512" s="56"/>
      <c r="AM512" s="56"/>
      <c r="AN512" s="56"/>
    </row>
    <row r="513" spans="37:40">
      <c r="AK513" s="56"/>
      <c r="AL513" s="56"/>
      <c r="AM513" s="56"/>
      <c r="AN513" s="56"/>
    </row>
    <row r="514" spans="37:40">
      <c r="AK514" s="56"/>
      <c r="AL514" s="56"/>
      <c r="AM514" s="56"/>
      <c r="AN514" s="56"/>
    </row>
    <row r="515" spans="37:40">
      <c r="AK515" s="56"/>
      <c r="AL515" s="56"/>
      <c r="AM515" s="56"/>
      <c r="AN515" s="56"/>
    </row>
    <row r="516" spans="37:40">
      <c r="AK516" s="56"/>
      <c r="AL516" s="56"/>
      <c r="AM516" s="56"/>
      <c r="AN516" s="56"/>
    </row>
    <row r="517" spans="37:40">
      <c r="AK517" s="56"/>
      <c r="AL517" s="56"/>
      <c r="AM517" s="56"/>
      <c r="AN517" s="56"/>
    </row>
    <row r="518" spans="37:40">
      <c r="AK518" s="56"/>
      <c r="AL518" s="56"/>
      <c r="AM518" s="56"/>
      <c r="AN518" s="56"/>
    </row>
    <row r="519" spans="37:40">
      <c r="AK519" s="56"/>
      <c r="AL519" s="56"/>
      <c r="AM519" s="56"/>
      <c r="AN519" s="56"/>
    </row>
    <row r="520" spans="37:40">
      <c r="AK520" s="56"/>
      <c r="AL520" s="56"/>
      <c r="AM520" s="56"/>
      <c r="AN520" s="56"/>
    </row>
    <row r="521" spans="37:40">
      <c r="AK521" s="56"/>
      <c r="AL521" s="56"/>
      <c r="AM521" s="56"/>
      <c r="AN521" s="56"/>
    </row>
    <row r="522" spans="37:40">
      <c r="AK522" s="56"/>
      <c r="AL522" s="56"/>
      <c r="AM522" s="56"/>
      <c r="AN522" s="56"/>
    </row>
    <row r="523" spans="37:40">
      <c r="AK523" s="56"/>
      <c r="AL523" s="56"/>
      <c r="AM523" s="56"/>
      <c r="AN523" s="56"/>
    </row>
    <row r="524" spans="37:40">
      <c r="AK524" s="56"/>
      <c r="AL524" s="56"/>
      <c r="AM524" s="56"/>
      <c r="AN524" s="56"/>
    </row>
    <row r="525" spans="37:40">
      <c r="AK525" s="56"/>
      <c r="AL525" s="56"/>
      <c r="AM525" s="56"/>
      <c r="AN525" s="56"/>
    </row>
    <row r="526" spans="37:40">
      <c r="AK526" s="56"/>
      <c r="AL526" s="56"/>
      <c r="AM526" s="56"/>
      <c r="AN526" s="56"/>
    </row>
    <row r="527" spans="37:40">
      <c r="AK527" s="56"/>
      <c r="AL527" s="56"/>
      <c r="AM527" s="56"/>
      <c r="AN527" s="56"/>
    </row>
    <row r="528" spans="37:40">
      <c r="AK528" s="56"/>
      <c r="AL528" s="56"/>
      <c r="AM528" s="56"/>
      <c r="AN528" s="56"/>
    </row>
    <row r="529" spans="37:40">
      <c r="AK529" s="56"/>
      <c r="AL529" s="56"/>
      <c r="AM529" s="56"/>
      <c r="AN529" s="56"/>
    </row>
    <row r="530" spans="37:40">
      <c r="AK530" s="56"/>
      <c r="AL530" s="56"/>
      <c r="AM530" s="56"/>
      <c r="AN530" s="56"/>
    </row>
    <row r="531" spans="37:40">
      <c r="AK531" s="56"/>
      <c r="AL531" s="56"/>
      <c r="AM531" s="56"/>
      <c r="AN531" s="56"/>
    </row>
    <row r="532" spans="37:40">
      <c r="AK532" s="56"/>
      <c r="AL532" s="56"/>
      <c r="AM532" s="56"/>
      <c r="AN532" s="56"/>
    </row>
    <row r="533" spans="37:40">
      <c r="AK533" s="56"/>
      <c r="AL533" s="56"/>
      <c r="AM533" s="56"/>
      <c r="AN533" s="56"/>
    </row>
    <row r="534" spans="37:40">
      <c r="AK534" s="56"/>
      <c r="AL534" s="56"/>
      <c r="AM534" s="56"/>
      <c r="AN534" s="56"/>
    </row>
    <row r="535" spans="37:40">
      <c r="AK535" s="56"/>
      <c r="AL535" s="56"/>
      <c r="AM535" s="56"/>
      <c r="AN535" s="56"/>
    </row>
    <row r="536" spans="37:40">
      <c r="AK536" s="56"/>
      <c r="AL536" s="56"/>
      <c r="AM536" s="56"/>
      <c r="AN536" s="56"/>
    </row>
    <row r="537" spans="37:40">
      <c r="AK537" s="56"/>
      <c r="AL537" s="56"/>
      <c r="AM537" s="56"/>
      <c r="AN537" s="56"/>
    </row>
    <row r="538" spans="37:40">
      <c r="AK538" s="56"/>
      <c r="AL538" s="56"/>
      <c r="AM538" s="56"/>
      <c r="AN538" s="56"/>
    </row>
    <row r="539" spans="37:40">
      <c r="AK539" s="56"/>
      <c r="AL539" s="56"/>
      <c r="AM539" s="56"/>
      <c r="AN539" s="56"/>
    </row>
    <row r="540" spans="37:40">
      <c r="AK540" s="56"/>
      <c r="AL540" s="56"/>
      <c r="AM540" s="56"/>
      <c r="AN540" s="56"/>
    </row>
    <row r="541" spans="37:40">
      <c r="AK541" s="56"/>
      <c r="AL541" s="56"/>
      <c r="AM541" s="56"/>
      <c r="AN541" s="56"/>
    </row>
    <row r="542" spans="37:40">
      <c r="AK542" s="56"/>
      <c r="AL542" s="56"/>
      <c r="AM542" s="56"/>
      <c r="AN542" s="56"/>
    </row>
    <row r="543" spans="37:40">
      <c r="AK543" s="56"/>
      <c r="AL543" s="56"/>
      <c r="AM543" s="56"/>
      <c r="AN543" s="56"/>
    </row>
    <row r="544" spans="37:40">
      <c r="AK544" s="56"/>
      <c r="AL544" s="56"/>
      <c r="AM544" s="56"/>
      <c r="AN544" s="56"/>
    </row>
    <row r="545" spans="37:40">
      <c r="AK545" s="56"/>
      <c r="AL545" s="56"/>
      <c r="AM545" s="56"/>
      <c r="AN545" s="56"/>
    </row>
    <row r="546" spans="37:40">
      <c r="AK546" s="56"/>
      <c r="AL546" s="56"/>
      <c r="AM546" s="56"/>
      <c r="AN546" s="56"/>
    </row>
    <row r="547" spans="37:40">
      <c r="AK547" s="56"/>
      <c r="AL547" s="56"/>
      <c r="AM547" s="56"/>
      <c r="AN547" s="56"/>
    </row>
    <row r="548" spans="37:40">
      <c r="AK548" s="56"/>
      <c r="AL548" s="56"/>
      <c r="AM548" s="56"/>
      <c r="AN548" s="56"/>
    </row>
    <row r="549" spans="37:40">
      <c r="AK549" s="56"/>
      <c r="AL549" s="56"/>
      <c r="AM549" s="56"/>
      <c r="AN549" s="56"/>
    </row>
    <row r="550" spans="37:40">
      <c r="AK550" s="56"/>
      <c r="AL550" s="56"/>
      <c r="AM550" s="56"/>
      <c r="AN550" s="56"/>
    </row>
    <row r="551" spans="37:40">
      <c r="AK551" s="56"/>
      <c r="AL551" s="56"/>
      <c r="AM551" s="56"/>
      <c r="AN551" s="56"/>
    </row>
    <row r="552" spans="37:40">
      <c r="AK552" s="56"/>
      <c r="AL552" s="56"/>
      <c r="AM552" s="56"/>
      <c r="AN552" s="56"/>
    </row>
    <row r="553" spans="37:40">
      <c r="AK553" s="56"/>
      <c r="AL553" s="56"/>
      <c r="AM553" s="56"/>
      <c r="AN553" s="56"/>
    </row>
    <row r="554" spans="37:40">
      <c r="AK554" s="56"/>
      <c r="AL554" s="56"/>
      <c r="AM554" s="56"/>
      <c r="AN554" s="56"/>
    </row>
    <row r="555" spans="37:40">
      <c r="AK555" s="56"/>
      <c r="AL555" s="56"/>
      <c r="AM555" s="56"/>
      <c r="AN555" s="56"/>
    </row>
    <row r="556" spans="37:40">
      <c r="AK556" s="56"/>
      <c r="AL556" s="56"/>
      <c r="AM556" s="56"/>
      <c r="AN556" s="56"/>
    </row>
    <row r="557" spans="37:40">
      <c r="AK557" s="56"/>
      <c r="AL557" s="56"/>
      <c r="AM557" s="56"/>
      <c r="AN557" s="56"/>
    </row>
    <row r="558" spans="37:40">
      <c r="AK558" s="56"/>
      <c r="AL558" s="56"/>
      <c r="AM558" s="56"/>
      <c r="AN558" s="56"/>
    </row>
    <row r="559" spans="37:40">
      <c r="AK559" s="56"/>
      <c r="AL559" s="56"/>
      <c r="AM559" s="56"/>
      <c r="AN559" s="56"/>
    </row>
    <row r="560" spans="37:40">
      <c r="AK560" s="56"/>
      <c r="AL560" s="56"/>
      <c r="AM560" s="56"/>
      <c r="AN560" s="56"/>
    </row>
    <row r="561" spans="37:40">
      <c r="AK561" s="56"/>
      <c r="AL561" s="56"/>
      <c r="AM561" s="56"/>
      <c r="AN561" s="56"/>
    </row>
    <row r="562" spans="37:40">
      <c r="AK562" s="56"/>
      <c r="AL562" s="56"/>
      <c r="AM562" s="56"/>
      <c r="AN562" s="56"/>
    </row>
    <row r="563" spans="37:40">
      <c r="AK563" s="56"/>
      <c r="AL563" s="56"/>
      <c r="AM563" s="56"/>
      <c r="AN563" s="56"/>
    </row>
    <row r="564" spans="37:40">
      <c r="AK564" s="56"/>
      <c r="AL564" s="56"/>
      <c r="AM564" s="56"/>
      <c r="AN564" s="56"/>
    </row>
    <row r="565" spans="37:40">
      <c r="AK565" s="56"/>
      <c r="AL565" s="56"/>
      <c r="AM565" s="56"/>
      <c r="AN565" s="56"/>
    </row>
    <row r="566" spans="37:40">
      <c r="AK566" s="56"/>
      <c r="AL566" s="56"/>
      <c r="AM566" s="56"/>
      <c r="AN566" s="56"/>
    </row>
    <row r="567" spans="37:40">
      <c r="AK567" s="56"/>
      <c r="AL567" s="56"/>
      <c r="AM567" s="56"/>
      <c r="AN567" s="56"/>
    </row>
    <row r="568" spans="37:40">
      <c r="AK568" s="56"/>
      <c r="AL568" s="56"/>
      <c r="AM568" s="56"/>
      <c r="AN568" s="56"/>
    </row>
    <row r="569" spans="37:40">
      <c r="AK569" s="56"/>
      <c r="AL569" s="56"/>
      <c r="AM569" s="56"/>
      <c r="AN569" s="56"/>
    </row>
    <row r="570" spans="37:40">
      <c r="AK570" s="56"/>
      <c r="AL570" s="56"/>
      <c r="AM570" s="56"/>
      <c r="AN570" s="56"/>
    </row>
    <row r="571" spans="37:40">
      <c r="AK571" s="56"/>
      <c r="AL571" s="56"/>
      <c r="AM571" s="56"/>
      <c r="AN571" s="56"/>
    </row>
    <row r="572" spans="37:40">
      <c r="AK572" s="56"/>
      <c r="AL572" s="56"/>
      <c r="AM572" s="56"/>
      <c r="AN572" s="56"/>
    </row>
    <row r="573" spans="37:40">
      <c r="AK573" s="56"/>
      <c r="AL573" s="56"/>
      <c r="AM573" s="56"/>
      <c r="AN573" s="56"/>
    </row>
    <row r="574" spans="37:40">
      <c r="AK574" s="56"/>
      <c r="AL574" s="56"/>
      <c r="AM574" s="56"/>
      <c r="AN574" s="56"/>
    </row>
    <row r="575" spans="37:40">
      <c r="AK575" s="56"/>
      <c r="AL575" s="56"/>
      <c r="AM575" s="56"/>
      <c r="AN575" s="56"/>
    </row>
    <row r="576" spans="37:40">
      <c r="AK576" s="56"/>
      <c r="AL576" s="56"/>
      <c r="AM576" s="56"/>
      <c r="AN576" s="56"/>
    </row>
    <row r="577" spans="37:40">
      <c r="AK577" s="56"/>
      <c r="AL577" s="56"/>
      <c r="AM577" s="56"/>
      <c r="AN577" s="56"/>
    </row>
    <row r="578" spans="37:40">
      <c r="AK578" s="56"/>
      <c r="AL578" s="56"/>
      <c r="AM578" s="56"/>
      <c r="AN578" s="56"/>
    </row>
    <row r="579" spans="37:40">
      <c r="AK579" s="56"/>
      <c r="AL579" s="56"/>
      <c r="AM579" s="56"/>
      <c r="AN579" s="56"/>
    </row>
    <row r="580" spans="37:40">
      <c r="AK580" s="56"/>
      <c r="AL580" s="56"/>
      <c r="AM580" s="56"/>
      <c r="AN580" s="56"/>
    </row>
    <row r="581" spans="37:40">
      <c r="AK581" s="56"/>
      <c r="AL581" s="56"/>
      <c r="AM581" s="56"/>
      <c r="AN581" s="56"/>
    </row>
    <row r="582" spans="37:40">
      <c r="AK582" s="56"/>
      <c r="AL582" s="56"/>
      <c r="AM582" s="56"/>
      <c r="AN582" s="56"/>
    </row>
    <row r="583" spans="37:40">
      <c r="AK583" s="56"/>
      <c r="AL583" s="56"/>
      <c r="AM583" s="56"/>
      <c r="AN583" s="56"/>
    </row>
    <row r="584" spans="37:40">
      <c r="AK584" s="56"/>
      <c r="AL584" s="56"/>
      <c r="AM584" s="56"/>
      <c r="AN584" s="56"/>
    </row>
    <row r="585" spans="37:40">
      <c r="AK585" s="56"/>
      <c r="AL585" s="56"/>
      <c r="AM585" s="56"/>
      <c r="AN585" s="56"/>
    </row>
    <row r="586" spans="37:40">
      <c r="AK586" s="56"/>
      <c r="AL586" s="56"/>
      <c r="AM586" s="56"/>
      <c r="AN586" s="56"/>
    </row>
    <row r="587" spans="37:40">
      <c r="AK587" s="56"/>
      <c r="AL587" s="56"/>
      <c r="AM587" s="56"/>
      <c r="AN587" s="56"/>
    </row>
    <row r="588" spans="37:40">
      <c r="AK588" s="56"/>
      <c r="AL588" s="56"/>
      <c r="AM588" s="56"/>
      <c r="AN588" s="56"/>
    </row>
    <row r="589" spans="37:40">
      <c r="AK589" s="56"/>
      <c r="AL589" s="56"/>
      <c r="AM589" s="56"/>
      <c r="AN589" s="56"/>
    </row>
    <row r="590" spans="37:40">
      <c r="AK590" s="56"/>
      <c r="AL590" s="56"/>
      <c r="AM590" s="56"/>
      <c r="AN590" s="56"/>
    </row>
    <row r="591" spans="37:40">
      <c r="AK591" s="56"/>
      <c r="AL591" s="56"/>
      <c r="AM591" s="56"/>
      <c r="AN591" s="56"/>
    </row>
    <row r="592" spans="37:40">
      <c r="AK592" s="56"/>
      <c r="AL592" s="56"/>
      <c r="AM592" s="56"/>
      <c r="AN592" s="56"/>
    </row>
    <row r="593" spans="37:40">
      <c r="AK593" s="56"/>
      <c r="AL593" s="56"/>
      <c r="AM593" s="56"/>
      <c r="AN593" s="56"/>
    </row>
    <row r="594" spans="37:40">
      <c r="AK594" s="56"/>
      <c r="AL594" s="56"/>
      <c r="AM594" s="56"/>
      <c r="AN594" s="56"/>
    </row>
    <row r="595" spans="37:40">
      <c r="AK595" s="56"/>
      <c r="AL595" s="56"/>
      <c r="AM595" s="56"/>
      <c r="AN595" s="56"/>
    </row>
    <row r="596" spans="37:40">
      <c r="AK596" s="56"/>
      <c r="AL596" s="56"/>
      <c r="AM596" s="56"/>
      <c r="AN596" s="56"/>
    </row>
    <row r="597" spans="37:40">
      <c r="AK597" s="56"/>
      <c r="AL597" s="56"/>
      <c r="AM597" s="56"/>
      <c r="AN597" s="56"/>
    </row>
    <row r="598" spans="37:40">
      <c r="AK598" s="56"/>
      <c r="AL598" s="56"/>
      <c r="AM598" s="56"/>
      <c r="AN598" s="56"/>
    </row>
    <row r="599" spans="37:40">
      <c r="AK599" s="56"/>
      <c r="AL599" s="56"/>
      <c r="AM599" s="56"/>
      <c r="AN599" s="56"/>
    </row>
    <row r="600" spans="37:40">
      <c r="AK600" s="56"/>
      <c r="AL600" s="56"/>
      <c r="AM600" s="56"/>
      <c r="AN600" s="56"/>
    </row>
    <row r="601" spans="37:40">
      <c r="AK601" s="56"/>
      <c r="AL601" s="56"/>
      <c r="AM601" s="56"/>
      <c r="AN601" s="56"/>
    </row>
    <row r="602" spans="37:40">
      <c r="AK602" s="56"/>
      <c r="AL602" s="56"/>
      <c r="AM602" s="56"/>
      <c r="AN602" s="56"/>
    </row>
    <row r="603" spans="37:40">
      <c r="AK603" s="56"/>
      <c r="AL603" s="56"/>
      <c r="AM603" s="56"/>
      <c r="AN603" s="56"/>
    </row>
    <row r="604" spans="37:40">
      <c r="AK604" s="56"/>
      <c r="AL604" s="56"/>
      <c r="AM604" s="56"/>
      <c r="AN604" s="56"/>
    </row>
    <row r="605" spans="37:40">
      <c r="AK605" s="56"/>
      <c r="AL605" s="56"/>
      <c r="AM605" s="56"/>
      <c r="AN605" s="56"/>
    </row>
    <row r="606" spans="37:40">
      <c r="AK606" s="56"/>
      <c r="AL606" s="56"/>
      <c r="AM606" s="56"/>
      <c r="AN606" s="56"/>
    </row>
    <row r="607" spans="37:40">
      <c r="AK607" s="56"/>
      <c r="AL607" s="56"/>
      <c r="AM607" s="56"/>
      <c r="AN607" s="56"/>
    </row>
    <row r="608" spans="37:40">
      <c r="AK608" s="56"/>
      <c r="AL608" s="56"/>
      <c r="AM608" s="56"/>
      <c r="AN608" s="56"/>
    </row>
    <row r="609" spans="37:40">
      <c r="AK609" s="56"/>
      <c r="AL609" s="56"/>
      <c r="AM609" s="56"/>
      <c r="AN609" s="56"/>
    </row>
    <row r="610" spans="37:40">
      <c r="AK610" s="56"/>
      <c r="AL610" s="56"/>
      <c r="AM610" s="56"/>
      <c r="AN610" s="56"/>
    </row>
    <row r="611" spans="37:40">
      <c r="AK611" s="56"/>
      <c r="AL611" s="56"/>
      <c r="AM611" s="56"/>
      <c r="AN611" s="56"/>
    </row>
    <row r="612" spans="37:40">
      <c r="AK612" s="56"/>
      <c r="AL612" s="56"/>
      <c r="AM612" s="56"/>
      <c r="AN612" s="56"/>
    </row>
    <row r="613" spans="37:40">
      <c r="AK613" s="56"/>
      <c r="AL613" s="56"/>
      <c r="AM613" s="56"/>
      <c r="AN613" s="56"/>
    </row>
    <row r="614" spans="37:40">
      <c r="AK614" s="56"/>
      <c r="AL614" s="56"/>
      <c r="AM614" s="56"/>
      <c r="AN614" s="56"/>
    </row>
    <row r="615" spans="37:40">
      <c r="AK615" s="56"/>
      <c r="AL615" s="56"/>
      <c r="AM615" s="56"/>
      <c r="AN615" s="56"/>
    </row>
    <row r="616" spans="37:40">
      <c r="AK616" s="56"/>
      <c r="AL616" s="56"/>
      <c r="AM616" s="56"/>
      <c r="AN616" s="56"/>
    </row>
    <row r="617" spans="37:40">
      <c r="AK617" s="56"/>
      <c r="AL617" s="56"/>
      <c r="AM617" s="56"/>
      <c r="AN617" s="56"/>
    </row>
    <row r="618" spans="37:40">
      <c r="AK618" s="56"/>
      <c r="AL618" s="56"/>
      <c r="AM618" s="56"/>
      <c r="AN618" s="56"/>
    </row>
    <row r="619" spans="37:40">
      <c r="AK619" s="56"/>
      <c r="AL619" s="56"/>
      <c r="AM619" s="56"/>
      <c r="AN619" s="56"/>
    </row>
    <row r="620" spans="37:40">
      <c r="AK620" s="56"/>
      <c r="AL620" s="56"/>
      <c r="AM620" s="56"/>
      <c r="AN620" s="56"/>
    </row>
    <row r="621" spans="37:40">
      <c r="AK621" s="56"/>
      <c r="AL621" s="56"/>
      <c r="AM621" s="56"/>
      <c r="AN621" s="56"/>
    </row>
    <row r="622" spans="37:40">
      <c r="AK622" s="56"/>
      <c r="AL622" s="56"/>
      <c r="AM622" s="56"/>
      <c r="AN622" s="56"/>
    </row>
    <row r="623" spans="37:40">
      <c r="AK623" s="56"/>
      <c r="AL623" s="56"/>
      <c r="AM623" s="56"/>
      <c r="AN623" s="56"/>
    </row>
    <row r="624" spans="37:40">
      <c r="AK624" s="56"/>
      <c r="AL624" s="56"/>
      <c r="AM624" s="56"/>
      <c r="AN624" s="56"/>
    </row>
    <row r="625" spans="37:40">
      <c r="AK625" s="56"/>
      <c r="AL625" s="56"/>
      <c r="AM625" s="56"/>
      <c r="AN625" s="56"/>
    </row>
    <row r="626" spans="37:40">
      <c r="AK626" s="56"/>
      <c r="AL626" s="56"/>
      <c r="AM626" s="56"/>
      <c r="AN626" s="56"/>
    </row>
    <row r="627" spans="37:40">
      <c r="AK627" s="56"/>
      <c r="AL627" s="56"/>
      <c r="AM627" s="56"/>
      <c r="AN627" s="56"/>
    </row>
    <row r="628" spans="37:40">
      <c r="AK628" s="56"/>
      <c r="AL628" s="56"/>
      <c r="AM628" s="56"/>
      <c r="AN628" s="56"/>
    </row>
    <row r="629" spans="37:40">
      <c r="AK629" s="56"/>
      <c r="AL629" s="56"/>
      <c r="AM629" s="56"/>
      <c r="AN629" s="56"/>
    </row>
    <row r="630" spans="37:40">
      <c r="AK630" s="56"/>
      <c r="AL630" s="56"/>
      <c r="AM630" s="56"/>
      <c r="AN630" s="56"/>
    </row>
    <row r="631" spans="37:40">
      <c r="AK631" s="56"/>
      <c r="AL631" s="56"/>
      <c r="AM631" s="56"/>
      <c r="AN631" s="56"/>
    </row>
    <row r="632" spans="37:40">
      <c r="AK632" s="56"/>
      <c r="AL632" s="56"/>
      <c r="AM632" s="56"/>
      <c r="AN632" s="56"/>
    </row>
    <row r="633" spans="37:40">
      <c r="AK633" s="56"/>
      <c r="AL633" s="56"/>
      <c r="AM633" s="56"/>
      <c r="AN633" s="56"/>
    </row>
    <row r="634" spans="37:40">
      <c r="AK634" s="56"/>
      <c r="AL634" s="56"/>
      <c r="AM634" s="56"/>
      <c r="AN634" s="56"/>
    </row>
    <row r="635" spans="37:40">
      <c r="AK635" s="56"/>
      <c r="AL635" s="56"/>
      <c r="AM635" s="56"/>
      <c r="AN635" s="56"/>
    </row>
    <row r="636" spans="37:40">
      <c r="AK636" s="56"/>
      <c r="AL636" s="56"/>
      <c r="AM636" s="56"/>
      <c r="AN636" s="56"/>
    </row>
    <row r="637" spans="37:40">
      <c r="AK637" s="56"/>
      <c r="AL637" s="56"/>
      <c r="AM637" s="56"/>
      <c r="AN637" s="56"/>
    </row>
    <row r="638" spans="37:40">
      <c r="AK638" s="56"/>
      <c r="AL638" s="56"/>
      <c r="AM638" s="56"/>
      <c r="AN638" s="56"/>
    </row>
    <row r="639" spans="37:40">
      <c r="AK639" s="56"/>
      <c r="AL639" s="56"/>
      <c r="AM639" s="56"/>
      <c r="AN639" s="56"/>
    </row>
    <row r="640" spans="37:40">
      <c r="AK640" s="56"/>
      <c r="AL640" s="56"/>
      <c r="AM640" s="56"/>
      <c r="AN640" s="56"/>
    </row>
    <row r="641" spans="37:40">
      <c r="AK641" s="56"/>
      <c r="AL641" s="56"/>
      <c r="AM641" s="56"/>
      <c r="AN641" s="56"/>
    </row>
    <row r="642" spans="37:40">
      <c r="AK642" s="56"/>
      <c r="AL642" s="56"/>
      <c r="AM642" s="56"/>
      <c r="AN642" s="56"/>
    </row>
    <row r="643" spans="37:40">
      <c r="AK643" s="56"/>
      <c r="AL643" s="56"/>
      <c r="AM643" s="56"/>
      <c r="AN643" s="56"/>
    </row>
    <row r="644" spans="37:40">
      <c r="AK644" s="56"/>
      <c r="AL644" s="56"/>
      <c r="AM644" s="56"/>
      <c r="AN644" s="56"/>
    </row>
    <row r="645" spans="37:40">
      <c r="AK645" s="56"/>
      <c r="AL645" s="56"/>
      <c r="AM645" s="56"/>
      <c r="AN645" s="56"/>
    </row>
    <row r="646" spans="37:40">
      <c r="AK646" s="56"/>
      <c r="AL646" s="56"/>
      <c r="AM646" s="56"/>
      <c r="AN646" s="56"/>
    </row>
    <row r="647" spans="37:40">
      <c r="AK647" s="56"/>
      <c r="AL647" s="56"/>
      <c r="AM647" s="56"/>
      <c r="AN647" s="56"/>
    </row>
    <row r="648" spans="37:40">
      <c r="AK648" s="56"/>
      <c r="AL648" s="56"/>
      <c r="AM648" s="56"/>
      <c r="AN648" s="56"/>
    </row>
    <row r="649" spans="37:40">
      <c r="AK649" s="56"/>
      <c r="AL649" s="56"/>
      <c r="AM649" s="56"/>
      <c r="AN649" s="56"/>
    </row>
    <row r="650" spans="37:40">
      <c r="AK650" s="56"/>
      <c r="AL650" s="56"/>
      <c r="AM650" s="56"/>
      <c r="AN650" s="56"/>
    </row>
    <row r="651" spans="37:40">
      <c r="AK651" s="56"/>
      <c r="AL651" s="56"/>
      <c r="AM651" s="56"/>
      <c r="AN651" s="56"/>
    </row>
    <row r="652" spans="37:40">
      <c r="AK652" s="56"/>
      <c r="AL652" s="56"/>
      <c r="AM652" s="56"/>
      <c r="AN652" s="56"/>
    </row>
    <row r="653" spans="37:40">
      <c r="AK653" s="56"/>
      <c r="AL653" s="56"/>
      <c r="AM653" s="56"/>
      <c r="AN653" s="56"/>
    </row>
    <row r="654" spans="37:40">
      <c r="AK654" s="56"/>
      <c r="AL654" s="56"/>
      <c r="AM654" s="56"/>
      <c r="AN654" s="56"/>
    </row>
    <row r="655" spans="37:40">
      <c r="AK655" s="56"/>
      <c r="AL655" s="56"/>
      <c r="AM655" s="56"/>
      <c r="AN655" s="56"/>
    </row>
    <row r="656" spans="37:40">
      <c r="AK656" s="56"/>
      <c r="AL656" s="56"/>
      <c r="AM656" s="56"/>
      <c r="AN656" s="56"/>
    </row>
    <row r="657" spans="37:40">
      <c r="AK657" s="56"/>
      <c r="AL657" s="56"/>
      <c r="AM657" s="56"/>
      <c r="AN657" s="56"/>
    </row>
    <row r="658" spans="37:40">
      <c r="AK658" s="56"/>
      <c r="AL658" s="56"/>
      <c r="AM658" s="56"/>
      <c r="AN658" s="56"/>
    </row>
    <row r="659" spans="37:40">
      <c r="AK659" s="56"/>
      <c r="AL659" s="56"/>
      <c r="AM659" s="56"/>
      <c r="AN659" s="56"/>
    </row>
    <row r="660" spans="37:40">
      <c r="AK660" s="56"/>
      <c r="AL660" s="56"/>
      <c r="AM660" s="56"/>
      <c r="AN660" s="56"/>
    </row>
    <row r="661" spans="37:40">
      <c r="AK661" s="56"/>
      <c r="AL661" s="56"/>
      <c r="AM661" s="56"/>
      <c r="AN661" s="56"/>
    </row>
    <row r="662" spans="37:40">
      <c r="AK662" s="56"/>
      <c r="AL662" s="56"/>
      <c r="AM662" s="56"/>
      <c r="AN662" s="56"/>
    </row>
    <row r="663" spans="37:40">
      <c r="AK663" s="56"/>
      <c r="AL663" s="56"/>
      <c r="AM663" s="56"/>
      <c r="AN663" s="56"/>
    </row>
    <row r="664" spans="37:40">
      <c r="AK664" s="56"/>
      <c r="AL664" s="56"/>
      <c r="AM664" s="56"/>
      <c r="AN664" s="56"/>
    </row>
    <row r="665" spans="37:40">
      <c r="AK665" s="56"/>
      <c r="AL665" s="56"/>
      <c r="AM665" s="56"/>
      <c r="AN665" s="56"/>
    </row>
    <row r="666" spans="37:40">
      <c r="AK666" s="56"/>
      <c r="AL666" s="56"/>
      <c r="AM666" s="56"/>
      <c r="AN666" s="56"/>
    </row>
    <row r="667" spans="37:40">
      <c r="AK667" s="56"/>
      <c r="AL667" s="56"/>
      <c r="AM667" s="56"/>
      <c r="AN667" s="56"/>
    </row>
    <row r="668" spans="37:40">
      <c r="AK668" s="56"/>
      <c r="AL668" s="56"/>
      <c r="AM668" s="56"/>
      <c r="AN668" s="56"/>
    </row>
    <row r="669" spans="37:40">
      <c r="AK669" s="56"/>
      <c r="AL669" s="56"/>
      <c r="AM669" s="56"/>
      <c r="AN669" s="56"/>
    </row>
    <row r="670" spans="37:40">
      <c r="AK670" s="56"/>
      <c r="AL670" s="56"/>
      <c r="AM670" s="56"/>
      <c r="AN670" s="56"/>
    </row>
    <row r="671" spans="37:40">
      <c r="AK671" s="56"/>
      <c r="AL671" s="56"/>
      <c r="AM671" s="56"/>
      <c r="AN671" s="56"/>
    </row>
    <row r="672" spans="37:40">
      <c r="AK672" s="56"/>
      <c r="AL672" s="56"/>
      <c r="AM672" s="56"/>
      <c r="AN672" s="56"/>
    </row>
    <row r="673" spans="37:40">
      <c r="AK673" s="56"/>
      <c r="AL673" s="56"/>
      <c r="AM673" s="56"/>
      <c r="AN673" s="56"/>
    </row>
    <row r="674" spans="37:40">
      <c r="AK674" s="56"/>
      <c r="AL674" s="56"/>
      <c r="AM674" s="56"/>
      <c r="AN674" s="56"/>
    </row>
    <row r="675" spans="37:40">
      <c r="AK675" s="56"/>
      <c r="AL675" s="56"/>
      <c r="AM675" s="56"/>
      <c r="AN675" s="56"/>
    </row>
    <row r="676" spans="37:40">
      <c r="AK676" s="56"/>
      <c r="AL676" s="56"/>
      <c r="AM676" s="56"/>
      <c r="AN676" s="56"/>
    </row>
    <row r="677" spans="37:40">
      <c r="AK677" s="56"/>
      <c r="AL677" s="56"/>
      <c r="AM677" s="56"/>
      <c r="AN677" s="56"/>
    </row>
    <row r="678" spans="37:40">
      <c r="AK678" s="56"/>
      <c r="AL678" s="56"/>
      <c r="AM678" s="56"/>
      <c r="AN678" s="56"/>
    </row>
    <row r="679" spans="37:40">
      <c r="AK679" s="56"/>
      <c r="AL679" s="56"/>
      <c r="AM679" s="56"/>
      <c r="AN679" s="56"/>
    </row>
    <row r="680" spans="37:40">
      <c r="AK680" s="56"/>
      <c r="AL680" s="56"/>
      <c r="AM680" s="56"/>
      <c r="AN680" s="56"/>
    </row>
    <row r="681" spans="37:40">
      <c r="AK681" s="56"/>
      <c r="AL681" s="56"/>
      <c r="AM681" s="56"/>
      <c r="AN681" s="56"/>
    </row>
    <row r="682" spans="37:40">
      <c r="AK682" s="56"/>
      <c r="AL682" s="56"/>
      <c r="AM682" s="56"/>
      <c r="AN682" s="56"/>
    </row>
    <row r="683" spans="37:40">
      <c r="AK683" s="56"/>
      <c r="AL683" s="56"/>
      <c r="AM683" s="56"/>
      <c r="AN683" s="56"/>
    </row>
    <row r="684" spans="37:40">
      <c r="AK684" s="56"/>
      <c r="AL684" s="56"/>
      <c r="AM684" s="56"/>
      <c r="AN684" s="56"/>
    </row>
    <row r="685" spans="37:40">
      <c r="AK685" s="56"/>
      <c r="AL685" s="56"/>
      <c r="AM685" s="56"/>
      <c r="AN685" s="56"/>
    </row>
    <row r="686" spans="37:40">
      <c r="AK686" s="56"/>
      <c r="AL686" s="56"/>
      <c r="AM686" s="56"/>
      <c r="AN686" s="56"/>
    </row>
    <row r="687" spans="37:40">
      <c r="AK687" s="56"/>
      <c r="AL687" s="56"/>
      <c r="AM687" s="56"/>
      <c r="AN687" s="56"/>
    </row>
    <row r="688" spans="37:40">
      <c r="AK688" s="56"/>
      <c r="AL688" s="56"/>
      <c r="AM688" s="56"/>
      <c r="AN688" s="56"/>
    </row>
    <row r="689" spans="37:40">
      <c r="AK689" s="56"/>
      <c r="AL689" s="56"/>
      <c r="AM689" s="56"/>
      <c r="AN689" s="56"/>
    </row>
    <row r="690" spans="37:40">
      <c r="AK690" s="56"/>
      <c r="AL690" s="56"/>
      <c r="AM690" s="56"/>
      <c r="AN690" s="56"/>
    </row>
    <row r="691" spans="37:40">
      <c r="AK691" s="56"/>
      <c r="AL691" s="56"/>
      <c r="AM691" s="56"/>
      <c r="AN691" s="56"/>
    </row>
    <row r="692" spans="37:40">
      <c r="AK692" s="56"/>
      <c r="AL692" s="56"/>
      <c r="AM692" s="56"/>
      <c r="AN692" s="56"/>
    </row>
    <row r="693" spans="37:40">
      <c r="AK693" s="56"/>
      <c r="AL693" s="56"/>
      <c r="AM693" s="56"/>
      <c r="AN693" s="56"/>
    </row>
    <row r="694" spans="37:40">
      <c r="AK694" s="56"/>
      <c r="AL694" s="56"/>
      <c r="AM694" s="56"/>
      <c r="AN694" s="56"/>
    </row>
    <row r="695" spans="37:40">
      <c r="AK695" s="56"/>
      <c r="AL695" s="56"/>
      <c r="AM695" s="56"/>
      <c r="AN695" s="56"/>
    </row>
    <row r="696" spans="37:40">
      <c r="AK696" s="56"/>
      <c r="AL696" s="56"/>
      <c r="AM696" s="56"/>
      <c r="AN696" s="56"/>
    </row>
    <row r="697" spans="37:40">
      <c r="AK697" s="56"/>
      <c r="AL697" s="56"/>
      <c r="AM697" s="56"/>
      <c r="AN697" s="56"/>
    </row>
    <row r="698" spans="37:40">
      <c r="AK698" s="56"/>
      <c r="AL698" s="56"/>
      <c r="AM698" s="56"/>
      <c r="AN698" s="56"/>
    </row>
    <row r="699" spans="37:40">
      <c r="AK699" s="56"/>
      <c r="AL699" s="56"/>
      <c r="AM699" s="56"/>
      <c r="AN699" s="56"/>
    </row>
    <row r="700" spans="37:40">
      <c r="AK700" s="56"/>
      <c r="AL700" s="56"/>
      <c r="AM700" s="56"/>
      <c r="AN700" s="56"/>
    </row>
    <row r="701" spans="37:40">
      <c r="AK701" s="56"/>
      <c r="AL701" s="56"/>
      <c r="AM701" s="56"/>
      <c r="AN701" s="56"/>
    </row>
    <row r="702" spans="37:40">
      <c r="AK702" s="56"/>
      <c r="AL702" s="56"/>
      <c r="AM702" s="56"/>
      <c r="AN702" s="56"/>
    </row>
    <row r="703" spans="37:40">
      <c r="AK703" s="56"/>
      <c r="AL703" s="56"/>
      <c r="AM703" s="56"/>
      <c r="AN703" s="56"/>
    </row>
    <row r="704" spans="37:40">
      <c r="AK704" s="56"/>
      <c r="AL704" s="56"/>
      <c r="AM704" s="56"/>
      <c r="AN704" s="56"/>
    </row>
    <row r="705" spans="37:40">
      <c r="AK705" s="56"/>
      <c r="AL705" s="56"/>
      <c r="AM705" s="56"/>
      <c r="AN705" s="56"/>
    </row>
    <row r="706" spans="37:40">
      <c r="AK706" s="56"/>
      <c r="AL706" s="56"/>
      <c r="AM706" s="56"/>
      <c r="AN706" s="56"/>
    </row>
    <row r="707" spans="37:40">
      <c r="AK707" s="56"/>
      <c r="AL707" s="56"/>
      <c r="AM707" s="56"/>
      <c r="AN707" s="56"/>
    </row>
    <row r="708" spans="37:40">
      <c r="AK708" s="56"/>
      <c r="AL708" s="56"/>
      <c r="AM708" s="56"/>
      <c r="AN708" s="56"/>
    </row>
    <row r="709" spans="37:40">
      <c r="AK709" s="56"/>
      <c r="AL709" s="56"/>
      <c r="AM709" s="56"/>
      <c r="AN709" s="56"/>
    </row>
    <row r="710" spans="37:40">
      <c r="AK710" s="56"/>
      <c r="AL710" s="56"/>
      <c r="AM710" s="56"/>
      <c r="AN710" s="56"/>
    </row>
    <row r="711" spans="37:40">
      <c r="AK711" s="56"/>
      <c r="AL711" s="56"/>
      <c r="AM711" s="56"/>
      <c r="AN711" s="56"/>
    </row>
    <row r="712" spans="37:40">
      <c r="AK712" s="56"/>
      <c r="AL712" s="56"/>
      <c r="AM712" s="56"/>
      <c r="AN712" s="56"/>
    </row>
    <row r="713" spans="37:40">
      <c r="AK713" s="56"/>
      <c r="AL713" s="56"/>
      <c r="AM713" s="56"/>
      <c r="AN713" s="56"/>
    </row>
    <row r="714" spans="37:40">
      <c r="AK714" s="56"/>
      <c r="AL714" s="56"/>
      <c r="AM714" s="56"/>
      <c r="AN714" s="56"/>
    </row>
    <row r="715" spans="37:40">
      <c r="AK715" s="56"/>
      <c r="AL715" s="56"/>
      <c r="AM715" s="56"/>
      <c r="AN715" s="56"/>
    </row>
    <row r="716" spans="37:40">
      <c r="AK716" s="56"/>
      <c r="AL716" s="56"/>
      <c r="AM716" s="56"/>
      <c r="AN716" s="56"/>
    </row>
    <row r="717" spans="37:40">
      <c r="AK717" s="56"/>
      <c r="AL717" s="56"/>
      <c r="AM717" s="56"/>
      <c r="AN717" s="56"/>
    </row>
    <row r="718" spans="37:40">
      <c r="AK718" s="56"/>
      <c r="AL718" s="56"/>
      <c r="AM718" s="56"/>
      <c r="AN718" s="56"/>
    </row>
    <row r="719" spans="37:40">
      <c r="AK719" s="56"/>
      <c r="AL719" s="56"/>
      <c r="AM719" s="56"/>
      <c r="AN719" s="56"/>
    </row>
    <row r="720" spans="37:40">
      <c r="AK720" s="56"/>
      <c r="AL720" s="56"/>
      <c r="AM720" s="56"/>
      <c r="AN720" s="56"/>
    </row>
    <row r="721" spans="37:40">
      <c r="AK721" s="56"/>
      <c r="AL721" s="56"/>
      <c r="AM721" s="56"/>
      <c r="AN721" s="56"/>
    </row>
    <row r="722" spans="37:40">
      <c r="AK722" s="56"/>
      <c r="AL722" s="56"/>
      <c r="AM722" s="56"/>
      <c r="AN722" s="56"/>
    </row>
    <row r="723" spans="37:40">
      <c r="AK723" s="56"/>
      <c r="AL723" s="56"/>
      <c r="AM723" s="56"/>
      <c r="AN723" s="56"/>
    </row>
    <row r="724" spans="37:40">
      <c r="AK724" s="56"/>
      <c r="AL724" s="56"/>
      <c r="AM724" s="56"/>
      <c r="AN724" s="56"/>
    </row>
    <row r="725" spans="37:40">
      <c r="AK725" s="56"/>
      <c r="AL725" s="56"/>
      <c r="AM725" s="56"/>
      <c r="AN725" s="56"/>
    </row>
    <row r="726" spans="37:40">
      <c r="AK726" s="56"/>
      <c r="AL726" s="56"/>
      <c r="AM726" s="56"/>
      <c r="AN726" s="56"/>
    </row>
    <row r="727" spans="37:40">
      <c r="AK727" s="56"/>
      <c r="AL727" s="56"/>
      <c r="AM727" s="56"/>
      <c r="AN727" s="56"/>
    </row>
    <row r="728" spans="37:40">
      <c r="AK728" s="56"/>
      <c r="AL728" s="56"/>
      <c r="AM728" s="56"/>
      <c r="AN728" s="56"/>
    </row>
    <row r="729" spans="37:40">
      <c r="AK729" s="56"/>
      <c r="AL729" s="56"/>
      <c r="AM729" s="56"/>
      <c r="AN729" s="56"/>
    </row>
    <row r="730" spans="37:40">
      <c r="AK730" s="56"/>
      <c r="AL730" s="56"/>
      <c r="AM730" s="56"/>
      <c r="AN730" s="56"/>
    </row>
    <row r="731" spans="37:40">
      <c r="AK731" s="56"/>
      <c r="AL731" s="56"/>
      <c r="AM731" s="56"/>
      <c r="AN731" s="56"/>
    </row>
    <row r="732" spans="37:40">
      <c r="AK732" s="56"/>
      <c r="AL732" s="56"/>
      <c r="AM732" s="56"/>
      <c r="AN732" s="56"/>
    </row>
    <row r="733" spans="37:40">
      <c r="AK733" s="56"/>
      <c r="AL733" s="56"/>
      <c r="AM733" s="56"/>
      <c r="AN733" s="56"/>
    </row>
    <row r="734" spans="37:40">
      <c r="AK734" s="56"/>
      <c r="AL734" s="56"/>
      <c r="AM734" s="56"/>
      <c r="AN734" s="56"/>
    </row>
    <row r="735" spans="37:40">
      <c r="AK735" s="56"/>
      <c r="AL735" s="56"/>
      <c r="AM735" s="56"/>
      <c r="AN735" s="56"/>
    </row>
    <row r="736" spans="37:40">
      <c r="AK736" s="56"/>
      <c r="AL736" s="56"/>
      <c r="AM736" s="56"/>
      <c r="AN736" s="56"/>
    </row>
    <row r="737" spans="37:40">
      <c r="AK737" s="56"/>
      <c r="AL737" s="56"/>
      <c r="AM737" s="56"/>
      <c r="AN737" s="56"/>
    </row>
    <row r="738" spans="37:40">
      <c r="AK738" s="56"/>
      <c r="AL738" s="56"/>
      <c r="AM738" s="56"/>
      <c r="AN738" s="56"/>
    </row>
    <row r="739" spans="37:40">
      <c r="AK739" s="56"/>
      <c r="AL739" s="56"/>
      <c r="AM739" s="56"/>
      <c r="AN739" s="56"/>
    </row>
    <row r="740" spans="37:40">
      <c r="AK740" s="56"/>
      <c r="AL740" s="56"/>
      <c r="AM740" s="56"/>
      <c r="AN740" s="56"/>
    </row>
    <row r="741" spans="37:40">
      <c r="AK741" s="56"/>
      <c r="AL741" s="56"/>
      <c r="AM741" s="56"/>
      <c r="AN741" s="56"/>
    </row>
    <row r="742" spans="37:40">
      <c r="AK742" s="56"/>
      <c r="AL742" s="56"/>
      <c r="AM742" s="56"/>
      <c r="AN742" s="56"/>
    </row>
    <row r="743" spans="37:40">
      <c r="AK743" s="56"/>
      <c r="AL743" s="56"/>
      <c r="AM743" s="56"/>
      <c r="AN743" s="56"/>
    </row>
    <row r="744" spans="37:40">
      <c r="AK744" s="56"/>
      <c r="AL744" s="56"/>
      <c r="AM744" s="56"/>
      <c r="AN744" s="56"/>
    </row>
    <row r="745" spans="37:40">
      <c r="AK745" s="56"/>
      <c r="AL745" s="56"/>
      <c r="AM745" s="56"/>
      <c r="AN745" s="56"/>
    </row>
    <row r="746" spans="37:40">
      <c r="AK746" s="56"/>
      <c r="AL746" s="56"/>
      <c r="AM746" s="56"/>
      <c r="AN746" s="56"/>
    </row>
    <row r="747" spans="37:40">
      <c r="AK747" s="56"/>
      <c r="AL747" s="56"/>
      <c r="AM747" s="56"/>
      <c r="AN747" s="56"/>
    </row>
    <row r="748" spans="37:40">
      <c r="AK748" s="56"/>
      <c r="AL748" s="56"/>
      <c r="AM748" s="56"/>
      <c r="AN748" s="56"/>
    </row>
    <row r="749" spans="37:40">
      <c r="AK749" s="56"/>
      <c r="AL749" s="56"/>
      <c r="AM749" s="56"/>
      <c r="AN749" s="56"/>
    </row>
    <row r="750" spans="37:40">
      <c r="AK750" s="56"/>
      <c r="AL750" s="56"/>
      <c r="AM750" s="56"/>
      <c r="AN750" s="56"/>
    </row>
    <row r="751" spans="37:40">
      <c r="AK751" s="56"/>
      <c r="AL751" s="56"/>
      <c r="AM751" s="56"/>
      <c r="AN751" s="56"/>
    </row>
    <row r="752" spans="37:40">
      <c r="AK752" s="56"/>
      <c r="AL752" s="56"/>
      <c r="AM752" s="56"/>
      <c r="AN752" s="56"/>
    </row>
    <row r="753" spans="37:40">
      <c r="AK753" s="56"/>
      <c r="AL753" s="56"/>
      <c r="AM753" s="56"/>
      <c r="AN753" s="56"/>
    </row>
    <row r="754" spans="37:40">
      <c r="AK754" s="56"/>
      <c r="AL754" s="56"/>
      <c r="AM754" s="56"/>
      <c r="AN754" s="56"/>
    </row>
    <row r="755" spans="37:40">
      <c r="AK755" s="56"/>
      <c r="AL755" s="56"/>
      <c r="AM755" s="56"/>
      <c r="AN755" s="56"/>
    </row>
    <row r="756" spans="37:40">
      <c r="AK756" s="56"/>
      <c r="AL756" s="56"/>
      <c r="AM756" s="56"/>
      <c r="AN756" s="56"/>
    </row>
    <row r="757" spans="37:40">
      <c r="AK757" s="56"/>
      <c r="AL757" s="56"/>
      <c r="AM757" s="56"/>
      <c r="AN757" s="56"/>
    </row>
    <row r="758" spans="37:40">
      <c r="AK758" s="56"/>
      <c r="AL758" s="56"/>
      <c r="AM758" s="56"/>
      <c r="AN758" s="56"/>
    </row>
    <row r="759" spans="37:40">
      <c r="AK759" s="56"/>
      <c r="AL759" s="56"/>
      <c r="AM759" s="56"/>
      <c r="AN759" s="56"/>
    </row>
    <row r="760" spans="37:40">
      <c r="AK760" s="56"/>
      <c r="AL760" s="56"/>
      <c r="AM760" s="56"/>
      <c r="AN760" s="56"/>
    </row>
    <row r="761" spans="37:40">
      <c r="AK761" s="56"/>
      <c r="AL761" s="56"/>
      <c r="AM761" s="56"/>
      <c r="AN761" s="56"/>
    </row>
    <row r="762" spans="37:40">
      <c r="AK762" s="56"/>
      <c r="AL762" s="56"/>
      <c r="AM762" s="56"/>
      <c r="AN762" s="56"/>
    </row>
    <row r="763" spans="37:40">
      <c r="AK763" s="56"/>
      <c r="AL763" s="56"/>
      <c r="AM763" s="56"/>
      <c r="AN763" s="56"/>
    </row>
    <row r="764" spans="37:40">
      <c r="AK764" s="56"/>
      <c r="AL764" s="56"/>
      <c r="AM764" s="56"/>
      <c r="AN764" s="56"/>
    </row>
    <row r="765" spans="37:40">
      <c r="AK765" s="56"/>
      <c r="AL765" s="56"/>
      <c r="AM765" s="56"/>
      <c r="AN765" s="56"/>
    </row>
    <row r="766" spans="37:40">
      <c r="AK766" s="56"/>
      <c r="AL766" s="56"/>
      <c r="AM766" s="56"/>
      <c r="AN766" s="56"/>
    </row>
    <row r="767" spans="37:40">
      <c r="AK767" s="56"/>
      <c r="AL767" s="56"/>
      <c r="AM767" s="56"/>
      <c r="AN767" s="56"/>
    </row>
    <row r="768" spans="37:40">
      <c r="AK768" s="56"/>
      <c r="AL768" s="56"/>
      <c r="AM768" s="56"/>
      <c r="AN768" s="56"/>
    </row>
    <row r="769" spans="37:40">
      <c r="AK769" s="56"/>
      <c r="AL769" s="56"/>
      <c r="AM769" s="56"/>
      <c r="AN769" s="56"/>
    </row>
    <row r="770" spans="37:40">
      <c r="AK770" s="56"/>
      <c r="AL770" s="56"/>
      <c r="AM770" s="56"/>
      <c r="AN770" s="56"/>
    </row>
    <row r="771" spans="37:40">
      <c r="AK771" s="56"/>
      <c r="AL771" s="56"/>
      <c r="AM771" s="56"/>
      <c r="AN771" s="56"/>
    </row>
    <row r="772" spans="37:40">
      <c r="AK772" s="56"/>
      <c r="AL772" s="56"/>
      <c r="AM772" s="56"/>
      <c r="AN772" s="56"/>
    </row>
    <row r="773" spans="37:40">
      <c r="AK773" s="56"/>
      <c r="AL773" s="56"/>
      <c r="AM773" s="56"/>
      <c r="AN773" s="56"/>
    </row>
    <row r="774" spans="37:40">
      <c r="AK774" s="56"/>
      <c r="AL774" s="56"/>
      <c r="AM774" s="56"/>
      <c r="AN774" s="56"/>
    </row>
    <row r="775" spans="37:40">
      <c r="AK775" s="56"/>
      <c r="AL775" s="56"/>
      <c r="AM775" s="56"/>
      <c r="AN775" s="56"/>
    </row>
    <row r="776" spans="37:40">
      <c r="AK776" s="56"/>
      <c r="AL776" s="56"/>
      <c r="AM776" s="56"/>
      <c r="AN776" s="56"/>
    </row>
    <row r="777" spans="37:40">
      <c r="AK777" s="56"/>
      <c r="AL777" s="56"/>
      <c r="AM777" s="56"/>
      <c r="AN777" s="56"/>
    </row>
    <row r="778" spans="37:40">
      <c r="AK778" s="56"/>
      <c r="AL778" s="56"/>
      <c r="AM778" s="56"/>
      <c r="AN778" s="56"/>
    </row>
    <row r="779" spans="37:40">
      <c r="AK779" s="56"/>
      <c r="AL779" s="56"/>
      <c r="AM779" s="56"/>
      <c r="AN779" s="56"/>
    </row>
    <row r="780" spans="37:40">
      <c r="AK780" s="56"/>
      <c r="AL780" s="56"/>
      <c r="AM780" s="56"/>
      <c r="AN780" s="56"/>
    </row>
    <row r="781" spans="37:40">
      <c r="AK781" s="56"/>
      <c r="AL781" s="56"/>
      <c r="AM781" s="56"/>
      <c r="AN781" s="56"/>
    </row>
    <row r="782" spans="37:40">
      <c r="AK782" s="56"/>
      <c r="AL782" s="56"/>
      <c r="AM782" s="56"/>
      <c r="AN782" s="56"/>
    </row>
    <row r="783" spans="37:40">
      <c r="AK783" s="56"/>
      <c r="AL783" s="56"/>
      <c r="AM783" s="56"/>
      <c r="AN783" s="56"/>
    </row>
    <row r="784" spans="37:40">
      <c r="AK784" s="56"/>
      <c r="AL784" s="56"/>
      <c r="AM784" s="56"/>
      <c r="AN784" s="56"/>
    </row>
    <row r="785" spans="37:40">
      <c r="AK785" s="56"/>
      <c r="AL785" s="56"/>
      <c r="AM785" s="56"/>
      <c r="AN785" s="56"/>
    </row>
    <row r="786" spans="37:40">
      <c r="AK786" s="56"/>
      <c r="AL786" s="56"/>
      <c r="AM786" s="56"/>
      <c r="AN786" s="56"/>
    </row>
    <row r="787" spans="37:40">
      <c r="AK787" s="56"/>
      <c r="AL787" s="56"/>
      <c r="AM787" s="56"/>
      <c r="AN787" s="56"/>
    </row>
    <row r="788" spans="37:40">
      <c r="AK788" s="56"/>
      <c r="AL788" s="56"/>
      <c r="AM788" s="56"/>
      <c r="AN788" s="56"/>
    </row>
    <row r="789" spans="37:40">
      <c r="AK789" s="56"/>
      <c r="AL789" s="56"/>
      <c r="AM789" s="56"/>
      <c r="AN789" s="56"/>
    </row>
    <row r="790" spans="37:40">
      <c r="AK790" s="56"/>
      <c r="AL790" s="56"/>
      <c r="AM790" s="56"/>
      <c r="AN790" s="56"/>
    </row>
    <row r="791" spans="37:40">
      <c r="AK791" s="56"/>
      <c r="AL791" s="56"/>
      <c r="AM791" s="56"/>
      <c r="AN791" s="56"/>
    </row>
    <row r="792" spans="37:40">
      <c r="AK792" s="56"/>
      <c r="AL792" s="56"/>
      <c r="AM792" s="56"/>
      <c r="AN792" s="56"/>
    </row>
    <row r="793" spans="37:40">
      <c r="AK793" s="56"/>
      <c r="AL793" s="56"/>
      <c r="AM793" s="56"/>
      <c r="AN793" s="56"/>
    </row>
    <row r="794" spans="37:40">
      <c r="AK794" s="56"/>
      <c r="AL794" s="56"/>
      <c r="AM794" s="56"/>
      <c r="AN794" s="56"/>
    </row>
    <row r="795" spans="37:40">
      <c r="AK795" s="56"/>
      <c r="AL795" s="56"/>
      <c r="AM795" s="56"/>
      <c r="AN795" s="56"/>
    </row>
    <row r="796" spans="37:40">
      <c r="AK796" s="56"/>
      <c r="AL796" s="56"/>
      <c r="AM796" s="56"/>
      <c r="AN796" s="56"/>
    </row>
    <row r="797" spans="37:40">
      <c r="AK797" s="56"/>
      <c r="AL797" s="56"/>
      <c r="AM797" s="56"/>
      <c r="AN797" s="56"/>
    </row>
    <row r="798" spans="37:40">
      <c r="AK798" s="56"/>
      <c r="AL798" s="56"/>
      <c r="AM798" s="56"/>
      <c r="AN798" s="56"/>
    </row>
    <row r="799" spans="37:40">
      <c r="AK799" s="56"/>
      <c r="AL799" s="56"/>
      <c r="AM799" s="56"/>
      <c r="AN799" s="56"/>
    </row>
    <row r="800" spans="37:40">
      <c r="AK800" s="56"/>
      <c r="AL800" s="56"/>
      <c r="AM800" s="56"/>
      <c r="AN800" s="56"/>
    </row>
    <row r="801" spans="37:40">
      <c r="AK801" s="56"/>
      <c r="AL801" s="56"/>
      <c r="AM801" s="56"/>
      <c r="AN801" s="56"/>
    </row>
    <row r="802" spans="37:40">
      <c r="AK802" s="56"/>
      <c r="AL802" s="56"/>
      <c r="AM802" s="56"/>
      <c r="AN802" s="56"/>
    </row>
    <row r="803" spans="37:40">
      <c r="AK803" s="56"/>
      <c r="AL803" s="56"/>
      <c r="AM803" s="56"/>
      <c r="AN803" s="56"/>
    </row>
    <row r="804" spans="37:40">
      <c r="AK804" s="56"/>
      <c r="AL804" s="56"/>
      <c r="AM804" s="56"/>
      <c r="AN804" s="56"/>
    </row>
    <row r="805" spans="37:40">
      <c r="AK805" s="56"/>
      <c r="AL805" s="56"/>
      <c r="AM805" s="56"/>
      <c r="AN805" s="56"/>
    </row>
    <row r="806" spans="37:40">
      <c r="AK806" s="56"/>
      <c r="AL806" s="56"/>
      <c r="AM806" s="56"/>
      <c r="AN806" s="56"/>
    </row>
    <row r="807" spans="37:40">
      <c r="AK807" s="56"/>
      <c r="AL807" s="56"/>
      <c r="AM807" s="56"/>
      <c r="AN807" s="56"/>
    </row>
    <row r="808" spans="37:40">
      <c r="AK808" s="56"/>
      <c r="AL808" s="56"/>
      <c r="AM808" s="56"/>
      <c r="AN808" s="56"/>
    </row>
    <row r="809" spans="37:40">
      <c r="AK809" s="56"/>
      <c r="AL809" s="56"/>
      <c r="AM809" s="56"/>
      <c r="AN809" s="56"/>
    </row>
    <row r="810" spans="37:40">
      <c r="AK810" s="56"/>
      <c r="AL810" s="56"/>
      <c r="AM810" s="56"/>
      <c r="AN810" s="56"/>
    </row>
    <row r="811" spans="37:40">
      <c r="AK811" s="56"/>
      <c r="AL811" s="56"/>
      <c r="AM811" s="56"/>
      <c r="AN811" s="56"/>
    </row>
    <row r="812" spans="37:40">
      <c r="AK812" s="56"/>
      <c r="AL812" s="56"/>
      <c r="AM812" s="56"/>
      <c r="AN812" s="56"/>
    </row>
    <row r="813" spans="37:40">
      <c r="AK813" s="56"/>
      <c r="AL813" s="56"/>
      <c r="AM813" s="56"/>
      <c r="AN813" s="56"/>
    </row>
    <row r="814" spans="37:40">
      <c r="AK814" s="56"/>
      <c r="AL814" s="56"/>
      <c r="AM814" s="56"/>
      <c r="AN814" s="56"/>
    </row>
    <row r="815" spans="37:40">
      <c r="AK815" s="56"/>
      <c r="AL815" s="56"/>
      <c r="AM815" s="56"/>
      <c r="AN815" s="56"/>
    </row>
    <row r="816" spans="37:40">
      <c r="AK816" s="56"/>
      <c r="AL816" s="56"/>
      <c r="AM816" s="56"/>
      <c r="AN816" s="56"/>
    </row>
    <row r="817" spans="37:40">
      <c r="AK817" s="56"/>
      <c r="AL817" s="56"/>
      <c r="AM817" s="56"/>
      <c r="AN817" s="56"/>
    </row>
    <row r="818" spans="37:40">
      <c r="AK818" s="56"/>
      <c r="AL818" s="56"/>
      <c r="AM818" s="56"/>
      <c r="AN818" s="56"/>
    </row>
    <row r="819" spans="37:40">
      <c r="AK819" s="56"/>
      <c r="AL819" s="56"/>
      <c r="AM819" s="56"/>
      <c r="AN819" s="56"/>
    </row>
    <row r="820" spans="37:40">
      <c r="AK820" s="56"/>
      <c r="AL820" s="56"/>
      <c r="AM820" s="56"/>
      <c r="AN820" s="56"/>
    </row>
    <row r="821" spans="37:40">
      <c r="AK821" s="56"/>
      <c r="AL821" s="56"/>
      <c r="AM821" s="56"/>
      <c r="AN821" s="56"/>
    </row>
    <row r="822" spans="37:40">
      <c r="AK822" s="56"/>
      <c r="AL822" s="56"/>
      <c r="AM822" s="56"/>
      <c r="AN822" s="56"/>
    </row>
    <row r="823" spans="37:40">
      <c r="AK823" s="56"/>
      <c r="AL823" s="56"/>
      <c r="AM823" s="56"/>
      <c r="AN823" s="56"/>
    </row>
    <row r="824" spans="37:40">
      <c r="AK824" s="56"/>
      <c r="AL824" s="56"/>
      <c r="AM824" s="56"/>
      <c r="AN824" s="56"/>
    </row>
    <row r="825" spans="37:40">
      <c r="AK825" s="56"/>
      <c r="AL825" s="56"/>
      <c r="AM825" s="56"/>
      <c r="AN825" s="56"/>
    </row>
    <row r="826" spans="37:40">
      <c r="AK826" s="56"/>
      <c r="AL826" s="56"/>
      <c r="AM826" s="56"/>
      <c r="AN826" s="56"/>
    </row>
    <row r="827" spans="37:40">
      <c r="AK827" s="56"/>
      <c r="AL827" s="56"/>
      <c r="AM827" s="56"/>
      <c r="AN827" s="56"/>
    </row>
    <row r="828" spans="37:40">
      <c r="AK828" s="56"/>
      <c r="AL828" s="56"/>
      <c r="AM828" s="56"/>
      <c r="AN828" s="56"/>
    </row>
    <row r="829" spans="37:40">
      <c r="AK829" s="56"/>
      <c r="AL829" s="56"/>
      <c r="AM829" s="56"/>
      <c r="AN829" s="56"/>
    </row>
    <row r="830" spans="37:40">
      <c r="AK830" s="56"/>
      <c r="AL830" s="56"/>
      <c r="AM830" s="56"/>
      <c r="AN830" s="56"/>
    </row>
    <row r="831" spans="37:40">
      <c r="AK831" s="56"/>
      <c r="AL831" s="56"/>
      <c r="AM831" s="56"/>
      <c r="AN831" s="56"/>
    </row>
    <row r="832" spans="37:40">
      <c r="AK832" s="56"/>
      <c r="AL832" s="56"/>
      <c r="AM832" s="56"/>
      <c r="AN832" s="56"/>
    </row>
    <row r="833" spans="37:40">
      <c r="AK833" s="56"/>
      <c r="AL833" s="56"/>
      <c r="AM833" s="56"/>
      <c r="AN833" s="56"/>
    </row>
    <row r="834" spans="37:40">
      <c r="AK834" s="56"/>
      <c r="AL834" s="56"/>
      <c r="AM834" s="56"/>
      <c r="AN834" s="56"/>
    </row>
    <row r="835" spans="37:40">
      <c r="AK835" s="56"/>
      <c r="AL835" s="56"/>
      <c r="AM835" s="56"/>
      <c r="AN835" s="56"/>
    </row>
    <row r="836" spans="37:40">
      <c r="AK836" s="56"/>
      <c r="AL836" s="56"/>
      <c r="AM836" s="56"/>
      <c r="AN836" s="56"/>
    </row>
    <row r="837" spans="37:40">
      <c r="AK837" s="56"/>
      <c r="AL837" s="56"/>
      <c r="AM837" s="56"/>
      <c r="AN837" s="56"/>
    </row>
    <row r="838" spans="37:40">
      <c r="AK838" s="56"/>
      <c r="AL838" s="56"/>
      <c r="AM838" s="56"/>
      <c r="AN838" s="56"/>
    </row>
    <row r="839" spans="37:40">
      <c r="AK839" s="56"/>
      <c r="AL839" s="56"/>
      <c r="AM839" s="56"/>
      <c r="AN839" s="56"/>
    </row>
    <row r="840" spans="37:40">
      <c r="AK840" s="56"/>
      <c r="AL840" s="56"/>
      <c r="AM840" s="56"/>
      <c r="AN840" s="56"/>
    </row>
    <row r="841" spans="37:40">
      <c r="AK841" s="56"/>
      <c r="AL841" s="56"/>
      <c r="AM841" s="56"/>
      <c r="AN841" s="56"/>
    </row>
    <row r="842" spans="37:40">
      <c r="AK842" s="56"/>
      <c r="AL842" s="56"/>
      <c r="AM842" s="56"/>
      <c r="AN842" s="56"/>
    </row>
    <row r="843" spans="37:40">
      <c r="AK843" s="56"/>
      <c r="AL843" s="56"/>
      <c r="AM843" s="56"/>
      <c r="AN843" s="56"/>
    </row>
    <row r="844" spans="37:40">
      <c r="AK844" s="56"/>
      <c r="AL844" s="56"/>
      <c r="AM844" s="56"/>
      <c r="AN844" s="56"/>
    </row>
    <row r="845" spans="37:40">
      <c r="AK845" s="56"/>
      <c r="AL845" s="56"/>
      <c r="AM845" s="56"/>
      <c r="AN845" s="56"/>
    </row>
    <row r="846" spans="37:40">
      <c r="AK846" s="56"/>
      <c r="AL846" s="56"/>
      <c r="AM846" s="56"/>
      <c r="AN846" s="56"/>
    </row>
    <row r="847" spans="37:40">
      <c r="AK847" s="56"/>
      <c r="AL847" s="56"/>
      <c r="AM847" s="56"/>
      <c r="AN847" s="56"/>
    </row>
    <row r="848" spans="37:40">
      <c r="AK848" s="56"/>
      <c r="AL848" s="56"/>
      <c r="AM848" s="56"/>
      <c r="AN848" s="56"/>
    </row>
    <row r="849" spans="37:40">
      <c r="AK849" s="56"/>
      <c r="AL849" s="56"/>
      <c r="AM849" s="56"/>
      <c r="AN849" s="56"/>
    </row>
    <row r="850" spans="37:40">
      <c r="AK850" s="56"/>
      <c r="AL850" s="56"/>
      <c r="AM850" s="56"/>
      <c r="AN850" s="56"/>
    </row>
    <row r="851" spans="37:40">
      <c r="AK851" s="56"/>
      <c r="AL851" s="56"/>
      <c r="AM851" s="56"/>
      <c r="AN851" s="56"/>
    </row>
    <row r="852" spans="37:40">
      <c r="AK852" s="56"/>
      <c r="AL852" s="56"/>
      <c r="AM852" s="56"/>
      <c r="AN852" s="56"/>
    </row>
    <row r="853" spans="37:40">
      <c r="AK853" s="56"/>
      <c r="AL853" s="56"/>
      <c r="AM853" s="56"/>
      <c r="AN853" s="56"/>
    </row>
    <row r="854" spans="37:40">
      <c r="AK854" s="56"/>
      <c r="AL854" s="56"/>
      <c r="AM854" s="56"/>
      <c r="AN854" s="56"/>
    </row>
    <row r="855" spans="37:40">
      <c r="AK855" s="56"/>
      <c r="AL855" s="56"/>
      <c r="AM855" s="56"/>
      <c r="AN855" s="56"/>
    </row>
    <row r="856" spans="37:40">
      <c r="AK856" s="56"/>
      <c r="AL856" s="56"/>
      <c r="AM856" s="56"/>
      <c r="AN856" s="56"/>
    </row>
    <row r="857" spans="37:40">
      <c r="AK857" s="56"/>
      <c r="AL857" s="56"/>
      <c r="AM857" s="56"/>
      <c r="AN857" s="56"/>
    </row>
    <row r="858" spans="37:40">
      <c r="AK858" s="56"/>
      <c r="AL858" s="56"/>
      <c r="AM858" s="56"/>
      <c r="AN858" s="56"/>
    </row>
    <row r="859" spans="37:40">
      <c r="AK859" s="56"/>
      <c r="AL859" s="56"/>
      <c r="AM859" s="56"/>
      <c r="AN859" s="56"/>
    </row>
    <row r="860" spans="37:40">
      <c r="AK860" s="56"/>
      <c r="AL860" s="56"/>
      <c r="AM860" s="56"/>
      <c r="AN860" s="56"/>
    </row>
    <row r="861" spans="37:40">
      <c r="AK861" s="56"/>
      <c r="AL861" s="56"/>
      <c r="AM861" s="56"/>
      <c r="AN861" s="56"/>
    </row>
    <row r="862" spans="37:40">
      <c r="AK862" s="56"/>
      <c r="AL862" s="56"/>
      <c r="AM862" s="56"/>
      <c r="AN862" s="56"/>
    </row>
    <row r="863" spans="37:40">
      <c r="AK863" s="56"/>
      <c r="AL863" s="56"/>
      <c r="AM863" s="56"/>
      <c r="AN863" s="56"/>
    </row>
    <row r="864" spans="37:40">
      <c r="AK864" s="56"/>
      <c r="AL864" s="56"/>
      <c r="AM864" s="56"/>
      <c r="AN864" s="56"/>
    </row>
    <row r="865" spans="37:40">
      <c r="AK865" s="56"/>
      <c r="AL865" s="56"/>
      <c r="AM865" s="56"/>
      <c r="AN865" s="56"/>
    </row>
    <row r="866" spans="37:40">
      <c r="AK866" s="56"/>
      <c r="AL866" s="56"/>
      <c r="AM866" s="56"/>
      <c r="AN866" s="56"/>
    </row>
    <row r="867" spans="37:40">
      <c r="AK867" s="56"/>
      <c r="AL867" s="56"/>
      <c r="AM867" s="56"/>
      <c r="AN867" s="56"/>
    </row>
    <row r="868" spans="37:40">
      <c r="AK868" s="56"/>
      <c r="AL868" s="56"/>
      <c r="AM868" s="56"/>
      <c r="AN868" s="56"/>
    </row>
    <row r="869" spans="37:40">
      <c r="AK869" s="56"/>
      <c r="AL869" s="56"/>
      <c r="AM869" s="56"/>
      <c r="AN869" s="56"/>
    </row>
    <row r="870" spans="37:40">
      <c r="AK870" s="56"/>
      <c r="AL870" s="56"/>
      <c r="AM870" s="56"/>
      <c r="AN870" s="56"/>
    </row>
    <row r="871" spans="37:40">
      <c r="AK871" s="56"/>
      <c r="AL871" s="56"/>
      <c r="AM871" s="56"/>
      <c r="AN871" s="56"/>
    </row>
    <row r="872" spans="37:40">
      <c r="AK872" s="56"/>
      <c r="AL872" s="56"/>
      <c r="AM872" s="56"/>
      <c r="AN872" s="56"/>
    </row>
    <row r="873" spans="37:40">
      <c r="AK873" s="56"/>
      <c r="AL873" s="56"/>
      <c r="AM873" s="56"/>
      <c r="AN873" s="56"/>
    </row>
    <row r="874" spans="37:40">
      <c r="AK874" s="56"/>
      <c r="AL874" s="56"/>
      <c r="AM874" s="56"/>
      <c r="AN874" s="56"/>
    </row>
    <row r="875" spans="37:40">
      <c r="AK875" s="56"/>
      <c r="AL875" s="56"/>
      <c r="AM875" s="56"/>
      <c r="AN875" s="56"/>
    </row>
    <row r="876" spans="37:40">
      <c r="AK876" s="56"/>
      <c r="AL876" s="56"/>
      <c r="AM876" s="56"/>
      <c r="AN876" s="56"/>
    </row>
    <row r="877" spans="37:40">
      <c r="AK877" s="56"/>
      <c r="AL877" s="56"/>
      <c r="AM877" s="56"/>
      <c r="AN877" s="56"/>
    </row>
    <row r="878" spans="37:40">
      <c r="AK878" s="56"/>
      <c r="AL878" s="56"/>
      <c r="AM878" s="56"/>
      <c r="AN878" s="56"/>
    </row>
    <row r="879" spans="37:40">
      <c r="AK879" s="56"/>
      <c r="AL879" s="56"/>
      <c r="AM879" s="56"/>
      <c r="AN879" s="56"/>
    </row>
    <row r="880" spans="37:40">
      <c r="AK880" s="56"/>
      <c r="AL880" s="56"/>
      <c r="AM880" s="56"/>
      <c r="AN880" s="56"/>
    </row>
    <row r="881" spans="37:40">
      <c r="AK881" s="56"/>
      <c r="AL881" s="56"/>
      <c r="AM881" s="56"/>
      <c r="AN881" s="56"/>
    </row>
    <row r="882" spans="37:40">
      <c r="AK882" s="56"/>
      <c r="AL882" s="56"/>
      <c r="AM882" s="56"/>
      <c r="AN882" s="56"/>
    </row>
    <row r="883" spans="37:40">
      <c r="AK883" s="56"/>
      <c r="AL883" s="56"/>
      <c r="AM883" s="56"/>
      <c r="AN883" s="56"/>
    </row>
    <row r="884" spans="37:40">
      <c r="AK884" s="56"/>
      <c r="AL884" s="56"/>
      <c r="AM884" s="56"/>
      <c r="AN884" s="56"/>
    </row>
    <row r="885" spans="37:40">
      <c r="AK885" s="56"/>
      <c r="AL885" s="56"/>
      <c r="AM885" s="56"/>
      <c r="AN885" s="56"/>
    </row>
    <row r="886" spans="37:40">
      <c r="AK886" s="56"/>
      <c r="AL886" s="56"/>
      <c r="AM886" s="56"/>
      <c r="AN886" s="56"/>
    </row>
    <row r="887" spans="37:40">
      <c r="AK887" s="56"/>
      <c r="AL887" s="56"/>
      <c r="AM887" s="56"/>
      <c r="AN887" s="56"/>
    </row>
    <row r="888" spans="37:40">
      <c r="AK888" s="56"/>
      <c r="AL888" s="56"/>
      <c r="AM888" s="56"/>
      <c r="AN888" s="56"/>
    </row>
    <row r="889" spans="37:40">
      <c r="AK889" s="56"/>
      <c r="AL889" s="56"/>
      <c r="AM889" s="56"/>
      <c r="AN889" s="56"/>
    </row>
    <row r="890" spans="37:40">
      <c r="AK890" s="56"/>
      <c r="AL890" s="56"/>
      <c r="AM890" s="56"/>
      <c r="AN890" s="56"/>
    </row>
    <row r="891" spans="37:40">
      <c r="AK891" s="56"/>
      <c r="AL891" s="56"/>
      <c r="AM891" s="56"/>
      <c r="AN891" s="56"/>
    </row>
    <row r="892" spans="37:40">
      <c r="AK892" s="56"/>
      <c r="AL892" s="56"/>
      <c r="AM892" s="56"/>
      <c r="AN892" s="56"/>
    </row>
    <row r="893" spans="37:40">
      <c r="AK893" s="56"/>
      <c r="AL893" s="56"/>
      <c r="AM893" s="56"/>
      <c r="AN893" s="56"/>
    </row>
    <row r="894" spans="37:40">
      <c r="AK894" s="56"/>
      <c r="AL894" s="56"/>
      <c r="AM894" s="56"/>
      <c r="AN894" s="56"/>
    </row>
    <row r="895" spans="37:40">
      <c r="AK895" s="56"/>
      <c r="AL895" s="56"/>
      <c r="AM895" s="56"/>
      <c r="AN895" s="56"/>
    </row>
    <row r="896" spans="37:40">
      <c r="AK896" s="56"/>
      <c r="AL896" s="56"/>
      <c r="AM896" s="56"/>
      <c r="AN896" s="56"/>
    </row>
    <row r="897" spans="37:40">
      <c r="AK897" s="56"/>
      <c r="AL897" s="56"/>
      <c r="AM897" s="56"/>
      <c r="AN897" s="56"/>
    </row>
    <row r="898" spans="37:40">
      <c r="AK898" s="56"/>
      <c r="AL898" s="56"/>
      <c r="AM898" s="56"/>
      <c r="AN898" s="56"/>
    </row>
    <row r="899" spans="37:40">
      <c r="AK899" s="56"/>
      <c r="AL899" s="56"/>
      <c r="AM899" s="56"/>
      <c r="AN899" s="56"/>
    </row>
    <row r="900" spans="37:40">
      <c r="AK900" s="56"/>
      <c r="AL900" s="56"/>
      <c r="AM900" s="56"/>
      <c r="AN900" s="56"/>
    </row>
    <row r="901" spans="37:40">
      <c r="AK901" s="56"/>
      <c r="AL901" s="56"/>
      <c r="AM901" s="56"/>
      <c r="AN901" s="56"/>
    </row>
    <row r="902" spans="37:40">
      <c r="AK902" s="56"/>
      <c r="AL902" s="56"/>
      <c r="AM902" s="56"/>
      <c r="AN902" s="56"/>
    </row>
    <row r="903" spans="37:40">
      <c r="AK903" s="56"/>
      <c r="AL903" s="56"/>
      <c r="AM903" s="56"/>
      <c r="AN903" s="56"/>
    </row>
    <row r="904" spans="37:40">
      <c r="AK904" s="56"/>
      <c r="AL904" s="56"/>
      <c r="AM904" s="56"/>
      <c r="AN904" s="56"/>
    </row>
    <row r="905" spans="37:40">
      <c r="AK905" s="56"/>
      <c r="AL905" s="56"/>
      <c r="AM905" s="56"/>
      <c r="AN905" s="56"/>
    </row>
    <row r="906" spans="37:40">
      <c r="AK906" s="56"/>
      <c r="AL906" s="56"/>
      <c r="AM906" s="56"/>
      <c r="AN906" s="56"/>
    </row>
    <row r="907" spans="37:40">
      <c r="AK907" s="56"/>
      <c r="AL907" s="56"/>
      <c r="AM907" s="56"/>
      <c r="AN907" s="56"/>
    </row>
    <row r="908" spans="37:40">
      <c r="AK908" s="56"/>
      <c r="AL908" s="56"/>
      <c r="AM908" s="56"/>
      <c r="AN908" s="56"/>
    </row>
    <row r="909" spans="37:40">
      <c r="AK909" s="56"/>
      <c r="AL909" s="56"/>
      <c r="AM909" s="56"/>
      <c r="AN909" s="56"/>
    </row>
    <row r="910" spans="37:40">
      <c r="AK910" s="56"/>
      <c r="AL910" s="56"/>
      <c r="AM910" s="56"/>
      <c r="AN910" s="56"/>
    </row>
    <row r="911" spans="37:40">
      <c r="AK911" s="56"/>
      <c r="AL911" s="56"/>
      <c r="AM911" s="56"/>
      <c r="AN911" s="56"/>
    </row>
    <row r="912" spans="37:40">
      <c r="AK912" s="56"/>
      <c r="AL912" s="56"/>
      <c r="AM912" s="56"/>
      <c r="AN912" s="56"/>
    </row>
    <row r="913" spans="37:40">
      <c r="AK913" s="56"/>
      <c r="AL913" s="56"/>
      <c r="AM913" s="56"/>
      <c r="AN913" s="56"/>
    </row>
    <row r="914" spans="37:40">
      <c r="AK914" s="56"/>
      <c r="AL914" s="56"/>
      <c r="AM914" s="56"/>
      <c r="AN914" s="56"/>
    </row>
    <row r="915" spans="37:40">
      <c r="AK915" s="56"/>
      <c r="AL915" s="56"/>
      <c r="AM915" s="56"/>
      <c r="AN915" s="56"/>
    </row>
    <row r="916" spans="37:40">
      <c r="AK916" s="56"/>
      <c r="AL916" s="56"/>
      <c r="AM916" s="56"/>
      <c r="AN916" s="56"/>
    </row>
    <row r="917" spans="37:40">
      <c r="AK917" s="56"/>
      <c r="AL917" s="56"/>
      <c r="AM917" s="56"/>
      <c r="AN917" s="56"/>
    </row>
    <row r="918" spans="37:40">
      <c r="AK918" s="56"/>
      <c r="AL918" s="56"/>
      <c r="AM918" s="56"/>
      <c r="AN918" s="56"/>
    </row>
    <row r="919" spans="37:40">
      <c r="AK919" s="56"/>
      <c r="AL919" s="56"/>
      <c r="AM919" s="56"/>
      <c r="AN919" s="56"/>
    </row>
    <row r="920" spans="37:40">
      <c r="AK920" s="56"/>
      <c r="AL920" s="56"/>
      <c r="AM920" s="56"/>
      <c r="AN920" s="56"/>
    </row>
    <row r="921" spans="37:40">
      <c r="AK921" s="56"/>
      <c r="AL921" s="56"/>
      <c r="AM921" s="56"/>
      <c r="AN921" s="56"/>
    </row>
    <row r="922" spans="37:40">
      <c r="AK922" s="56"/>
      <c r="AL922" s="56"/>
      <c r="AM922" s="56"/>
      <c r="AN922" s="56"/>
    </row>
    <row r="923" spans="37:40">
      <c r="AK923" s="56"/>
      <c r="AL923" s="56"/>
      <c r="AM923" s="56"/>
      <c r="AN923" s="56"/>
    </row>
    <row r="924" spans="37:40">
      <c r="AK924" s="56"/>
      <c r="AL924" s="56"/>
      <c r="AM924" s="56"/>
      <c r="AN924" s="56"/>
    </row>
    <row r="925" spans="37:40">
      <c r="AK925" s="56"/>
      <c r="AL925" s="56"/>
      <c r="AM925" s="56"/>
      <c r="AN925" s="56"/>
    </row>
    <row r="926" spans="37:40">
      <c r="AK926" s="56"/>
      <c r="AL926" s="56"/>
      <c r="AM926" s="56"/>
      <c r="AN926" s="56"/>
    </row>
    <row r="927" spans="37:40">
      <c r="AK927" s="56"/>
      <c r="AL927" s="56"/>
      <c r="AM927" s="56"/>
      <c r="AN927" s="56"/>
    </row>
    <row r="928" spans="37:40">
      <c r="AK928" s="56"/>
      <c r="AL928" s="56"/>
      <c r="AM928" s="56"/>
      <c r="AN928" s="56"/>
    </row>
    <row r="929" spans="37:40">
      <c r="AK929" s="56"/>
      <c r="AL929" s="56"/>
      <c r="AM929" s="56"/>
      <c r="AN929" s="56"/>
    </row>
    <row r="930" spans="37:40">
      <c r="AK930" s="56"/>
      <c r="AL930" s="56"/>
      <c r="AM930" s="56"/>
      <c r="AN930" s="56"/>
    </row>
    <row r="931" spans="37:40">
      <c r="AK931" s="56"/>
      <c r="AL931" s="56"/>
      <c r="AM931" s="56"/>
      <c r="AN931" s="56"/>
    </row>
    <row r="932" spans="37:40">
      <c r="AK932" s="56"/>
      <c r="AL932" s="56"/>
      <c r="AM932" s="56"/>
      <c r="AN932" s="56"/>
    </row>
    <row r="933" spans="37:40">
      <c r="AK933" s="56"/>
      <c r="AL933" s="56"/>
      <c r="AM933" s="56"/>
      <c r="AN933" s="56"/>
    </row>
    <row r="934" spans="37:40">
      <c r="AK934" s="56"/>
      <c r="AL934" s="56"/>
      <c r="AM934" s="56"/>
      <c r="AN934" s="56"/>
    </row>
    <row r="935" spans="37:40">
      <c r="AK935" s="56"/>
      <c r="AL935" s="56"/>
      <c r="AM935" s="56"/>
      <c r="AN935" s="56"/>
    </row>
    <row r="936" spans="37:40">
      <c r="AK936" s="56"/>
      <c r="AL936" s="56"/>
      <c r="AM936" s="56"/>
      <c r="AN936" s="56"/>
    </row>
    <row r="937" spans="37:40">
      <c r="AK937" s="56"/>
      <c r="AL937" s="56"/>
      <c r="AM937" s="56"/>
      <c r="AN937" s="56"/>
    </row>
    <row r="938" spans="37:40">
      <c r="AK938" s="56"/>
      <c r="AL938" s="56"/>
      <c r="AM938" s="56"/>
      <c r="AN938" s="56"/>
    </row>
    <row r="939" spans="37:40">
      <c r="AK939" s="56"/>
      <c r="AL939" s="56"/>
      <c r="AM939" s="56"/>
      <c r="AN939" s="56"/>
    </row>
    <row r="940" spans="37:40">
      <c r="AK940" s="56"/>
      <c r="AL940" s="56"/>
      <c r="AM940" s="56"/>
      <c r="AN940" s="56"/>
    </row>
    <row r="941" spans="37:40">
      <c r="AK941" s="56"/>
      <c r="AL941" s="56"/>
      <c r="AM941" s="56"/>
      <c r="AN941" s="56"/>
    </row>
    <row r="942" spans="37:40">
      <c r="AK942" s="56"/>
      <c r="AL942" s="56"/>
      <c r="AM942" s="56"/>
      <c r="AN942" s="56"/>
    </row>
    <row r="943" spans="37:40">
      <c r="AK943" s="56"/>
      <c r="AL943" s="56"/>
      <c r="AM943" s="56"/>
      <c r="AN943" s="56"/>
    </row>
    <row r="944" spans="37:40">
      <c r="AK944" s="56"/>
      <c r="AL944" s="56"/>
      <c r="AM944" s="56"/>
      <c r="AN944" s="56"/>
    </row>
    <row r="945" spans="37:40">
      <c r="AK945" s="56"/>
      <c r="AL945" s="56"/>
      <c r="AM945" s="56"/>
      <c r="AN945" s="56"/>
    </row>
    <row r="946" spans="37:40">
      <c r="AK946" s="56"/>
      <c r="AL946" s="56"/>
      <c r="AM946" s="56"/>
      <c r="AN946" s="56"/>
    </row>
    <row r="947" spans="37:40">
      <c r="AK947" s="56"/>
      <c r="AL947" s="56"/>
      <c r="AM947" s="56"/>
      <c r="AN947" s="56"/>
    </row>
    <row r="948" spans="37:40">
      <c r="AK948" s="56"/>
      <c r="AL948" s="56"/>
      <c r="AM948" s="56"/>
      <c r="AN948" s="56"/>
    </row>
    <row r="949" spans="37:40">
      <c r="AK949" s="56"/>
      <c r="AL949" s="56"/>
      <c r="AM949" s="56"/>
      <c r="AN949" s="56"/>
    </row>
    <row r="950" spans="37:40">
      <c r="AK950" s="56"/>
      <c r="AL950" s="56"/>
      <c r="AM950" s="56"/>
      <c r="AN950" s="56"/>
    </row>
    <row r="951" spans="37:40">
      <c r="AK951" s="56"/>
      <c r="AL951" s="56"/>
      <c r="AM951" s="56"/>
      <c r="AN951" s="56"/>
    </row>
    <row r="952" spans="37:40">
      <c r="AK952" s="56"/>
      <c r="AL952" s="56"/>
      <c r="AM952" s="56"/>
      <c r="AN952" s="56"/>
    </row>
    <row r="953" spans="37:40">
      <c r="AK953" s="56"/>
      <c r="AL953" s="56"/>
      <c r="AM953" s="56"/>
      <c r="AN953" s="56"/>
    </row>
    <row r="954" spans="37:40">
      <c r="AK954" s="56"/>
      <c r="AL954" s="56"/>
      <c r="AM954" s="56"/>
      <c r="AN954" s="56"/>
    </row>
    <row r="955" spans="37:40">
      <c r="AK955" s="56"/>
      <c r="AL955" s="56"/>
      <c r="AM955" s="56"/>
      <c r="AN955" s="56"/>
    </row>
    <row r="956" spans="37:40">
      <c r="AK956" s="56"/>
      <c r="AL956" s="56"/>
      <c r="AM956" s="56"/>
      <c r="AN956" s="56"/>
    </row>
    <row r="957" spans="37:40">
      <c r="AK957" s="56"/>
      <c r="AL957" s="56"/>
      <c r="AM957" s="56"/>
      <c r="AN957" s="56"/>
    </row>
    <row r="958" spans="37:40">
      <c r="AK958" s="56"/>
      <c r="AL958" s="56"/>
      <c r="AM958" s="56"/>
      <c r="AN958" s="56"/>
    </row>
    <row r="959" spans="37:40">
      <c r="AK959" s="56"/>
      <c r="AL959" s="56"/>
      <c r="AM959" s="56"/>
      <c r="AN959" s="56"/>
    </row>
    <row r="960" spans="37:40">
      <c r="AK960" s="56"/>
      <c r="AL960" s="56"/>
      <c r="AM960" s="56"/>
      <c r="AN960" s="56"/>
    </row>
    <row r="961" spans="37:40">
      <c r="AK961" s="56"/>
      <c r="AL961" s="56"/>
      <c r="AM961" s="56"/>
      <c r="AN961" s="56"/>
    </row>
    <row r="962" spans="37:40">
      <c r="AK962" s="56"/>
      <c r="AL962" s="56"/>
      <c r="AM962" s="56"/>
      <c r="AN962" s="56"/>
    </row>
    <row r="963" spans="37:40">
      <c r="AK963" s="56"/>
      <c r="AL963" s="56"/>
      <c r="AM963" s="56"/>
      <c r="AN963" s="56"/>
    </row>
    <row r="964" spans="37:40">
      <c r="AK964" s="56"/>
      <c r="AL964" s="56"/>
      <c r="AM964" s="56"/>
      <c r="AN964" s="56"/>
    </row>
    <row r="965" spans="37:40">
      <c r="AK965" s="56"/>
      <c r="AL965" s="56"/>
      <c r="AM965" s="56"/>
      <c r="AN965" s="56"/>
    </row>
    <row r="966" spans="37:40">
      <c r="AK966" s="56"/>
      <c r="AL966" s="56"/>
      <c r="AM966" s="56"/>
      <c r="AN966" s="56"/>
    </row>
    <row r="967" spans="37:40">
      <c r="AK967" s="56"/>
      <c r="AL967" s="56"/>
      <c r="AM967" s="56"/>
      <c r="AN967" s="56"/>
    </row>
    <row r="968" spans="37:40">
      <c r="AK968" s="56"/>
      <c r="AL968" s="56"/>
      <c r="AM968" s="56"/>
      <c r="AN968" s="56"/>
    </row>
    <row r="969" spans="37:40">
      <c r="AK969" s="56"/>
      <c r="AL969" s="56"/>
      <c r="AM969" s="56"/>
      <c r="AN969" s="56"/>
    </row>
    <row r="970" spans="37:40">
      <c r="AK970" s="56"/>
      <c r="AL970" s="56"/>
      <c r="AM970" s="56"/>
      <c r="AN970" s="56"/>
    </row>
    <row r="971" spans="37:40">
      <c r="AK971" s="56"/>
      <c r="AL971" s="56"/>
      <c r="AM971" s="56"/>
      <c r="AN971" s="56"/>
    </row>
    <row r="972" spans="37:40">
      <c r="AK972" s="56"/>
      <c r="AL972" s="56"/>
      <c r="AM972" s="56"/>
      <c r="AN972" s="56"/>
    </row>
    <row r="973" spans="37:40">
      <c r="AK973" s="56"/>
      <c r="AL973" s="56"/>
      <c r="AM973" s="56"/>
      <c r="AN973" s="56"/>
    </row>
    <row r="974" spans="37:40">
      <c r="AK974" s="56"/>
      <c r="AL974" s="56"/>
      <c r="AM974" s="56"/>
      <c r="AN974" s="56"/>
    </row>
    <row r="975" spans="37:40">
      <c r="AK975" s="56"/>
      <c r="AL975" s="56"/>
      <c r="AM975" s="56"/>
      <c r="AN975" s="56"/>
    </row>
    <row r="976" spans="37:40">
      <c r="AK976" s="56"/>
      <c r="AL976" s="56"/>
      <c r="AM976" s="56"/>
      <c r="AN976" s="56"/>
    </row>
    <row r="977" spans="37:40">
      <c r="AK977" s="56"/>
      <c r="AL977" s="56"/>
      <c r="AM977" s="56"/>
      <c r="AN977" s="56"/>
    </row>
    <row r="978" spans="37:40">
      <c r="AK978" s="56"/>
      <c r="AL978" s="56"/>
      <c r="AM978" s="56"/>
      <c r="AN978" s="56"/>
    </row>
    <row r="979" spans="37:40">
      <c r="AK979" s="56"/>
      <c r="AL979" s="56"/>
      <c r="AM979" s="56"/>
      <c r="AN979" s="56"/>
    </row>
    <row r="980" spans="37:40">
      <c r="AK980" s="56"/>
      <c r="AL980" s="56"/>
      <c r="AM980" s="56"/>
      <c r="AN980" s="56"/>
    </row>
    <row r="981" spans="37:40">
      <c r="AK981" s="56"/>
      <c r="AL981" s="56"/>
      <c r="AM981" s="56"/>
      <c r="AN981" s="56"/>
    </row>
    <row r="982" spans="37:40">
      <c r="AK982" s="56"/>
      <c r="AL982" s="56"/>
      <c r="AM982" s="56"/>
      <c r="AN982" s="56"/>
    </row>
    <row r="983" spans="37:40">
      <c r="AK983" s="56"/>
      <c r="AL983" s="56"/>
      <c r="AM983" s="56"/>
      <c r="AN983" s="56"/>
    </row>
    <row r="984" spans="37:40">
      <c r="AK984" s="56"/>
      <c r="AL984" s="56"/>
      <c r="AM984" s="56"/>
      <c r="AN984" s="56"/>
    </row>
    <row r="985" spans="37:40">
      <c r="AK985" s="56"/>
      <c r="AL985" s="56"/>
      <c r="AM985" s="56"/>
      <c r="AN985" s="56"/>
    </row>
    <row r="986" spans="37:40">
      <c r="AK986" s="56"/>
      <c r="AL986" s="56"/>
      <c r="AM986" s="56"/>
      <c r="AN986" s="56"/>
    </row>
    <row r="987" spans="37:40">
      <c r="AK987" s="56"/>
      <c r="AL987" s="56"/>
      <c r="AM987" s="56"/>
      <c r="AN987" s="56"/>
    </row>
    <row r="988" spans="37:40">
      <c r="AK988" s="56"/>
      <c r="AL988" s="56"/>
      <c r="AM988" s="56"/>
      <c r="AN988" s="56"/>
    </row>
    <row r="989" spans="37:40">
      <c r="AK989" s="56"/>
      <c r="AL989" s="56"/>
      <c r="AM989" s="56"/>
      <c r="AN989" s="56"/>
    </row>
    <row r="990" spans="37:40">
      <c r="AK990" s="56"/>
      <c r="AL990" s="56"/>
      <c r="AM990" s="56"/>
      <c r="AN990" s="56"/>
    </row>
    <row r="991" spans="37:40">
      <c r="AK991" s="56"/>
      <c r="AL991" s="56"/>
      <c r="AM991" s="56"/>
      <c r="AN991" s="56"/>
    </row>
    <row r="992" spans="37:40">
      <c r="AK992" s="56"/>
      <c r="AL992" s="56"/>
      <c r="AM992" s="56"/>
      <c r="AN992" s="56"/>
    </row>
    <row r="993" spans="37:40">
      <c r="AK993" s="56"/>
      <c r="AL993" s="56"/>
      <c r="AM993" s="56"/>
      <c r="AN993" s="56"/>
    </row>
    <row r="994" spans="37:40">
      <c r="AK994" s="56"/>
      <c r="AL994" s="56"/>
      <c r="AM994" s="56"/>
      <c r="AN994" s="56"/>
    </row>
    <row r="995" spans="37:40">
      <c r="AK995" s="56"/>
      <c r="AL995" s="56"/>
      <c r="AM995" s="56"/>
      <c r="AN995" s="56"/>
    </row>
    <row r="996" spans="37:40">
      <c r="AK996" s="56"/>
      <c r="AL996" s="56"/>
      <c r="AM996" s="56"/>
      <c r="AN996" s="56"/>
    </row>
    <row r="997" spans="37:40">
      <c r="AK997" s="56"/>
      <c r="AL997" s="56"/>
      <c r="AM997" s="56"/>
      <c r="AN997" s="56"/>
    </row>
    <row r="998" spans="37:40">
      <c r="AK998" s="56"/>
      <c r="AL998" s="56"/>
      <c r="AM998" s="56"/>
      <c r="AN998" s="56"/>
    </row>
    <row r="999" spans="37:40">
      <c r="AK999" s="56"/>
      <c r="AL999" s="56"/>
      <c r="AM999" s="56"/>
      <c r="AN999" s="56"/>
    </row>
    <row r="1000" spans="37:40">
      <c r="AK1000" s="56"/>
      <c r="AL1000" s="56"/>
      <c r="AM1000" s="56"/>
      <c r="AN1000" s="56"/>
    </row>
    <row r="1001" spans="37:40">
      <c r="AK1001" s="56"/>
      <c r="AL1001" s="56"/>
      <c r="AM1001" s="56"/>
      <c r="AN1001" s="56"/>
    </row>
    <row r="1002" spans="37:40">
      <c r="AK1002" s="56"/>
      <c r="AL1002" s="56"/>
      <c r="AM1002" s="56"/>
      <c r="AN1002" s="56"/>
    </row>
    <row r="1003" spans="37:40">
      <c r="AK1003" s="56"/>
      <c r="AL1003" s="56"/>
      <c r="AM1003" s="56"/>
      <c r="AN1003" s="56"/>
    </row>
    <row r="1004" spans="37:40">
      <c r="AK1004" s="56"/>
      <c r="AL1004" s="56"/>
      <c r="AM1004" s="56"/>
      <c r="AN1004" s="56"/>
    </row>
    <row r="1005" spans="37:40">
      <c r="AK1005" s="56"/>
      <c r="AL1005" s="56"/>
      <c r="AM1005" s="56"/>
      <c r="AN1005" s="56"/>
    </row>
    <row r="1006" spans="37:40">
      <c r="AK1006" s="56"/>
      <c r="AL1006" s="56"/>
      <c r="AM1006" s="56"/>
      <c r="AN1006" s="56"/>
    </row>
    <row r="1007" spans="37:40">
      <c r="AK1007" s="56"/>
      <c r="AL1007" s="56"/>
      <c r="AM1007" s="56"/>
      <c r="AN1007" s="56"/>
    </row>
    <row r="1008" spans="37:40">
      <c r="AK1008" s="56"/>
      <c r="AL1008" s="56"/>
      <c r="AM1008" s="56"/>
      <c r="AN1008" s="56"/>
    </row>
    <row r="1009" spans="37:40">
      <c r="AK1009" s="56"/>
      <c r="AL1009" s="56"/>
      <c r="AM1009" s="56"/>
      <c r="AN1009" s="56"/>
    </row>
    <row r="1010" spans="37:40">
      <c r="AK1010" s="56"/>
      <c r="AL1010" s="56"/>
      <c r="AM1010" s="56"/>
      <c r="AN1010" s="56"/>
    </row>
    <row r="1011" spans="37:40">
      <c r="AK1011" s="56"/>
      <c r="AL1011" s="56"/>
      <c r="AM1011" s="56"/>
      <c r="AN1011" s="56"/>
    </row>
    <row r="1012" spans="37:40">
      <c r="AK1012" s="56"/>
      <c r="AL1012" s="56"/>
      <c r="AM1012" s="56"/>
      <c r="AN1012" s="56"/>
    </row>
    <row r="1013" spans="37:40">
      <c r="AK1013" s="56"/>
      <c r="AL1013" s="56"/>
      <c r="AM1013" s="56"/>
      <c r="AN1013" s="56"/>
    </row>
    <row r="1014" spans="37:40">
      <c r="AK1014" s="56"/>
      <c r="AL1014" s="56"/>
      <c r="AM1014" s="56"/>
      <c r="AN1014" s="56"/>
    </row>
    <row r="1015" spans="37:40">
      <c r="AK1015" s="56"/>
      <c r="AL1015" s="56"/>
      <c r="AM1015" s="56"/>
      <c r="AN1015" s="56"/>
    </row>
    <row r="1016" spans="37:40">
      <c r="AK1016" s="56"/>
      <c r="AL1016" s="56"/>
      <c r="AM1016" s="56"/>
      <c r="AN1016" s="56"/>
    </row>
    <row r="1017" spans="37:40">
      <c r="AK1017" s="56"/>
      <c r="AL1017" s="56"/>
      <c r="AM1017" s="56"/>
      <c r="AN1017" s="56"/>
    </row>
    <row r="1018" spans="37:40">
      <c r="AK1018" s="56"/>
      <c r="AL1018" s="56"/>
      <c r="AM1018" s="56"/>
      <c r="AN1018" s="56"/>
    </row>
    <row r="1019" spans="37:40">
      <c r="AK1019" s="56"/>
      <c r="AL1019" s="56"/>
      <c r="AM1019" s="56"/>
      <c r="AN1019" s="56"/>
    </row>
    <row r="1020" spans="37:40">
      <c r="AK1020" s="56"/>
      <c r="AL1020" s="56"/>
      <c r="AM1020" s="56"/>
      <c r="AN1020" s="56"/>
    </row>
    <row r="1021" spans="37:40">
      <c r="AK1021" s="56"/>
      <c r="AL1021" s="56"/>
      <c r="AM1021" s="56"/>
      <c r="AN1021" s="56"/>
    </row>
    <row r="1022" spans="37:40">
      <c r="AK1022" s="56"/>
      <c r="AL1022" s="56"/>
      <c r="AM1022" s="56"/>
      <c r="AN1022" s="56"/>
    </row>
    <row r="1023" spans="37:40">
      <c r="AK1023" s="56"/>
      <c r="AL1023" s="56"/>
      <c r="AM1023" s="56"/>
      <c r="AN1023" s="56"/>
    </row>
    <row r="1024" spans="37:40">
      <c r="AK1024" s="56"/>
      <c r="AL1024" s="56"/>
      <c r="AM1024" s="56"/>
      <c r="AN1024" s="56"/>
    </row>
    <row r="1025" spans="37:40">
      <c r="AK1025" s="56"/>
      <c r="AL1025" s="56"/>
      <c r="AM1025" s="56"/>
      <c r="AN1025" s="56"/>
    </row>
    <row r="1026" spans="37:40">
      <c r="AK1026" s="56"/>
      <c r="AL1026" s="56"/>
      <c r="AM1026" s="56"/>
      <c r="AN1026" s="56"/>
    </row>
    <row r="1027" spans="37:40">
      <c r="AK1027" s="56"/>
      <c r="AL1027" s="56"/>
      <c r="AM1027" s="56"/>
      <c r="AN1027" s="56"/>
    </row>
    <row r="1028" spans="37:40">
      <c r="AK1028" s="56"/>
      <c r="AL1028" s="56"/>
      <c r="AM1028" s="56"/>
      <c r="AN1028" s="56"/>
    </row>
    <row r="1029" spans="37:40">
      <c r="AK1029" s="56"/>
      <c r="AL1029" s="56"/>
      <c r="AM1029" s="56"/>
      <c r="AN1029" s="56"/>
    </row>
    <row r="1030" spans="37:40">
      <c r="AK1030" s="56"/>
      <c r="AL1030" s="56"/>
      <c r="AM1030" s="56"/>
      <c r="AN1030" s="56"/>
    </row>
    <row r="1031" spans="37:40">
      <c r="AK1031" s="56"/>
      <c r="AL1031" s="56"/>
      <c r="AM1031" s="56"/>
      <c r="AN1031" s="56"/>
    </row>
    <row r="1032" spans="37:40">
      <c r="AK1032" s="56"/>
      <c r="AL1032" s="56"/>
      <c r="AM1032" s="56"/>
      <c r="AN1032" s="56"/>
    </row>
    <row r="1033" spans="37:40">
      <c r="AK1033" s="56"/>
      <c r="AL1033" s="56"/>
      <c r="AM1033" s="56"/>
      <c r="AN1033" s="56"/>
    </row>
    <row r="1034" spans="37:40">
      <c r="AK1034" s="56"/>
      <c r="AL1034" s="56"/>
      <c r="AM1034" s="56"/>
      <c r="AN1034" s="56"/>
    </row>
    <row r="1035" spans="37:40">
      <c r="AK1035" s="56"/>
      <c r="AL1035" s="56"/>
      <c r="AM1035" s="56"/>
      <c r="AN1035" s="56"/>
    </row>
    <row r="1036" spans="37:40">
      <c r="AK1036" s="56"/>
      <c r="AL1036" s="56"/>
      <c r="AM1036" s="56"/>
      <c r="AN1036" s="56"/>
    </row>
    <row r="1037" spans="37:40">
      <c r="AK1037" s="56"/>
      <c r="AL1037" s="56"/>
      <c r="AM1037" s="56"/>
      <c r="AN1037" s="56"/>
    </row>
    <row r="1038" spans="37:40">
      <c r="AK1038" s="56"/>
      <c r="AL1038" s="56"/>
      <c r="AM1038" s="56"/>
      <c r="AN1038" s="56"/>
    </row>
    <row r="1039" spans="37:40">
      <c r="AK1039" s="56"/>
      <c r="AL1039" s="56"/>
      <c r="AM1039" s="56"/>
      <c r="AN1039" s="56"/>
    </row>
    <row r="1040" spans="37:40">
      <c r="AK1040" s="56"/>
      <c r="AL1040" s="56"/>
      <c r="AM1040" s="56"/>
      <c r="AN1040" s="56"/>
    </row>
    <row r="1041" spans="37:40">
      <c r="AK1041" s="56"/>
      <c r="AL1041" s="56"/>
      <c r="AM1041" s="56"/>
      <c r="AN1041" s="56"/>
    </row>
    <row r="1042" spans="37:40">
      <c r="AK1042" s="56"/>
      <c r="AL1042" s="56"/>
      <c r="AM1042" s="56"/>
      <c r="AN1042" s="56"/>
    </row>
    <row r="1043" spans="37:40">
      <c r="AK1043" s="56"/>
      <c r="AL1043" s="56"/>
      <c r="AM1043" s="56"/>
      <c r="AN1043" s="56"/>
    </row>
    <row r="1044" spans="37:40">
      <c r="AK1044" s="56"/>
      <c r="AL1044" s="56"/>
      <c r="AM1044" s="56"/>
      <c r="AN1044" s="56"/>
    </row>
    <row r="1045" spans="37:40">
      <c r="AK1045" s="56"/>
      <c r="AL1045" s="56"/>
      <c r="AM1045" s="56"/>
      <c r="AN1045" s="56"/>
    </row>
    <row r="1046" spans="37:40">
      <c r="AK1046" s="56"/>
      <c r="AL1046" s="56"/>
      <c r="AM1046" s="56"/>
      <c r="AN1046" s="56"/>
    </row>
    <row r="1047" spans="37:40">
      <c r="AK1047" s="56"/>
      <c r="AL1047" s="56"/>
      <c r="AM1047" s="56"/>
      <c r="AN1047" s="56"/>
    </row>
    <row r="1048" spans="37:40">
      <c r="AK1048" s="56"/>
      <c r="AL1048" s="56"/>
      <c r="AM1048" s="56"/>
      <c r="AN1048" s="56"/>
    </row>
    <row r="1049" spans="37:40">
      <c r="AK1049" s="56"/>
      <c r="AL1049" s="56"/>
      <c r="AM1049" s="56"/>
      <c r="AN1049" s="56"/>
    </row>
    <row r="1050" spans="37:40">
      <c r="AK1050" s="56"/>
      <c r="AL1050" s="56"/>
      <c r="AM1050" s="56"/>
      <c r="AN1050" s="56"/>
    </row>
    <row r="1051" spans="37:40">
      <c r="AK1051" s="56"/>
      <c r="AL1051" s="56"/>
      <c r="AM1051" s="56"/>
      <c r="AN1051" s="56"/>
    </row>
    <row r="1052" spans="37:40">
      <c r="AK1052" s="56"/>
      <c r="AL1052" s="56"/>
      <c r="AM1052" s="56"/>
      <c r="AN1052" s="56"/>
    </row>
    <row r="1053" spans="37:40">
      <c r="AK1053" s="56"/>
      <c r="AL1053" s="56"/>
      <c r="AM1053" s="56"/>
      <c r="AN1053" s="56"/>
    </row>
    <row r="1054" spans="37:40">
      <c r="AK1054" s="56"/>
      <c r="AL1054" s="56"/>
      <c r="AM1054" s="56"/>
      <c r="AN1054" s="56"/>
    </row>
    <row r="1055" spans="37:40">
      <c r="AK1055" s="56"/>
      <c r="AL1055" s="56"/>
      <c r="AM1055" s="56"/>
      <c r="AN1055" s="56"/>
    </row>
    <row r="1056" spans="37:40">
      <c r="AK1056" s="56"/>
      <c r="AL1056" s="56"/>
      <c r="AM1056" s="56"/>
      <c r="AN1056" s="56"/>
    </row>
    <row r="1057" spans="37:40">
      <c r="AK1057" s="56"/>
      <c r="AL1057" s="56"/>
      <c r="AM1057" s="56"/>
      <c r="AN1057" s="56"/>
    </row>
    <row r="1058" spans="37:40">
      <c r="AK1058" s="56"/>
      <c r="AL1058" s="56"/>
      <c r="AM1058" s="56"/>
      <c r="AN1058" s="56"/>
    </row>
    <row r="1059" spans="37:40">
      <c r="AK1059" s="56"/>
      <c r="AL1059" s="56"/>
      <c r="AM1059" s="56"/>
      <c r="AN1059" s="56"/>
    </row>
    <row r="1060" spans="37:40">
      <c r="AK1060" s="56"/>
      <c r="AL1060" s="56"/>
      <c r="AM1060" s="56"/>
      <c r="AN1060" s="56"/>
    </row>
    <row r="1061" spans="37:40">
      <c r="AK1061" s="56"/>
      <c r="AL1061" s="56"/>
      <c r="AM1061" s="56"/>
      <c r="AN1061" s="56"/>
    </row>
    <row r="1062" spans="37:40">
      <c r="AK1062" s="56"/>
      <c r="AL1062" s="56"/>
      <c r="AM1062" s="56"/>
      <c r="AN1062" s="56"/>
    </row>
    <row r="1063" spans="37:40">
      <c r="AK1063" s="56"/>
      <c r="AL1063" s="56"/>
      <c r="AM1063" s="56"/>
      <c r="AN1063" s="56"/>
    </row>
    <row r="1064" spans="37:40">
      <c r="AK1064" s="56"/>
      <c r="AL1064" s="56"/>
      <c r="AM1064" s="56"/>
      <c r="AN1064" s="56"/>
    </row>
    <row r="1065" spans="37:40">
      <c r="AK1065" s="56"/>
      <c r="AL1065" s="56"/>
      <c r="AM1065" s="56"/>
      <c r="AN1065" s="56"/>
    </row>
    <row r="1066" spans="37:40">
      <c r="AK1066" s="56"/>
      <c r="AL1066" s="56"/>
      <c r="AM1066" s="56"/>
      <c r="AN1066" s="56"/>
    </row>
    <row r="1067" spans="37:40">
      <c r="AK1067" s="56"/>
      <c r="AL1067" s="56"/>
      <c r="AM1067" s="56"/>
      <c r="AN1067" s="56"/>
    </row>
    <row r="1068" spans="37:40">
      <c r="AK1068" s="56"/>
      <c r="AL1068" s="56"/>
      <c r="AM1068" s="56"/>
      <c r="AN1068" s="56"/>
    </row>
    <row r="1069" spans="37:40">
      <c r="AK1069" s="56"/>
      <c r="AL1069" s="56"/>
      <c r="AM1069" s="56"/>
      <c r="AN1069" s="56"/>
    </row>
    <row r="1070" spans="37:40">
      <c r="AK1070" s="56"/>
      <c r="AL1070" s="56"/>
      <c r="AM1070" s="56"/>
      <c r="AN1070" s="56"/>
    </row>
    <row r="1071" spans="37:40">
      <c r="AK1071" s="56"/>
      <c r="AL1071" s="56"/>
      <c r="AM1071" s="56"/>
      <c r="AN1071" s="56"/>
    </row>
    <row r="1072" spans="37:40">
      <c r="AK1072" s="56"/>
      <c r="AL1072" s="56"/>
      <c r="AM1072" s="56"/>
      <c r="AN1072" s="56"/>
    </row>
    <row r="1073" spans="37:40">
      <c r="AK1073" s="56"/>
      <c r="AL1073" s="56"/>
      <c r="AM1073" s="56"/>
      <c r="AN1073" s="56"/>
    </row>
    <row r="1074" spans="37:40">
      <c r="AK1074" s="56"/>
      <c r="AL1074" s="56"/>
      <c r="AM1074" s="56"/>
      <c r="AN1074" s="56"/>
    </row>
    <row r="1075" spans="37:40">
      <c r="AK1075" s="56"/>
      <c r="AL1075" s="56"/>
      <c r="AM1075" s="56"/>
      <c r="AN1075" s="56"/>
    </row>
    <row r="1076" spans="37:40">
      <c r="AK1076" s="56"/>
      <c r="AL1076" s="56"/>
      <c r="AM1076" s="56"/>
      <c r="AN1076" s="56"/>
    </row>
    <row r="1077" spans="37:40">
      <c r="AK1077" s="56"/>
      <c r="AL1077" s="56"/>
      <c r="AM1077" s="56"/>
      <c r="AN1077" s="56"/>
    </row>
    <row r="1078" spans="37:40">
      <c r="AK1078" s="56"/>
      <c r="AL1078" s="56"/>
      <c r="AM1078" s="56"/>
      <c r="AN1078" s="56"/>
    </row>
    <row r="1079" spans="37:40">
      <c r="AK1079" s="56"/>
      <c r="AL1079" s="56"/>
      <c r="AM1079" s="56"/>
      <c r="AN1079" s="56"/>
    </row>
    <row r="1080" spans="37:40">
      <c r="AK1080" s="56"/>
      <c r="AL1080" s="56"/>
      <c r="AM1080" s="56"/>
      <c r="AN1080" s="56"/>
    </row>
    <row r="1081" spans="37:40">
      <c r="AK1081" s="56"/>
      <c r="AL1081" s="56"/>
      <c r="AM1081" s="56"/>
      <c r="AN1081" s="56"/>
    </row>
    <row r="1082" spans="37:40">
      <c r="AK1082" s="56"/>
      <c r="AL1082" s="56"/>
      <c r="AM1082" s="56"/>
      <c r="AN1082" s="56"/>
    </row>
    <row r="1083" spans="37:40">
      <c r="AK1083" s="56"/>
      <c r="AL1083" s="56"/>
      <c r="AM1083" s="56"/>
      <c r="AN1083" s="56"/>
    </row>
    <row r="1084" spans="37:40">
      <c r="AK1084" s="56"/>
      <c r="AL1084" s="56"/>
      <c r="AM1084" s="56"/>
      <c r="AN1084" s="56"/>
    </row>
    <row r="1085" spans="37:40">
      <c r="AK1085" s="56"/>
      <c r="AL1085" s="56"/>
      <c r="AM1085" s="56"/>
      <c r="AN1085" s="56"/>
    </row>
    <row r="1086" spans="37:40">
      <c r="AK1086" s="56"/>
      <c r="AL1086" s="56"/>
      <c r="AM1086" s="56"/>
      <c r="AN1086" s="56"/>
    </row>
    <row r="1087" spans="37:40">
      <c r="AK1087" s="56"/>
      <c r="AL1087" s="56"/>
      <c r="AM1087" s="56"/>
      <c r="AN1087" s="56"/>
    </row>
    <row r="1088" spans="37:40">
      <c r="AK1088" s="56"/>
      <c r="AL1088" s="56"/>
      <c r="AM1088" s="56"/>
      <c r="AN1088" s="56"/>
    </row>
    <row r="1089" spans="37:40">
      <c r="AK1089" s="56"/>
      <c r="AL1089" s="56"/>
      <c r="AM1089" s="56"/>
      <c r="AN1089" s="56"/>
    </row>
    <row r="1090" spans="37:40">
      <c r="AK1090" s="56"/>
      <c r="AL1090" s="56"/>
      <c r="AM1090" s="56"/>
      <c r="AN1090" s="56"/>
    </row>
    <row r="1091" spans="37:40">
      <c r="AK1091" s="56"/>
      <c r="AL1091" s="56"/>
      <c r="AM1091" s="56"/>
      <c r="AN1091" s="56"/>
    </row>
    <row r="1092" spans="37:40">
      <c r="AK1092" s="56"/>
      <c r="AL1092" s="56"/>
      <c r="AM1092" s="56"/>
      <c r="AN1092" s="56"/>
    </row>
    <row r="1093" spans="37:40">
      <c r="AK1093" s="56"/>
      <c r="AL1093" s="56"/>
      <c r="AM1093" s="56"/>
      <c r="AN1093" s="56"/>
    </row>
    <row r="1094" spans="37:40">
      <c r="AK1094" s="56"/>
      <c r="AL1094" s="56"/>
      <c r="AM1094" s="56"/>
      <c r="AN1094" s="56"/>
    </row>
    <row r="1095" spans="37:40">
      <c r="AK1095" s="56"/>
      <c r="AL1095" s="56"/>
      <c r="AM1095" s="56"/>
      <c r="AN1095" s="56"/>
    </row>
    <row r="1096" spans="37:40">
      <c r="AK1096" s="56"/>
      <c r="AL1096" s="56"/>
      <c r="AM1096" s="56"/>
      <c r="AN1096" s="56"/>
    </row>
    <row r="1097" spans="37:40">
      <c r="AK1097" s="56"/>
      <c r="AL1097" s="56"/>
      <c r="AM1097" s="56"/>
      <c r="AN1097" s="56"/>
    </row>
    <row r="1098" spans="37:40">
      <c r="AK1098" s="56"/>
      <c r="AL1098" s="56"/>
      <c r="AM1098" s="56"/>
      <c r="AN1098" s="56"/>
    </row>
    <row r="1099" spans="37:40">
      <c r="AK1099" s="56"/>
      <c r="AL1099" s="56"/>
      <c r="AM1099" s="56"/>
      <c r="AN1099" s="56"/>
    </row>
    <row r="1100" spans="37:40">
      <c r="AK1100" s="56"/>
      <c r="AL1100" s="56"/>
      <c r="AM1100" s="56"/>
      <c r="AN1100" s="56"/>
    </row>
    <row r="1101" spans="37:40">
      <c r="AK1101" s="56"/>
      <c r="AL1101" s="56"/>
      <c r="AM1101" s="56"/>
      <c r="AN1101" s="56"/>
    </row>
    <row r="1102" spans="37:40">
      <c r="AK1102" s="56"/>
      <c r="AL1102" s="56"/>
      <c r="AM1102" s="56"/>
      <c r="AN1102" s="56"/>
    </row>
    <row r="1103" spans="37:40">
      <c r="AK1103" s="56"/>
      <c r="AL1103" s="56"/>
      <c r="AM1103" s="56"/>
      <c r="AN1103" s="56"/>
    </row>
    <row r="1104" spans="37:40">
      <c r="AK1104" s="56"/>
      <c r="AL1104" s="56"/>
      <c r="AM1104" s="56"/>
      <c r="AN1104" s="56"/>
    </row>
    <row r="1105" spans="37:40">
      <c r="AK1105" s="56"/>
      <c r="AL1105" s="56"/>
      <c r="AM1105" s="56"/>
      <c r="AN1105" s="56"/>
    </row>
    <row r="1106" spans="37:40">
      <c r="AK1106" s="56"/>
      <c r="AL1106" s="56"/>
      <c r="AM1106" s="56"/>
      <c r="AN1106" s="56"/>
    </row>
    <row r="1107" spans="37:40">
      <c r="AK1107" s="56"/>
      <c r="AL1107" s="56"/>
      <c r="AM1107" s="56"/>
      <c r="AN1107" s="56"/>
    </row>
    <row r="1108" spans="37:40">
      <c r="AK1108" s="56"/>
      <c r="AL1108" s="56"/>
      <c r="AM1108" s="56"/>
      <c r="AN1108" s="56"/>
    </row>
    <row r="1109" spans="37:40">
      <c r="AK1109" s="56"/>
      <c r="AL1109" s="56"/>
      <c r="AM1109" s="56"/>
      <c r="AN1109" s="56"/>
    </row>
    <row r="1110" spans="37:40">
      <c r="AK1110" s="56"/>
      <c r="AL1110" s="56"/>
      <c r="AM1110" s="56"/>
      <c r="AN1110" s="56"/>
    </row>
    <row r="1111" spans="37:40">
      <c r="AK1111" s="56"/>
      <c r="AL1111" s="56"/>
      <c r="AM1111" s="56"/>
      <c r="AN1111" s="56"/>
    </row>
    <row r="1112" spans="37:40">
      <c r="AK1112" s="56"/>
      <c r="AL1112" s="56"/>
      <c r="AM1112" s="56"/>
      <c r="AN1112" s="56"/>
    </row>
    <row r="1113" spans="37:40">
      <c r="AK1113" s="56"/>
      <c r="AL1113" s="56"/>
      <c r="AM1113" s="56"/>
      <c r="AN1113" s="56"/>
    </row>
    <row r="1114" spans="37:40">
      <c r="AK1114" s="56"/>
      <c r="AL1114" s="56"/>
      <c r="AM1114" s="56"/>
      <c r="AN1114" s="56"/>
    </row>
    <row r="1115" spans="37:40">
      <c r="AK1115" s="56"/>
      <c r="AL1115" s="56"/>
      <c r="AM1115" s="56"/>
      <c r="AN1115" s="56"/>
    </row>
    <row r="1116" spans="37:40">
      <c r="AK1116" s="56"/>
      <c r="AL1116" s="56"/>
      <c r="AM1116" s="56"/>
      <c r="AN1116" s="56"/>
    </row>
    <row r="1117" spans="37:40">
      <c r="AK1117" s="56"/>
      <c r="AL1117" s="56"/>
      <c r="AM1117" s="56"/>
      <c r="AN1117" s="56"/>
    </row>
    <row r="1118" spans="37:40">
      <c r="AK1118" s="56"/>
      <c r="AL1118" s="56"/>
      <c r="AM1118" s="56"/>
      <c r="AN1118" s="56"/>
    </row>
    <row r="1119" spans="37:40">
      <c r="AK1119" s="56"/>
      <c r="AL1119" s="56"/>
      <c r="AM1119" s="56"/>
      <c r="AN1119" s="56"/>
    </row>
    <row r="1120" spans="37:40">
      <c r="AK1120" s="56"/>
      <c r="AL1120" s="56"/>
      <c r="AM1120" s="56"/>
      <c r="AN1120" s="56"/>
    </row>
    <row r="1121" spans="37:40">
      <c r="AK1121" s="56"/>
      <c r="AL1121" s="56"/>
      <c r="AM1121" s="56"/>
      <c r="AN1121" s="56"/>
    </row>
    <row r="1122" spans="37:40">
      <c r="AK1122" s="56"/>
      <c r="AL1122" s="56"/>
      <c r="AM1122" s="56"/>
      <c r="AN1122" s="56"/>
    </row>
    <row r="1123" spans="37:40">
      <c r="AK1123" s="56"/>
      <c r="AL1123" s="56"/>
      <c r="AM1123" s="56"/>
      <c r="AN1123" s="56"/>
    </row>
    <row r="1124" spans="37:40">
      <c r="AK1124" s="56"/>
      <c r="AL1124" s="56"/>
      <c r="AM1124" s="56"/>
      <c r="AN1124" s="56"/>
    </row>
    <row r="1125" spans="37:40">
      <c r="AK1125" s="56"/>
      <c r="AL1125" s="56"/>
      <c r="AM1125" s="56"/>
      <c r="AN1125" s="56"/>
    </row>
    <row r="1126" spans="37:40">
      <c r="AK1126" s="56"/>
      <c r="AL1126" s="56"/>
      <c r="AM1126" s="56"/>
      <c r="AN1126" s="56"/>
    </row>
    <row r="1127" spans="37:40">
      <c r="AK1127" s="56"/>
      <c r="AL1127" s="56"/>
      <c r="AM1127" s="56"/>
      <c r="AN1127" s="56"/>
    </row>
    <row r="1128" spans="37:40">
      <c r="AK1128" s="56"/>
      <c r="AL1128" s="56"/>
      <c r="AM1128" s="56"/>
      <c r="AN1128" s="56"/>
    </row>
    <row r="1129" spans="37:40">
      <c r="AK1129" s="56"/>
      <c r="AL1129" s="56"/>
      <c r="AM1129" s="56"/>
      <c r="AN1129" s="56"/>
    </row>
    <row r="1130" spans="37:40">
      <c r="AK1130" s="56"/>
      <c r="AL1130" s="56"/>
      <c r="AM1130" s="56"/>
      <c r="AN1130" s="56"/>
    </row>
    <row r="1131" spans="37:40">
      <c r="AK1131" s="56"/>
      <c r="AL1131" s="56"/>
      <c r="AM1131" s="56"/>
      <c r="AN1131" s="56"/>
    </row>
    <row r="1132" spans="37:40">
      <c r="AK1132" s="56"/>
      <c r="AL1132" s="56"/>
      <c r="AM1132" s="56"/>
      <c r="AN1132" s="56"/>
    </row>
    <row r="1133" spans="37:40">
      <c r="AK1133" s="56"/>
      <c r="AL1133" s="56"/>
      <c r="AM1133" s="56"/>
      <c r="AN1133" s="56"/>
    </row>
    <row r="1134" spans="37:40">
      <c r="AK1134" s="56"/>
      <c r="AL1134" s="56"/>
      <c r="AM1134" s="56"/>
      <c r="AN1134" s="56"/>
    </row>
    <row r="1135" spans="37:40">
      <c r="AK1135" s="56"/>
      <c r="AL1135" s="56"/>
      <c r="AM1135" s="56"/>
      <c r="AN1135" s="56"/>
    </row>
    <row r="1136" spans="37:40">
      <c r="AK1136" s="56"/>
      <c r="AL1136" s="56"/>
      <c r="AM1136" s="56"/>
      <c r="AN1136" s="56"/>
    </row>
    <row r="1137" spans="37:40">
      <c r="AK1137" s="56"/>
      <c r="AL1137" s="56"/>
      <c r="AM1137" s="56"/>
      <c r="AN1137" s="56"/>
    </row>
    <row r="1138" spans="37:40">
      <c r="AK1138" s="56"/>
      <c r="AL1138" s="56"/>
      <c r="AM1138" s="56"/>
      <c r="AN1138" s="56"/>
    </row>
    <row r="1139" spans="37:40">
      <c r="AK1139" s="56"/>
      <c r="AL1139" s="56"/>
      <c r="AM1139" s="56"/>
      <c r="AN1139" s="56"/>
    </row>
    <row r="1140" spans="37:40">
      <c r="AK1140" s="56"/>
      <c r="AL1140" s="56"/>
      <c r="AM1140" s="56"/>
      <c r="AN1140" s="56"/>
    </row>
    <row r="1141" spans="37:40">
      <c r="AK1141" s="56"/>
      <c r="AL1141" s="56"/>
      <c r="AM1141" s="56"/>
      <c r="AN1141" s="56"/>
    </row>
    <row r="1142" spans="37:40">
      <c r="AK1142" s="56"/>
      <c r="AL1142" s="56"/>
      <c r="AM1142" s="56"/>
      <c r="AN1142" s="56"/>
    </row>
    <row r="1143" spans="37:40">
      <c r="AK1143" s="56"/>
      <c r="AL1143" s="56"/>
      <c r="AM1143" s="56"/>
      <c r="AN1143" s="56"/>
    </row>
    <row r="1144" spans="37:40">
      <c r="AK1144" s="56"/>
      <c r="AL1144" s="56"/>
      <c r="AM1144" s="56"/>
      <c r="AN1144" s="56"/>
    </row>
    <row r="1145" spans="37:40">
      <c r="AK1145" s="56"/>
      <c r="AL1145" s="56"/>
      <c r="AM1145" s="56"/>
      <c r="AN1145" s="56"/>
    </row>
    <row r="1146" spans="37:40">
      <c r="AK1146" s="56"/>
      <c r="AL1146" s="56"/>
      <c r="AM1146" s="56"/>
      <c r="AN1146" s="56"/>
    </row>
    <row r="1147" spans="37:40">
      <c r="AK1147" s="56"/>
      <c r="AL1147" s="56"/>
      <c r="AM1147" s="56"/>
      <c r="AN1147" s="56"/>
    </row>
    <row r="1148" spans="37:40">
      <c r="AK1148" s="56"/>
      <c r="AL1148" s="56"/>
      <c r="AM1148" s="56"/>
      <c r="AN1148" s="56"/>
    </row>
    <row r="1149" spans="37:40">
      <c r="AK1149" s="56"/>
      <c r="AL1149" s="56"/>
      <c r="AM1149" s="56"/>
      <c r="AN1149" s="56"/>
    </row>
    <row r="1150" spans="37:40">
      <c r="AK1150" s="56"/>
      <c r="AL1150" s="56"/>
      <c r="AM1150" s="56"/>
      <c r="AN1150" s="56"/>
    </row>
    <row r="1151" spans="37:40">
      <c r="AK1151" s="56"/>
      <c r="AL1151" s="56"/>
      <c r="AM1151" s="56"/>
      <c r="AN1151" s="56"/>
    </row>
    <row r="1152" spans="37:40">
      <c r="AK1152" s="56"/>
      <c r="AL1152" s="56"/>
      <c r="AM1152" s="56"/>
      <c r="AN1152" s="56"/>
    </row>
    <row r="1153" spans="37:40">
      <c r="AK1153" s="56"/>
      <c r="AL1153" s="56"/>
      <c r="AM1153" s="56"/>
      <c r="AN1153" s="56"/>
    </row>
    <row r="1154" spans="37:40">
      <c r="AK1154" s="56"/>
      <c r="AL1154" s="56"/>
      <c r="AM1154" s="56"/>
      <c r="AN1154" s="56"/>
    </row>
    <row r="1155" spans="37:40">
      <c r="AK1155" s="56"/>
      <c r="AL1155" s="56"/>
      <c r="AM1155" s="56"/>
      <c r="AN1155" s="56"/>
    </row>
    <row r="1156" spans="37:40">
      <c r="AK1156" s="56"/>
      <c r="AL1156" s="56"/>
      <c r="AM1156" s="56"/>
      <c r="AN1156" s="56"/>
    </row>
    <row r="1157" spans="37:40">
      <c r="AK1157" s="56"/>
      <c r="AL1157" s="56"/>
      <c r="AM1157" s="56"/>
      <c r="AN1157" s="56"/>
    </row>
    <row r="1158" spans="37:40">
      <c r="AK1158" s="56"/>
      <c r="AL1158" s="56"/>
      <c r="AM1158" s="56"/>
      <c r="AN1158" s="56"/>
    </row>
    <row r="1159" spans="37:40">
      <c r="AK1159" s="56"/>
      <c r="AL1159" s="56"/>
      <c r="AM1159" s="56"/>
      <c r="AN1159" s="56"/>
    </row>
    <row r="1160" spans="37:40">
      <c r="AK1160" s="56"/>
      <c r="AL1160" s="56"/>
      <c r="AM1160" s="56"/>
      <c r="AN1160" s="56"/>
    </row>
    <row r="1161" spans="37:40">
      <c r="AK1161" s="56"/>
      <c r="AL1161" s="56"/>
      <c r="AM1161" s="56"/>
      <c r="AN1161" s="56"/>
    </row>
    <row r="1162" spans="37:40">
      <c r="AK1162" s="56"/>
      <c r="AL1162" s="56"/>
      <c r="AM1162" s="56"/>
      <c r="AN1162" s="56"/>
    </row>
    <row r="1163" spans="37:40">
      <c r="AK1163" s="56"/>
      <c r="AL1163" s="56"/>
      <c r="AM1163" s="56"/>
      <c r="AN1163" s="56"/>
    </row>
    <row r="1164" spans="37:40">
      <c r="AK1164" s="56"/>
      <c r="AL1164" s="56"/>
      <c r="AM1164" s="56"/>
      <c r="AN1164" s="56"/>
    </row>
    <row r="1165" spans="37:40">
      <c r="AK1165" s="56"/>
      <c r="AL1165" s="56"/>
      <c r="AM1165" s="56"/>
      <c r="AN1165" s="56"/>
    </row>
    <row r="1166" spans="37:40">
      <c r="AK1166" s="56"/>
      <c r="AL1166" s="56"/>
      <c r="AM1166" s="56"/>
      <c r="AN1166" s="56"/>
    </row>
    <row r="1167" spans="37:40">
      <c r="AK1167" s="56"/>
      <c r="AL1167" s="56"/>
      <c r="AM1167" s="56"/>
      <c r="AN1167" s="56"/>
    </row>
    <row r="1168" spans="37:40">
      <c r="AK1168" s="56"/>
      <c r="AL1168" s="56"/>
      <c r="AM1168" s="56"/>
      <c r="AN1168" s="56"/>
    </row>
    <row r="1169" spans="37:40">
      <c r="AK1169" s="56"/>
      <c r="AL1169" s="56"/>
      <c r="AM1169" s="56"/>
      <c r="AN1169" s="56"/>
    </row>
    <row r="1170" spans="37:40">
      <c r="AK1170" s="56"/>
      <c r="AL1170" s="56"/>
      <c r="AM1170" s="56"/>
      <c r="AN1170" s="56"/>
    </row>
    <row r="1171" spans="37:40">
      <c r="AK1171" s="56"/>
      <c r="AL1171" s="56"/>
      <c r="AM1171" s="56"/>
      <c r="AN1171" s="56"/>
    </row>
    <row r="1172" spans="37:40">
      <c r="AK1172" s="56"/>
      <c r="AL1172" s="56"/>
      <c r="AM1172" s="56"/>
      <c r="AN1172" s="56"/>
    </row>
    <row r="1173" spans="37:40">
      <c r="AK1173" s="56"/>
      <c r="AL1173" s="56"/>
      <c r="AM1173" s="56"/>
      <c r="AN1173" s="56"/>
    </row>
    <row r="1174" spans="37:40">
      <c r="AK1174" s="56"/>
      <c r="AL1174" s="56"/>
      <c r="AM1174" s="56"/>
      <c r="AN1174" s="56"/>
    </row>
    <row r="1175" spans="37:40">
      <c r="AK1175" s="56"/>
      <c r="AL1175" s="56"/>
      <c r="AM1175" s="56"/>
      <c r="AN1175" s="56"/>
    </row>
    <row r="1176" spans="37:40">
      <c r="AK1176" s="56"/>
      <c r="AL1176" s="56"/>
      <c r="AM1176" s="56"/>
      <c r="AN1176" s="56"/>
    </row>
    <row r="1177" spans="37:40">
      <c r="AK1177" s="56"/>
      <c r="AL1177" s="56"/>
      <c r="AM1177" s="56"/>
      <c r="AN1177" s="56"/>
    </row>
    <row r="1178" spans="37:40">
      <c r="AK1178" s="56"/>
      <c r="AL1178" s="56"/>
      <c r="AM1178" s="56"/>
      <c r="AN1178" s="56"/>
    </row>
    <row r="1179" spans="37:40">
      <c r="AK1179" s="56"/>
      <c r="AL1179" s="56"/>
      <c r="AM1179" s="56"/>
      <c r="AN1179" s="56"/>
    </row>
    <row r="1180" spans="37:40">
      <c r="AK1180" s="56"/>
      <c r="AL1180" s="56"/>
      <c r="AM1180" s="56"/>
      <c r="AN1180" s="56"/>
    </row>
    <row r="1181" spans="37:40">
      <c r="AK1181" s="56"/>
      <c r="AL1181" s="56"/>
      <c r="AM1181" s="56"/>
      <c r="AN1181" s="56"/>
    </row>
    <row r="1182" spans="37:40">
      <c r="AK1182" s="56"/>
      <c r="AL1182" s="56"/>
      <c r="AM1182" s="56"/>
      <c r="AN1182" s="56"/>
    </row>
    <row r="1183" spans="37:40">
      <c r="AK1183" s="56"/>
      <c r="AL1183" s="56"/>
      <c r="AM1183" s="56"/>
      <c r="AN1183" s="56"/>
    </row>
    <row r="1184" spans="37:40">
      <c r="AK1184" s="56"/>
      <c r="AL1184" s="56"/>
      <c r="AM1184" s="56"/>
      <c r="AN1184" s="56"/>
    </row>
    <row r="1185" spans="37:40">
      <c r="AK1185" s="56"/>
      <c r="AL1185" s="56"/>
      <c r="AM1185" s="56"/>
      <c r="AN1185" s="56"/>
    </row>
    <row r="1186" spans="37:40">
      <c r="AK1186" s="56"/>
      <c r="AL1186" s="56"/>
      <c r="AM1186" s="56"/>
      <c r="AN1186" s="56"/>
    </row>
    <row r="1187" spans="37:40">
      <c r="AK1187" s="56"/>
      <c r="AL1187" s="56"/>
      <c r="AM1187" s="56"/>
      <c r="AN1187" s="56"/>
    </row>
    <row r="1188" spans="37:40">
      <c r="AK1188" s="56"/>
      <c r="AL1188" s="56"/>
      <c r="AM1188" s="56"/>
      <c r="AN1188" s="56"/>
    </row>
    <row r="1189" spans="37:40">
      <c r="AK1189" s="56"/>
      <c r="AL1189" s="56"/>
      <c r="AM1189" s="56"/>
      <c r="AN1189" s="56"/>
    </row>
    <row r="1190" spans="37:40">
      <c r="AK1190" s="56"/>
      <c r="AL1190" s="56"/>
      <c r="AM1190" s="56"/>
      <c r="AN1190" s="56"/>
    </row>
    <row r="1191" spans="37:40">
      <c r="AK1191" s="56"/>
      <c r="AL1191" s="56"/>
      <c r="AM1191" s="56"/>
      <c r="AN1191" s="56"/>
    </row>
    <row r="1192" spans="37:40">
      <c r="AK1192" s="56"/>
      <c r="AL1192" s="56"/>
      <c r="AM1192" s="56"/>
      <c r="AN1192" s="56"/>
    </row>
    <row r="1193" spans="37:40">
      <c r="AK1193" s="56"/>
      <c r="AL1193" s="56"/>
      <c r="AM1193" s="56"/>
      <c r="AN1193" s="56"/>
    </row>
    <row r="1194" spans="37:40">
      <c r="AK1194" s="56"/>
      <c r="AL1194" s="56"/>
      <c r="AM1194" s="56"/>
      <c r="AN1194" s="56"/>
    </row>
    <row r="1195" spans="37:40">
      <c r="AK1195" s="56"/>
      <c r="AL1195" s="56"/>
      <c r="AM1195" s="56"/>
      <c r="AN1195" s="56"/>
    </row>
    <row r="1196" spans="37:40">
      <c r="AK1196" s="56"/>
      <c r="AL1196" s="56"/>
      <c r="AM1196" s="56"/>
      <c r="AN1196" s="56"/>
    </row>
    <row r="1197" spans="37:40">
      <c r="AK1197" s="56"/>
      <c r="AL1197" s="56"/>
      <c r="AM1197" s="56"/>
      <c r="AN1197" s="56"/>
    </row>
    <row r="1198" spans="37:40">
      <c r="AK1198" s="56"/>
      <c r="AL1198" s="56"/>
      <c r="AM1198" s="56"/>
      <c r="AN1198" s="56"/>
    </row>
    <row r="1199" spans="37:40">
      <c r="AK1199" s="56"/>
      <c r="AL1199" s="56"/>
      <c r="AM1199" s="56"/>
      <c r="AN1199" s="56"/>
    </row>
    <row r="1200" spans="37:40">
      <c r="AK1200" s="56"/>
      <c r="AL1200" s="56"/>
      <c r="AM1200" s="56"/>
      <c r="AN1200" s="56"/>
    </row>
    <row r="1201" spans="37:40">
      <c r="AK1201" s="56"/>
      <c r="AL1201" s="56"/>
      <c r="AM1201" s="56"/>
      <c r="AN1201" s="56"/>
    </row>
    <row r="1202" spans="37:40">
      <c r="AK1202" s="56"/>
      <c r="AL1202" s="56"/>
      <c r="AM1202" s="56"/>
      <c r="AN1202" s="56"/>
    </row>
    <row r="1203" spans="37:40">
      <c r="AK1203" s="56"/>
      <c r="AL1203" s="56"/>
      <c r="AM1203" s="56"/>
      <c r="AN1203" s="56"/>
    </row>
    <row r="1204" spans="37:40">
      <c r="AK1204" s="56"/>
      <c r="AL1204" s="56"/>
      <c r="AM1204" s="56"/>
      <c r="AN1204" s="56"/>
    </row>
    <row r="1205" spans="37:40">
      <c r="AK1205" s="56"/>
      <c r="AL1205" s="56"/>
      <c r="AM1205" s="56"/>
      <c r="AN1205" s="56"/>
    </row>
    <row r="1206" spans="37:40">
      <c r="AK1206" s="56"/>
      <c r="AL1206" s="56"/>
      <c r="AM1206" s="56"/>
      <c r="AN1206" s="56"/>
    </row>
    <row r="1207" spans="37:40">
      <c r="AK1207" s="56"/>
      <c r="AL1207" s="56"/>
      <c r="AM1207" s="56"/>
      <c r="AN1207" s="56"/>
    </row>
    <row r="1208" spans="37:40">
      <c r="AK1208" s="56"/>
      <c r="AL1208" s="56"/>
      <c r="AM1208" s="56"/>
      <c r="AN1208" s="56"/>
    </row>
    <row r="1209" spans="37:40">
      <c r="AK1209" s="56"/>
      <c r="AL1209" s="56"/>
      <c r="AM1209" s="56"/>
      <c r="AN1209" s="56"/>
    </row>
    <row r="1210" spans="37:40">
      <c r="AK1210" s="56"/>
      <c r="AL1210" s="56"/>
      <c r="AM1210" s="56"/>
      <c r="AN1210" s="56"/>
    </row>
    <row r="1211" spans="37:40">
      <c r="AK1211" s="56"/>
      <c r="AL1211" s="56"/>
      <c r="AM1211" s="56"/>
      <c r="AN1211" s="56"/>
    </row>
    <row r="1212" spans="37:40">
      <c r="AK1212" s="56"/>
      <c r="AL1212" s="56"/>
      <c r="AM1212" s="56"/>
      <c r="AN1212" s="56"/>
    </row>
    <row r="1213" spans="37:40">
      <c r="AK1213" s="56"/>
      <c r="AL1213" s="56"/>
      <c r="AM1213" s="56"/>
      <c r="AN1213" s="56"/>
    </row>
    <row r="1214" spans="37:40">
      <c r="AK1214" s="56"/>
      <c r="AL1214" s="56"/>
      <c r="AM1214" s="56"/>
      <c r="AN1214" s="56"/>
    </row>
    <row r="1215" spans="37:40">
      <c r="AK1215" s="56"/>
      <c r="AL1215" s="56"/>
      <c r="AM1215" s="56"/>
      <c r="AN1215" s="56"/>
    </row>
    <row r="1216" spans="37:40">
      <c r="AK1216" s="56"/>
      <c r="AL1216" s="56"/>
      <c r="AM1216" s="56"/>
      <c r="AN1216" s="56"/>
    </row>
    <row r="1217" spans="37:40">
      <c r="AK1217" s="56"/>
      <c r="AL1217" s="56"/>
      <c r="AM1217" s="56"/>
      <c r="AN1217" s="56"/>
    </row>
    <row r="1218" spans="37:40">
      <c r="AK1218" s="56"/>
      <c r="AL1218" s="56"/>
      <c r="AM1218" s="56"/>
      <c r="AN1218" s="56"/>
    </row>
    <row r="1219" spans="37:40">
      <c r="AK1219" s="56"/>
      <c r="AL1219" s="56"/>
      <c r="AM1219" s="56"/>
      <c r="AN1219" s="56"/>
    </row>
    <row r="1220" spans="37:40">
      <c r="AK1220" s="56"/>
      <c r="AL1220" s="56"/>
      <c r="AM1220" s="56"/>
      <c r="AN1220" s="56"/>
    </row>
    <row r="1221" spans="37:40">
      <c r="AK1221" s="56"/>
      <c r="AL1221" s="56"/>
      <c r="AM1221" s="56"/>
      <c r="AN1221" s="56"/>
    </row>
    <row r="1222" spans="37:40">
      <c r="AK1222" s="56"/>
      <c r="AL1222" s="56"/>
      <c r="AM1222" s="56"/>
      <c r="AN1222" s="56"/>
    </row>
    <row r="1223" spans="37:40">
      <c r="AK1223" s="56"/>
      <c r="AL1223" s="56"/>
      <c r="AM1223" s="56"/>
      <c r="AN1223" s="56"/>
    </row>
    <row r="1224" spans="37:40">
      <c r="AK1224" s="56"/>
      <c r="AL1224" s="56"/>
      <c r="AM1224" s="56"/>
      <c r="AN1224" s="56"/>
    </row>
    <row r="1225" spans="37:40">
      <c r="AK1225" s="56"/>
      <c r="AL1225" s="56"/>
      <c r="AM1225" s="56"/>
      <c r="AN1225" s="56"/>
    </row>
    <row r="1226" spans="37:40">
      <c r="AK1226" s="56"/>
      <c r="AL1226" s="56"/>
      <c r="AM1226" s="56"/>
      <c r="AN1226" s="56"/>
    </row>
    <row r="1227" spans="37:40">
      <c r="AK1227" s="56"/>
      <c r="AL1227" s="56"/>
      <c r="AM1227" s="56"/>
      <c r="AN1227" s="56"/>
    </row>
    <row r="1228" spans="37:40">
      <c r="AK1228" s="56"/>
      <c r="AL1228" s="56"/>
      <c r="AM1228" s="56"/>
      <c r="AN1228" s="56"/>
    </row>
    <row r="1229" spans="37:40">
      <c r="AK1229" s="56"/>
      <c r="AL1229" s="56"/>
      <c r="AM1229" s="56"/>
      <c r="AN1229" s="56"/>
    </row>
    <row r="1230" spans="37:40">
      <c r="AK1230" s="56"/>
      <c r="AL1230" s="56"/>
      <c r="AM1230" s="56"/>
      <c r="AN1230" s="56"/>
    </row>
    <row r="1231" spans="37:40">
      <c r="AK1231" s="56"/>
      <c r="AL1231" s="56"/>
      <c r="AM1231" s="56"/>
      <c r="AN1231" s="56"/>
    </row>
    <row r="1232" spans="37:40">
      <c r="AK1232" s="56"/>
      <c r="AL1232" s="56"/>
      <c r="AM1232" s="56"/>
      <c r="AN1232" s="56"/>
    </row>
    <row r="1233" spans="37:40">
      <c r="AK1233" s="56"/>
      <c r="AL1233" s="56"/>
      <c r="AM1233" s="56"/>
      <c r="AN1233" s="56"/>
    </row>
    <row r="1234" spans="37:40">
      <c r="AK1234" s="56"/>
      <c r="AL1234" s="56"/>
      <c r="AM1234" s="56"/>
      <c r="AN1234" s="56"/>
    </row>
    <row r="1235" spans="37:40">
      <c r="AK1235" s="56"/>
      <c r="AL1235" s="56"/>
      <c r="AM1235" s="56"/>
      <c r="AN1235" s="56"/>
    </row>
    <row r="1236" spans="37:40">
      <c r="AK1236" s="56"/>
      <c r="AL1236" s="56"/>
      <c r="AM1236" s="56"/>
      <c r="AN1236" s="56"/>
    </row>
    <row r="1237" spans="37:40">
      <c r="AK1237" s="56"/>
      <c r="AL1237" s="56"/>
      <c r="AM1237" s="56"/>
      <c r="AN1237" s="56"/>
    </row>
    <row r="1238" spans="37:40">
      <c r="AK1238" s="56"/>
      <c r="AL1238" s="56"/>
      <c r="AM1238" s="56"/>
      <c r="AN1238" s="56"/>
    </row>
    <row r="1239" spans="37:40">
      <c r="AK1239" s="56"/>
      <c r="AL1239" s="56"/>
      <c r="AM1239" s="56"/>
      <c r="AN1239" s="56"/>
    </row>
    <row r="1240" spans="37:40">
      <c r="AK1240" s="56"/>
      <c r="AL1240" s="56"/>
      <c r="AM1240" s="56"/>
      <c r="AN1240" s="56"/>
    </row>
    <row r="1241" spans="37:40">
      <c r="AK1241" s="56"/>
      <c r="AL1241" s="56"/>
      <c r="AM1241" s="56"/>
      <c r="AN1241" s="56"/>
    </row>
    <row r="1242" spans="37:40">
      <c r="AK1242" s="56"/>
      <c r="AL1242" s="56"/>
      <c r="AM1242" s="56"/>
      <c r="AN1242" s="56"/>
    </row>
    <row r="1243" spans="37:40">
      <c r="AK1243" s="56"/>
      <c r="AL1243" s="56"/>
      <c r="AM1243" s="56"/>
      <c r="AN1243" s="56"/>
    </row>
    <row r="1244" spans="37:40">
      <c r="AK1244" s="56"/>
      <c r="AL1244" s="56"/>
      <c r="AM1244" s="56"/>
      <c r="AN1244" s="56"/>
    </row>
    <row r="1245" spans="37:40">
      <c r="AK1245" s="56"/>
      <c r="AL1245" s="56"/>
      <c r="AM1245" s="56"/>
      <c r="AN1245" s="56"/>
    </row>
    <row r="1246" spans="37:40">
      <c r="AK1246" s="56"/>
      <c r="AL1246" s="56"/>
      <c r="AM1246" s="56"/>
      <c r="AN1246" s="56"/>
    </row>
    <row r="1247" spans="37:40">
      <c r="AK1247" s="56"/>
      <c r="AL1247" s="56"/>
      <c r="AM1247" s="56"/>
      <c r="AN1247" s="56"/>
    </row>
    <row r="1248" spans="37:40">
      <c r="AK1248" s="56"/>
      <c r="AL1248" s="56"/>
      <c r="AM1248" s="56"/>
      <c r="AN1248" s="56"/>
    </row>
    <row r="1249" spans="37:40">
      <c r="AK1249" s="56"/>
      <c r="AL1249" s="56"/>
      <c r="AM1249" s="56"/>
      <c r="AN1249" s="56"/>
    </row>
    <row r="1250" spans="37:40">
      <c r="AK1250" s="56"/>
      <c r="AL1250" s="56"/>
      <c r="AM1250" s="56"/>
      <c r="AN1250" s="56"/>
    </row>
    <row r="1251" spans="37:40">
      <c r="AK1251" s="56"/>
      <c r="AL1251" s="56"/>
      <c r="AM1251" s="56"/>
      <c r="AN1251" s="56"/>
    </row>
    <row r="1252" spans="37:40">
      <c r="AK1252" s="56"/>
      <c r="AL1252" s="56"/>
      <c r="AM1252" s="56"/>
      <c r="AN1252" s="56"/>
    </row>
    <row r="1253" spans="37:40">
      <c r="AK1253" s="56"/>
      <c r="AL1253" s="56"/>
      <c r="AM1253" s="56"/>
      <c r="AN1253" s="56"/>
    </row>
    <row r="1254" spans="37:40">
      <c r="AK1254" s="56"/>
      <c r="AL1254" s="56"/>
      <c r="AM1254" s="56"/>
      <c r="AN1254" s="56"/>
    </row>
    <row r="1255" spans="37:40">
      <c r="AK1255" s="56"/>
      <c r="AL1255" s="56"/>
      <c r="AM1255" s="56"/>
      <c r="AN1255" s="56"/>
    </row>
    <row r="1256" spans="37:40">
      <c r="AK1256" s="56"/>
      <c r="AL1256" s="56"/>
      <c r="AM1256" s="56"/>
      <c r="AN1256" s="56"/>
    </row>
    <row r="1257" spans="37:40">
      <c r="AK1257" s="56"/>
      <c r="AL1257" s="56"/>
      <c r="AM1257" s="56"/>
      <c r="AN1257" s="56"/>
    </row>
    <row r="1258" spans="37:40">
      <c r="AK1258" s="56"/>
      <c r="AL1258" s="56"/>
      <c r="AM1258" s="56"/>
      <c r="AN1258" s="56"/>
    </row>
    <row r="1259" spans="37:40">
      <c r="AK1259" s="56"/>
      <c r="AL1259" s="56"/>
      <c r="AM1259" s="56"/>
      <c r="AN1259" s="56"/>
    </row>
    <row r="1260" spans="37:40">
      <c r="AK1260" s="56"/>
      <c r="AL1260" s="56"/>
      <c r="AM1260" s="56"/>
      <c r="AN1260" s="56"/>
    </row>
    <row r="1261" spans="37:40">
      <c r="AK1261" s="56"/>
      <c r="AL1261" s="56"/>
      <c r="AM1261" s="56"/>
      <c r="AN1261" s="56"/>
    </row>
    <row r="1262" spans="37:40">
      <c r="AK1262" s="56"/>
      <c r="AL1262" s="56"/>
      <c r="AM1262" s="56"/>
      <c r="AN1262" s="56"/>
    </row>
    <row r="1263" spans="37:40">
      <c r="AK1263" s="56"/>
      <c r="AL1263" s="56"/>
      <c r="AM1263" s="56"/>
      <c r="AN1263" s="56"/>
    </row>
    <row r="1264" spans="37:40">
      <c r="AK1264" s="56"/>
      <c r="AL1264" s="56"/>
      <c r="AM1264" s="56"/>
      <c r="AN1264" s="56"/>
    </row>
    <row r="1265" spans="37:40">
      <c r="AK1265" s="56"/>
      <c r="AL1265" s="56"/>
      <c r="AM1265" s="56"/>
      <c r="AN1265" s="56"/>
    </row>
    <row r="1266" spans="37:40">
      <c r="AK1266" s="56"/>
      <c r="AL1266" s="56"/>
      <c r="AM1266" s="56"/>
      <c r="AN1266" s="56"/>
    </row>
    <row r="1267" spans="37:40">
      <c r="AK1267" s="56"/>
      <c r="AL1267" s="56"/>
      <c r="AM1267" s="56"/>
      <c r="AN1267" s="56"/>
    </row>
    <row r="1268" spans="37:40">
      <c r="AK1268" s="56"/>
      <c r="AL1268" s="56"/>
      <c r="AM1268" s="56"/>
      <c r="AN1268" s="56"/>
    </row>
    <row r="1269" spans="37:40">
      <c r="AK1269" s="56"/>
      <c r="AL1269" s="56"/>
      <c r="AM1269" s="56"/>
      <c r="AN1269" s="56"/>
    </row>
    <row r="1270" spans="37:40">
      <c r="AK1270" s="56"/>
      <c r="AL1270" s="56"/>
      <c r="AM1270" s="56"/>
      <c r="AN1270" s="56"/>
    </row>
    <row r="1271" spans="37:40">
      <c r="AK1271" s="56"/>
      <c r="AL1271" s="56"/>
      <c r="AM1271" s="56"/>
      <c r="AN1271" s="56"/>
    </row>
    <row r="1272" spans="37:40">
      <c r="AK1272" s="56"/>
      <c r="AL1272" s="56"/>
      <c r="AM1272" s="56"/>
      <c r="AN1272" s="56"/>
    </row>
    <row r="1273" spans="37:40">
      <c r="AK1273" s="56"/>
      <c r="AL1273" s="56"/>
      <c r="AM1273" s="56"/>
      <c r="AN1273" s="56"/>
    </row>
    <row r="1274" spans="37:40">
      <c r="AK1274" s="56"/>
      <c r="AL1274" s="56"/>
      <c r="AM1274" s="56"/>
      <c r="AN1274" s="56"/>
    </row>
    <row r="1275" spans="37:40">
      <c r="AK1275" s="56"/>
      <c r="AL1275" s="56"/>
      <c r="AM1275" s="56"/>
      <c r="AN1275" s="56"/>
    </row>
    <row r="1276" spans="37:40">
      <c r="AK1276" s="56"/>
      <c r="AL1276" s="56"/>
      <c r="AM1276" s="56"/>
      <c r="AN1276" s="56"/>
    </row>
    <row r="1277" spans="37:40">
      <c r="AK1277" s="56"/>
      <c r="AL1277" s="56"/>
      <c r="AM1277" s="56"/>
      <c r="AN1277" s="56"/>
    </row>
    <row r="1278" spans="37:40">
      <c r="AK1278" s="56"/>
      <c r="AL1278" s="56"/>
      <c r="AM1278" s="56"/>
      <c r="AN1278" s="56"/>
    </row>
    <row r="1279" spans="37:40">
      <c r="AK1279" s="56"/>
      <c r="AL1279" s="56"/>
      <c r="AM1279" s="56"/>
      <c r="AN1279" s="56"/>
    </row>
    <row r="1280" spans="37:40">
      <c r="AK1280" s="56"/>
      <c r="AL1280" s="56"/>
      <c r="AM1280" s="56"/>
      <c r="AN1280" s="56"/>
    </row>
    <row r="1281" spans="37:40">
      <c r="AK1281" s="56"/>
      <c r="AL1281" s="56"/>
      <c r="AM1281" s="56"/>
      <c r="AN1281" s="56"/>
    </row>
    <row r="1282" spans="37:40">
      <c r="AK1282" s="56"/>
      <c r="AL1282" s="56"/>
      <c r="AM1282" s="56"/>
      <c r="AN1282" s="56"/>
    </row>
    <row r="1283" spans="37:40">
      <c r="AK1283" s="56"/>
      <c r="AL1283" s="56"/>
      <c r="AM1283" s="56"/>
      <c r="AN1283" s="56"/>
    </row>
    <row r="1284" spans="37:40">
      <c r="AK1284" s="56"/>
      <c r="AL1284" s="56"/>
      <c r="AM1284" s="56"/>
      <c r="AN1284" s="56"/>
    </row>
    <row r="1285" spans="37:40">
      <c r="AK1285" s="56"/>
      <c r="AL1285" s="56"/>
      <c r="AM1285" s="56"/>
      <c r="AN1285" s="56"/>
    </row>
    <row r="1286" spans="37:40">
      <c r="AK1286" s="56"/>
      <c r="AL1286" s="56"/>
      <c r="AM1286" s="56"/>
      <c r="AN1286" s="56"/>
    </row>
    <row r="1287" spans="37:40">
      <c r="AK1287" s="56"/>
      <c r="AL1287" s="56"/>
      <c r="AM1287" s="56"/>
      <c r="AN1287" s="56"/>
    </row>
    <row r="1288" spans="37:40">
      <c r="AK1288" s="56"/>
      <c r="AL1288" s="56"/>
      <c r="AM1288" s="56"/>
      <c r="AN1288" s="56"/>
    </row>
    <row r="1289" spans="37:40">
      <c r="AK1289" s="56"/>
      <c r="AL1289" s="56"/>
      <c r="AM1289" s="56"/>
      <c r="AN1289" s="56"/>
    </row>
    <row r="1290" spans="37:40">
      <c r="AK1290" s="56"/>
      <c r="AL1290" s="56"/>
      <c r="AM1290" s="56"/>
      <c r="AN1290" s="56"/>
    </row>
    <row r="1291" spans="37:40">
      <c r="AK1291" s="56"/>
      <c r="AL1291" s="56"/>
      <c r="AM1291" s="56"/>
      <c r="AN1291" s="56"/>
    </row>
    <row r="1292" spans="37:40">
      <c r="AK1292" s="56"/>
      <c r="AL1292" s="56"/>
      <c r="AM1292" s="56"/>
      <c r="AN1292" s="56"/>
    </row>
    <row r="1293" spans="37:40">
      <c r="AK1293" s="56"/>
      <c r="AL1293" s="56"/>
      <c r="AM1293" s="56"/>
      <c r="AN1293" s="56"/>
    </row>
    <row r="1294" spans="37:40">
      <c r="AK1294" s="56"/>
      <c r="AL1294" s="56"/>
      <c r="AM1294" s="56"/>
      <c r="AN1294" s="56"/>
    </row>
    <row r="1295" spans="37:40">
      <c r="AK1295" s="56"/>
      <c r="AL1295" s="56"/>
      <c r="AM1295" s="56"/>
      <c r="AN1295" s="56"/>
    </row>
    <row r="1296" spans="37:40">
      <c r="AK1296" s="56"/>
      <c r="AL1296" s="56"/>
      <c r="AM1296" s="56"/>
      <c r="AN1296" s="56"/>
    </row>
    <row r="1297" spans="37:40">
      <c r="AK1297" s="56"/>
      <c r="AL1297" s="56"/>
      <c r="AM1297" s="56"/>
      <c r="AN1297" s="56"/>
    </row>
    <row r="1298" spans="37:40">
      <c r="AK1298" s="56"/>
      <c r="AL1298" s="56"/>
      <c r="AM1298" s="56"/>
      <c r="AN1298" s="56"/>
    </row>
    <row r="1299" spans="37:40">
      <c r="AK1299" s="56"/>
      <c r="AL1299" s="56"/>
      <c r="AM1299" s="56"/>
      <c r="AN1299" s="56"/>
    </row>
    <row r="1300" spans="37:40">
      <c r="AK1300" s="56"/>
      <c r="AL1300" s="56"/>
      <c r="AM1300" s="56"/>
      <c r="AN1300" s="56"/>
    </row>
    <row r="1301" spans="37:40">
      <c r="AK1301" s="56"/>
      <c r="AL1301" s="56"/>
      <c r="AM1301" s="56"/>
      <c r="AN1301" s="56"/>
    </row>
    <row r="1302" spans="37:40">
      <c r="AK1302" s="56"/>
      <c r="AL1302" s="56"/>
      <c r="AM1302" s="56"/>
      <c r="AN1302" s="56"/>
    </row>
    <row r="1303" spans="37:40">
      <c r="AK1303" s="56"/>
      <c r="AL1303" s="56"/>
      <c r="AM1303" s="56"/>
      <c r="AN1303" s="56"/>
    </row>
    <row r="1304" spans="37:40">
      <c r="AK1304" s="56"/>
      <c r="AL1304" s="56"/>
      <c r="AM1304" s="56"/>
      <c r="AN1304" s="56"/>
    </row>
    <row r="1305" spans="37:40">
      <c r="AK1305" s="56"/>
      <c r="AL1305" s="56"/>
      <c r="AM1305" s="56"/>
      <c r="AN1305" s="56"/>
    </row>
    <row r="1306" spans="37:40">
      <c r="AK1306" s="56"/>
      <c r="AL1306" s="56"/>
      <c r="AM1306" s="56"/>
      <c r="AN1306" s="56"/>
    </row>
    <row r="1307" spans="37:40">
      <c r="AK1307" s="56"/>
      <c r="AL1307" s="56"/>
      <c r="AM1307" s="56"/>
      <c r="AN1307" s="56"/>
    </row>
    <row r="1308" spans="37:40">
      <c r="AK1308" s="56"/>
      <c r="AL1308" s="56"/>
      <c r="AM1308" s="56"/>
      <c r="AN1308" s="56"/>
    </row>
    <row r="1309" spans="37:40">
      <c r="AK1309" s="56"/>
      <c r="AL1309" s="56"/>
      <c r="AM1309" s="56"/>
      <c r="AN1309" s="56"/>
    </row>
    <row r="1310" spans="37:40">
      <c r="AK1310" s="56"/>
      <c r="AL1310" s="56"/>
      <c r="AM1310" s="56"/>
      <c r="AN1310" s="56"/>
    </row>
    <row r="1311" spans="37:40">
      <c r="AK1311" s="56"/>
      <c r="AL1311" s="56"/>
      <c r="AM1311" s="56"/>
      <c r="AN1311" s="56"/>
    </row>
    <row r="1312" spans="37:40">
      <c r="AK1312" s="56"/>
      <c r="AL1312" s="56"/>
      <c r="AM1312" s="56"/>
      <c r="AN1312" s="56"/>
    </row>
    <row r="1313" spans="37:40">
      <c r="AK1313" s="56"/>
      <c r="AL1313" s="56"/>
      <c r="AM1313" s="56"/>
      <c r="AN1313" s="56"/>
    </row>
    <row r="1314" spans="37:40">
      <c r="AK1314" s="56"/>
      <c r="AL1314" s="56"/>
      <c r="AM1314" s="56"/>
      <c r="AN1314" s="56"/>
    </row>
    <row r="1315" spans="37:40">
      <c r="AK1315" s="56"/>
      <c r="AL1315" s="56"/>
      <c r="AM1315" s="56"/>
      <c r="AN1315" s="56"/>
    </row>
    <row r="1316" spans="37:40">
      <c r="AK1316" s="56"/>
      <c r="AL1316" s="56"/>
      <c r="AM1316" s="56"/>
      <c r="AN1316" s="56"/>
    </row>
    <row r="1317" spans="37:40">
      <c r="AK1317" s="56"/>
      <c r="AL1317" s="56"/>
      <c r="AM1317" s="56"/>
      <c r="AN1317" s="56"/>
    </row>
    <row r="1318" spans="37:40">
      <c r="AK1318" s="56"/>
      <c r="AL1318" s="56"/>
      <c r="AM1318" s="56"/>
      <c r="AN1318" s="56"/>
    </row>
    <row r="1319" spans="37:40">
      <c r="AK1319" s="56"/>
      <c r="AL1319" s="56"/>
      <c r="AM1319" s="56"/>
      <c r="AN1319" s="56"/>
    </row>
    <row r="1320" spans="37:40">
      <c r="AK1320" s="56"/>
      <c r="AL1320" s="56"/>
      <c r="AM1320" s="56"/>
      <c r="AN1320" s="56"/>
    </row>
    <row r="1321" spans="37:40">
      <c r="AK1321" s="56"/>
      <c r="AL1321" s="56"/>
      <c r="AM1321" s="56"/>
      <c r="AN1321" s="56"/>
    </row>
    <row r="1322" spans="37:40">
      <c r="AK1322" s="56"/>
      <c r="AL1322" s="56"/>
      <c r="AM1322" s="56"/>
      <c r="AN1322" s="56"/>
    </row>
    <row r="1323" spans="37:40">
      <c r="AK1323" s="56"/>
      <c r="AL1323" s="56"/>
      <c r="AM1323" s="56"/>
      <c r="AN1323" s="56"/>
    </row>
    <row r="1324" spans="37:40">
      <c r="AK1324" s="56"/>
      <c r="AL1324" s="56"/>
      <c r="AM1324" s="56"/>
      <c r="AN1324" s="56"/>
    </row>
    <row r="1325" spans="37:40">
      <c r="AK1325" s="56"/>
      <c r="AL1325" s="56"/>
      <c r="AM1325" s="56"/>
      <c r="AN1325" s="56"/>
    </row>
    <row r="1326" spans="37:40">
      <c r="AK1326" s="56"/>
      <c r="AL1326" s="56"/>
      <c r="AM1326" s="56"/>
      <c r="AN1326" s="56"/>
    </row>
    <row r="1327" spans="37:40">
      <c r="AK1327" s="56"/>
      <c r="AL1327" s="56"/>
      <c r="AM1327" s="56"/>
      <c r="AN1327" s="56"/>
    </row>
    <row r="1328" spans="37:40">
      <c r="AK1328" s="56"/>
      <c r="AL1328" s="56"/>
      <c r="AM1328" s="56"/>
      <c r="AN1328" s="56"/>
    </row>
    <row r="1329" spans="37:40">
      <c r="AK1329" s="56"/>
      <c r="AL1329" s="56"/>
      <c r="AM1329" s="56"/>
      <c r="AN1329" s="56"/>
    </row>
    <row r="1330" spans="37:40">
      <c r="AK1330" s="56"/>
      <c r="AL1330" s="56"/>
      <c r="AM1330" s="56"/>
      <c r="AN1330" s="56"/>
    </row>
    <row r="1331" spans="37:40">
      <c r="AK1331" s="56"/>
      <c r="AL1331" s="56"/>
      <c r="AM1331" s="56"/>
      <c r="AN1331" s="56"/>
    </row>
    <row r="1332" spans="37:40">
      <c r="AK1332" s="56"/>
      <c r="AL1332" s="56"/>
      <c r="AM1332" s="56"/>
      <c r="AN1332" s="56"/>
    </row>
    <row r="1333" spans="37:40">
      <c r="AK1333" s="56"/>
      <c r="AL1333" s="56"/>
      <c r="AM1333" s="56"/>
      <c r="AN1333" s="56"/>
    </row>
    <row r="1334" spans="37:40">
      <c r="AK1334" s="56"/>
      <c r="AL1334" s="56"/>
      <c r="AM1334" s="56"/>
      <c r="AN1334" s="56"/>
    </row>
    <row r="1335" spans="37:40">
      <c r="AK1335" s="56"/>
      <c r="AL1335" s="56"/>
      <c r="AM1335" s="56"/>
      <c r="AN1335" s="56"/>
    </row>
    <row r="1336" spans="37:40">
      <c r="AK1336" s="56"/>
      <c r="AL1336" s="56"/>
      <c r="AM1336" s="56"/>
      <c r="AN1336" s="56"/>
    </row>
    <row r="1337" spans="37:40">
      <c r="AK1337" s="56"/>
      <c r="AL1337" s="56"/>
      <c r="AM1337" s="56"/>
      <c r="AN1337" s="56"/>
    </row>
    <row r="1338" spans="37:40">
      <c r="AK1338" s="56"/>
      <c r="AL1338" s="56"/>
      <c r="AM1338" s="56"/>
      <c r="AN1338" s="56"/>
    </row>
    <row r="1339" spans="37:40">
      <c r="AK1339" s="56"/>
      <c r="AL1339" s="56"/>
      <c r="AM1339" s="56"/>
      <c r="AN1339" s="56"/>
    </row>
    <row r="1340" spans="37:40">
      <c r="AK1340" s="56"/>
      <c r="AL1340" s="56"/>
      <c r="AM1340" s="56"/>
      <c r="AN1340" s="56"/>
    </row>
    <row r="1341" spans="37:40">
      <c r="AK1341" s="56"/>
      <c r="AL1341" s="56"/>
      <c r="AM1341" s="56"/>
      <c r="AN1341" s="56"/>
    </row>
    <row r="1342" spans="37:40">
      <c r="AK1342" s="56"/>
      <c r="AL1342" s="56"/>
      <c r="AM1342" s="56"/>
      <c r="AN1342" s="56"/>
    </row>
    <row r="1343" spans="37:40">
      <c r="AK1343" s="56"/>
      <c r="AL1343" s="56"/>
      <c r="AM1343" s="56"/>
      <c r="AN1343" s="56"/>
    </row>
    <row r="1344" spans="37:40">
      <c r="AK1344" s="56"/>
      <c r="AL1344" s="56"/>
      <c r="AM1344" s="56"/>
      <c r="AN1344" s="56"/>
    </row>
    <row r="1345" spans="37:40">
      <c r="AK1345" s="56"/>
      <c r="AL1345" s="56"/>
      <c r="AM1345" s="56"/>
      <c r="AN1345" s="56"/>
    </row>
    <row r="1346" spans="37:40">
      <c r="AK1346" s="56"/>
      <c r="AL1346" s="56"/>
      <c r="AM1346" s="56"/>
      <c r="AN1346" s="56"/>
    </row>
    <row r="1347" spans="37:40">
      <c r="AK1347" s="56"/>
      <c r="AL1347" s="56"/>
      <c r="AM1347" s="56"/>
      <c r="AN1347" s="56"/>
    </row>
    <row r="1348" spans="37:40">
      <c r="AK1348" s="56"/>
      <c r="AL1348" s="56"/>
      <c r="AM1348" s="56"/>
      <c r="AN1348" s="56"/>
    </row>
    <row r="1349" spans="37:40">
      <c r="AK1349" s="56"/>
      <c r="AL1349" s="56"/>
      <c r="AM1349" s="56"/>
      <c r="AN1349" s="56"/>
    </row>
    <row r="1350" spans="37:40">
      <c r="AK1350" s="56"/>
      <c r="AL1350" s="56"/>
      <c r="AM1350" s="56"/>
      <c r="AN1350" s="56"/>
    </row>
    <row r="1351" spans="37:40">
      <c r="AK1351" s="56"/>
      <c r="AL1351" s="56"/>
      <c r="AM1351" s="56"/>
      <c r="AN1351" s="56"/>
    </row>
    <row r="1352" spans="37:40">
      <c r="AK1352" s="56"/>
      <c r="AL1352" s="56"/>
      <c r="AM1352" s="56"/>
      <c r="AN1352" s="56"/>
    </row>
    <row r="1353" spans="37:40">
      <c r="AK1353" s="56"/>
      <c r="AL1353" s="56"/>
      <c r="AM1353" s="56"/>
      <c r="AN1353" s="56"/>
    </row>
    <row r="1354" spans="37:40">
      <c r="AK1354" s="56"/>
      <c r="AL1354" s="56"/>
      <c r="AM1354" s="56"/>
      <c r="AN1354" s="56"/>
    </row>
    <row r="1355" spans="37:40">
      <c r="AK1355" s="56"/>
      <c r="AL1355" s="56"/>
      <c r="AM1355" s="56"/>
      <c r="AN1355" s="56"/>
    </row>
    <row r="1356" spans="37:40">
      <c r="AK1356" s="56"/>
      <c r="AL1356" s="56"/>
      <c r="AM1356" s="56"/>
      <c r="AN1356" s="56"/>
    </row>
    <row r="1357" spans="37:40">
      <c r="AK1357" s="56"/>
      <c r="AL1357" s="56"/>
      <c r="AM1357" s="56"/>
      <c r="AN1357" s="56"/>
    </row>
    <row r="1358" spans="37:40">
      <c r="AK1358" s="56"/>
      <c r="AL1358" s="56"/>
      <c r="AM1358" s="56"/>
      <c r="AN1358" s="56"/>
    </row>
    <row r="1359" spans="37:40">
      <c r="AK1359" s="56"/>
      <c r="AL1359" s="56"/>
      <c r="AM1359" s="56"/>
      <c r="AN1359" s="56"/>
    </row>
    <row r="1360" spans="37:40">
      <c r="AK1360" s="56"/>
      <c r="AL1360" s="56"/>
      <c r="AM1360" s="56"/>
      <c r="AN1360" s="56"/>
    </row>
    <row r="1361" spans="37:40">
      <c r="AK1361" s="56"/>
      <c r="AL1361" s="56"/>
      <c r="AM1361" s="56"/>
      <c r="AN1361" s="56"/>
    </row>
    <row r="1362" spans="37:40">
      <c r="AK1362" s="56"/>
      <c r="AL1362" s="56"/>
      <c r="AM1362" s="56"/>
      <c r="AN1362" s="56"/>
    </row>
    <row r="1363" spans="37:40">
      <c r="AK1363" s="56"/>
      <c r="AL1363" s="56"/>
      <c r="AM1363" s="56"/>
      <c r="AN1363" s="56"/>
    </row>
    <row r="1364" spans="37:40">
      <c r="AK1364" s="56"/>
      <c r="AL1364" s="56"/>
      <c r="AM1364" s="56"/>
      <c r="AN1364" s="56"/>
    </row>
    <row r="1365" spans="37:40">
      <c r="AK1365" s="56"/>
      <c r="AL1365" s="56"/>
      <c r="AM1365" s="56"/>
      <c r="AN1365" s="56"/>
    </row>
    <row r="1366" spans="37:40">
      <c r="AK1366" s="56"/>
      <c r="AL1366" s="56"/>
      <c r="AM1366" s="56"/>
      <c r="AN1366" s="56"/>
    </row>
    <row r="1367" spans="37:40">
      <c r="AK1367" s="56"/>
      <c r="AL1367" s="56"/>
      <c r="AM1367" s="56"/>
      <c r="AN1367" s="56"/>
    </row>
    <row r="1368" spans="37:40">
      <c r="AK1368" s="56"/>
      <c r="AL1368" s="56"/>
      <c r="AM1368" s="56"/>
      <c r="AN1368" s="56"/>
    </row>
    <row r="1369" spans="37:40">
      <c r="AK1369" s="56"/>
      <c r="AL1369" s="56"/>
      <c r="AM1369" s="56"/>
      <c r="AN1369" s="56"/>
    </row>
    <row r="1370" spans="37:40">
      <c r="AK1370" s="56"/>
      <c r="AL1370" s="56"/>
      <c r="AM1370" s="56"/>
      <c r="AN1370" s="56"/>
    </row>
    <row r="1371" spans="37:40">
      <c r="AK1371" s="56"/>
      <c r="AL1371" s="56"/>
      <c r="AM1371" s="56"/>
      <c r="AN1371" s="56"/>
    </row>
    <row r="1372" spans="37:40">
      <c r="AK1372" s="56"/>
      <c r="AL1372" s="56"/>
      <c r="AM1372" s="56"/>
      <c r="AN1372" s="56"/>
    </row>
    <row r="1373" spans="37:40">
      <c r="AK1373" s="56"/>
      <c r="AL1373" s="56"/>
      <c r="AM1373" s="56"/>
      <c r="AN1373" s="56"/>
    </row>
    <row r="1374" spans="37:40">
      <c r="AK1374" s="56"/>
      <c r="AL1374" s="56"/>
      <c r="AM1374" s="56"/>
      <c r="AN1374" s="56"/>
    </row>
    <row r="1375" spans="37:40">
      <c r="AK1375" s="56"/>
      <c r="AL1375" s="56"/>
      <c r="AM1375" s="56"/>
      <c r="AN1375" s="56"/>
    </row>
    <row r="1376" spans="37:40">
      <c r="AK1376" s="56"/>
      <c r="AL1376" s="56"/>
      <c r="AM1376" s="56"/>
      <c r="AN1376" s="56"/>
    </row>
    <row r="1377" spans="37:40">
      <c r="AK1377" s="56"/>
      <c r="AL1377" s="56"/>
      <c r="AM1377" s="56"/>
      <c r="AN1377" s="56"/>
    </row>
    <row r="1378" spans="37:40">
      <c r="AK1378" s="56"/>
      <c r="AL1378" s="56"/>
      <c r="AM1378" s="56"/>
      <c r="AN1378" s="56"/>
    </row>
    <row r="1379" spans="37:40">
      <c r="AK1379" s="56"/>
      <c r="AL1379" s="56"/>
      <c r="AM1379" s="56"/>
      <c r="AN1379" s="56"/>
    </row>
    <row r="1380" spans="37:40">
      <c r="AK1380" s="56"/>
      <c r="AL1380" s="56"/>
      <c r="AM1380" s="56"/>
      <c r="AN1380" s="56"/>
    </row>
    <row r="1381" spans="37:40">
      <c r="AK1381" s="56"/>
      <c r="AL1381" s="56"/>
      <c r="AM1381" s="56"/>
      <c r="AN1381" s="56"/>
    </row>
    <row r="1382" spans="37:40">
      <c r="AK1382" s="56"/>
      <c r="AL1382" s="56"/>
      <c r="AM1382" s="56"/>
      <c r="AN1382" s="56"/>
    </row>
    <row r="1383" spans="37:40">
      <c r="AK1383" s="56"/>
      <c r="AL1383" s="56"/>
      <c r="AM1383" s="56"/>
      <c r="AN1383" s="56"/>
    </row>
    <row r="1384" spans="37:40">
      <c r="AK1384" s="56"/>
      <c r="AL1384" s="56"/>
      <c r="AM1384" s="56"/>
      <c r="AN1384" s="56"/>
    </row>
    <row r="1385" spans="37:40">
      <c r="AK1385" s="56"/>
      <c r="AL1385" s="56"/>
      <c r="AM1385" s="56"/>
      <c r="AN1385" s="56"/>
    </row>
    <row r="1386" spans="37:40">
      <c r="AK1386" s="56"/>
      <c r="AL1386" s="56"/>
      <c r="AM1386" s="56"/>
      <c r="AN1386" s="56"/>
    </row>
    <row r="1387" spans="37:40">
      <c r="AK1387" s="56"/>
      <c r="AL1387" s="56"/>
      <c r="AM1387" s="56"/>
      <c r="AN1387" s="56"/>
    </row>
    <row r="1388" spans="37:40">
      <c r="AK1388" s="56"/>
      <c r="AL1388" s="56"/>
      <c r="AM1388" s="56"/>
      <c r="AN1388" s="56"/>
    </row>
    <row r="1389" spans="37:40">
      <c r="AK1389" s="56"/>
      <c r="AL1389" s="56"/>
      <c r="AM1389" s="56"/>
      <c r="AN1389" s="56"/>
    </row>
    <row r="1390" spans="37:40">
      <c r="AK1390" s="56"/>
      <c r="AL1390" s="56"/>
      <c r="AM1390" s="56"/>
      <c r="AN1390" s="56"/>
    </row>
    <row r="1391" spans="37:40">
      <c r="AK1391" s="56"/>
      <c r="AL1391" s="56"/>
      <c r="AM1391" s="56"/>
      <c r="AN1391" s="56"/>
    </row>
    <row r="1392" spans="37:40">
      <c r="AK1392" s="56"/>
      <c r="AL1392" s="56"/>
      <c r="AM1392" s="56"/>
      <c r="AN1392" s="56"/>
    </row>
    <row r="1393" spans="37:40">
      <c r="AK1393" s="56"/>
      <c r="AL1393" s="56"/>
      <c r="AM1393" s="56"/>
      <c r="AN1393" s="56"/>
    </row>
    <row r="1394" spans="37:40">
      <c r="AK1394" s="56"/>
      <c r="AL1394" s="56"/>
      <c r="AM1394" s="56"/>
      <c r="AN1394" s="56"/>
    </row>
    <row r="1395" spans="37:40">
      <c r="AK1395" s="56"/>
      <c r="AL1395" s="56"/>
      <c r="AM1395" s="56"/>
      <c r="AN1395" s="56"/>
    </row>
    <row r="1396" spans="37:40">
      <c r="AK1396" s="56"/>
      <c r="AL1396" s="56"/>
      <c r="AM1396" s="56"/>
      <c r="AN1396" s="56"/>
    </row>
    <row r="1397" spans="37:40">
      <c r="AK1397" s="56"/>
      <c r="AL1397" s="56"/>
      <c r="AM1397" s="56"/>
      <c r="AN1397" s="56"/>
    </row>
    <row r="1398" spans="37:40">
      <c r="AK1398" s="56"/>
      <c r="AL1398" s="56"/>
      <c r="AM1398" s="56"/>
      <c r="AN1398" s="56"/>
    </row>
    <row r="1399" spans="37:40">
      <c r="AK1399" s="56"/>
      <c r="AL1399" s="56"/>
      <c r="AM1399" s="56"/>
      <c r="AN1399" s="56"/>
    </row>
    <row r="1400" spans="37:40">
      <c r="AK1400" s="56"/>
      <c r="AL1400" s="56"/>
      <c r="AM1400" s="56"/>
      <c r="AN1400" s="56"/>
    </row>
    <row r="1401" spans="37:40">
      <c r="AK1401" s="56"/>
      <c r="AL1401" s="56"/>
      <c r="AM1401" s="56"/>
      <c r="AN1401" s="56"/>
    </row>
    <row r="1402" spans="37:40">
      <c r="AK1402" s="56"/>
      <c r="AL1402" s="56"/>
      <c r="AM1402" s="56"/>
      <c r="AN1402" s="56"/>
    </row>
    <row r="1403" spans="37:40">
      <c r="AK1403" s="56"/>
      <c r="AL1403" s="56"/>
      <c r="AM1403" s="56"/>
      <c r="AN1403" s="56"/>
    </row>
    <row r="1404" spans="37:40">
      <c r="AK1404" s="56"/>
      <c r="AL1404" s="56"/>
      <c r="AM1404" s="56"/>
      <c r="AN1404" s="56"/>
    </row>
    <row r="1405" spans="37:40">
      <c r="AK1405" s="56"/>
      <c r="AL1405" s="56"/>
      <c r="AM1405" s="56"/>
      <c r="AN1405" s="56"/>
    </row>
    <row r="1406" spans="37:40">
      <c r="AK1406" s="56"/>
      <c r="AL1406" s="56"/>
      <c r="AM1406" s="56"/>
      <c r="AN1406" s="56"/>
    </row>
    <row r="1407" spans="37:40">
      <c r="AK1407" s="56"/>
      <c r="AL1407" s="56"/>
      <c r="AM1407" s="56"/>
      <c r="AN1407" s="56"/>
    </row>
    <row r="1408" spans="37:40">
      <c r="AK1408" s="56"/>
      <c r="AL1408" s="56"/>
      <c r="AM1408" s="56"/>
      <c r="AN1408" s="56"/>
    </row>
    <row r="1409" spans="37:40">
      <c r="AK1409" s="56"/>
      <c r="AL1409" s="56"/>
      <c r="AM1409" s="56"/>
      <c r="AN1409" s="56"/>
    </row>
    <row r="1410" spans="37:40">
      <c r="AK1410" s="56"/>
      <c r="AL1410" s="56"/>
      <c r="AM1410" s="56"/>
      <c r="AN1410" s="56"/>
    </row>
    <row r="1411" spans="37:40">
      <c r="AK1411" s="56"/>
      <c r="AL1411" s="56"/>
      <c r="AM1411" s="56"/>
      <c r="AN1411" s="56"/>
    </row>
    <row r="1412" spans="37:40">
      <c r="AK1412" s="56"/>
      <c r="AL1412" s="56"/>
      <c r="AM1412" s="56"/>
      <c r="AN1412" s="56"/>
    </row>
    <row r="1413" spans="37:40">
      <c r="AK1413" s="56"/>
      <c r="AL1413" s="56"/>
      <c r="AM1413" s="56"/>
      <c r="AN1413" s="56"/>
    </row>
    <row r="1414" spans="37:40">
      <c r="AK1414" s="56"/>
      <c r="AL1414" s="56"/>
      <c r="AM1414" s="56"/>
      <c r="AN1414" s="56"/>
    </row>
    <row r="1415" spans="37:40">
      <c r="AK1415" s="56"/>
      <c r="AL1415" s="56"/>
      <c r="AM1415" s="56"/>
      <c r="AN1415" s="56"/>
    </row>
    <row r="1416" spans="37:40">
      <c r="AK1416" s="56"/>
      <c r="AL1416" s="56"/>
      <c r="AM1416" s="56"/>
      <c r="AN1416" s="56"/>
    </row>
    <row r="1417" spans="37:40">
      <c r="AK1417" s="56"/>
      <c r="AL1417" s="56"/>
      <c r="AM1417" s="56"/>
      <c r="AN1417" s="56"/>
    </row>
    <row r="1418" spans="37:40">
      <c r="AK1418" s="56"/>
      <c r="AL1418" s="56"/>
      <c r="AM1418" s="56"/>
      <c r="AN1418" s="56"/>
    </row>
    <row r="1419" spans="37:40">
      <c r="AK1419" s="56"/>
      <c r="AL1419" s="56"/>
      <c r="AM1419" s="56"/>
      <c r="AN1419" s="56"/>
    </row>
    <row r="1420" spans="37:40">
      <c r="AK1420" s="56"/>
      <c r="AL1420" s="56"/>
      <c r="AM1420" s="56"/>
      <c r="AN1420" s="56"/>
    </row>
    <row r="1421" spans="37:40">
      <c r="AK1421" s="56"/>
      <c r="AL1421" s="56"/>
      <c r="AM1421" s="56"/>
      <c r="AN1421" s="56"/>
    </row>
    <row r="1422" spans="37:40">
      <c r="AK1422" s="56"/>
      <c r="AL1422" s="56"/>
      <c r="AM1422" s="56"/>
      <c r="AN1422" s="56"/>
    </row>
    <row r="1423" spans="37:40">
      <c r="AK1423" s="56"/>
      <c r="AL1423" s="56"/>
      <c r="AM1423" s="56"/>
      <c r="AN1423" s="56"/>
    </row>
    <row r="1424" spans="37:40">
      <c r="AK1424" s="56"/>
      <c r="AL1424" s="56"/>
      <c r="AM1424" s="56"/>
      <c r="AN1424" s="56"/>
    </row>
    <row r="1425" spans="37:40">
      <c r="AK1425" s="56"/>
      <c r="AL1425" s="56"/>
      <c r="AM1425" s="56"/>
      <c r="AN1425" s="56"/>
    </row>
    <row r="1426" spans="37:40">
      <c r="AK1426" s="56"/>
      <c r="AL1426" s="56"/>
      <c r="AM1426" s="56"/>
      <c r="AN1426" s="56"/>
    </row>
    <row r="1427" spans="37:40">
      <c r="AK1427" s="56"/>
      <c r="AL1427" s="56"/>
      <c r="AM1427" s="56"/>
      <c r="AN1427" s="56"/>
    </row>
    <row r="1428" spans="37:40">
      <c r="AK1428" s="56"/>
      <c r="AL1428" s="56"/>
      <c r="AM1428" s="56"/>
      <c r="AN1428" s="56"/>
    </row>
    <row r="1429" spans="37:40">
      <c r="AK1429" s="56"/>
      <c r="AL1429" s="56"/>
      <c r="AM1429" s="56"/>
      <c r="AN1429" s="56"/>
    </row>
    <row r="1430" spans="37:40">
      <c r="AK1430" s="56"/>
      <c r="AL1430" s="56"/>
      <c r="AM1430" s="56"/>
      <c r="AN1430" s="56"/>
    </row>
    <row r="1431" spans="37:40">
      <c r="AK1431" s="56"/>
      <c r="AL1431" s="56"/>
      <c r="AM1431" s="56"/>
      <c r="AN1431" s="56"/>
    </row>
    <row r="1432" spans="37:40">
      <c r="AK1432" s="56"/>
      <c r="AL1432" s="56"/>
      <c r="AM1432" s="56"/>
      <c r="AN1432" s="56"/>
    </row>
    <row r="1433" spans="37:40">
      <c r="AK1433" s="56"/>
      <c r="AL1433" s="56"/>
      <c r="AM1433" s="56"/>
      <c r="AN1433" s="56"/>
    </row>
    <row r="1434" spans="37:40">
      <c r="AK1434" s="56"/>
      <c r="AL1434" s="56"/>
      <c r="AM1434" s="56"/>
      <c r="AN1434" s="56"/>
    </row>
    <row r="1435" spans="37:40">
      <c r="AK1435" s="56"/>
      <c r="AL1435" s="56"/>
      <c r="AM1435" s="56"/>
      <c r="AN1435" s="56"/>
    </row>
    <row r="1436" spans="37:40">
      <c r="AK1436" s="56"/>
      <c r="AL1436" s="56"/>
      <c r="AM1436" s="56"/>
      <c r="AN1436" s="56"/>
    </row>
    <row r="1437" spans="37:40">
      <c r="AK1437" s="56"/>
      <c r="AL1437" s="56"/>
      <c r="AM1437" s="56"/>
      <c r="AN1437" s="56"/>
    </row>
    <row r="1438" spans="37:40">
      <c r="AK1438" s="56"/>
      <c r="AL1438" s="56"/>
      <c r="AM1438" s="56"/>
      <c r="AN1438" s="56"/>
    </row>
    <row r="1439" spans="37:40">
      <c r="AK1439" s="56"/>
      <c r="AL1439" s="56"/>
      <c r="AM1439" s="56"/>
      <c r="AN1439" s="56"/>
    </row>
    <row r="1440" spans="37:40">
      <c r="AK1440" s="56"/>
      <c r="AL1440" s="56"/>
      <c r="AM1440" s="56"/>
      <c r="AN1440" s="56"/>
    </row>
    <row r="1441" spans="37:40">
      <c r="AK1441" s="56"/>
      <c r="AL1441" s="56"/>
      <c r="AM1441" s="56"/>
      <c r="AN1441" s="56"/>
    </row>
    <row r="1442" spans="37:40">
      <c r="AK1442" s="56"/>
      <c r="AL1442" s="56"/>
      <c r="AM1442" s="56"/>
      <c r="AN1442" s="56"/>
    </row>
    <row r="1443" spans="37:40">
      <c r="AK1443" s="56"/>
      <c r="AL1443" s="56"/>
      <c r="AM1443" s="56"/>
      <c r="AN1443" s="56"/>
    </row>
    <row r="1444" spans="37:40">
      <c r="AK1444" s="56"/>
      <c r="AL1444" s="56"/>
      <c r="AM1444" s="56"/>
      <c r="AN1444" s="56"/>
    </row>
    <row r="1445" spans="37:40">
      <c r="AK1445" s="56"/>
      <c r="AL1445" s="56"/>
      <c r="AM1445" s="56"/>
      <c r="AN1445" s="56"/>
    </row>
    <row r="1446" spans="37:40">
      <c r="AK1446" s="56"/>
      <c r="AL1446" s="56"/>
      <c r="AM1446" s="56"/>
      <c r="AN1446" s="56"/>
    </row>
    <row r="1447" spans="37:40">
      <c r="AK1447" s="56"/>
      <c r="AL1447" s="56"/>
      <c r="AM1447" s="56"/>
      <c r="AN1447" s="56"/>
    </row>
    <row r="1448" spans="37:40">
      <c r="AK1448" s="56"/>
      <c r="AL1448" s="56"/>
      <c r="AM1448" s="56"/>
      <c r="AN1448" s="56"/>
    </row>
    <row r="1449" spans="37:40">
      <c r="AK1449" s="56"/>
      <c r="AL1449" s="56"/>
      <c r="AM1449" s="56"/>
      <c r="AN1449" s="56"/>
    </row>
    <row r="1450" spans="37:40">
      <c r="AK1450" s="56"/>
      <c r="AL1450" s="56"/>
      <c r="AM1450" s="56"/>
      <c r="AN1450" s="56"/>
    </row>
    <row r="1451" spans="37:40">
      <c r="AK1451" s="56"/>
      <c r="AL1451" s="56"/>
      <c r="AM1451" s="56"/>
      <c r="AN1451" s="56"/>
    </row>
    <row r="1452" spans="37:40">
      <c r="AK1452" s="56"/>
      <c r="AL1452" s="56"/>
      <c r="AM1452" s="56"/>
      <c r="AN1452" s="56"/>
    </row>
    <row r="1453" spans="37:40">
      <c r="AK1453" s="56"/>
      <c r="AL1453" s="56"/>
      <c r="AM1453" s="56"/>
      <c r="AN1453" s="56"/>
    </row>
    <row r="1454" spans="37:40">
      <c r="AK1454" s="56"/>
      <c r="AL1454" s="56"/>
      <c r="AM1454" s="56"/>
      <c r="AN1454" s="56"/>
    </row>
    <row r="1455" spans="37:40">
      <c r="AK1455" s="56"/>
      <c r="AL1455" s="56"/>
      <c r="AM1455" s="56"/>
      <c r="AN1455" s="56"/>
    </row>
    <row r="1456" spans="37:40">
      <c r="AK1456" s="56"/>
      <c r="AL1456" s="56"/>
      <c r="AM1456" s="56"/>
      <c r="AN1456" s="56"/>
    </row>
    <row r="1457" spans="37:40">
      <c r="AK1457" s="56"/>
      <c r="AL1457" s="56"/>
      <c r="AM1457" s="56"/>
      <c r="AN1457" s="56"/>
    </row>
    <row r="1458" spans="37:40">
      <c r="AK1458" s="56"/>
      <c r="AL1458" s="56"/>
      <c r="AM1458" s="56"/>
      <c r="AN1458" s="56"/>
    </row>
    <row r="1459" spans="37:40">
      <c r="AK1459" s="56"/>
      <c r="AL1459" s="56"/>
      <c r="AM1459" s="56"/>
      <c r="AN1459" s="56"/>
    </row>
    <row r="1460" spans="37:40">
      <c r="AK1460" s="56"/>
      <c r="AL1460" s="56"/>
      <c r="AM1460" s="56"/>
      <c r="AN1460" s="56"/>
    </row>
    <row r="1461" spans="37:40">
      <c r="AK1461" s="56"/>
      <c r="AL1461" s="56"/>
      <c r="AM1461" s="56"/>
      <c r="AN1461" s="56"/>
    </row>
    <row r="1462" spans="37:40">
      <c r="AK1462" s="56"/>
      <c r="AL1462" s="56"/>
      <c r="AM1462" s="56"/>
      <c r="AN1462" s="56"/>
    </row>
    <row r="1463" spans="37:40">
      <c r="AK1463" s="56"/>
      <c r="AL1463" s="56"/>
      <c r="AM1463" s="56"/>
      <c r="AN1463" s="56"/>
    </row>
    <row r="1464" spans="37:40">
      <c r="AK1464" s="56"/>
      <c r="AL1464" s="56"/>
      <c r="AM1464" s="56"/>
      <c r="AN1464" s="56"/>
    </row>
    <row r="1465" spans="37:40">
      <c r="AK1465" s="56"/>
      <c r="AL1465" s="56"/>
      <c r="AM1465" s="56"/>
      <c r="AN1465" s="56"/>
    </row>
    <row r="1466" spans="37:40">
      <c r="AK1466" s="56"/>
      <c r="AL1466" s="56"/>
      <c r="AM1466" s="56"/>
      <c r="AN1466" s="56"/>
    </row>
    <row r="1467" spans="37:40">
      <c r="AK1467" s="56"/>
      <c r="AL1467" s="56"/>
      <c r="AM1467" s="56"/>
      <c r="AN1467" s="56"/>
    </row>
    <row r="1468" spans="37:40">
      <c r="AK1468" s="56"/>
      <c r="AL1468" s="56"/>
      <c r="AM1468" s="56"/>
      <c r="AN1468" s="56"/>
    </row>
    <row r="1469" spans="37:40">
      <c r="AK1469" s="56"/>
      <c r="AL1469" s="56"/>
      <c r="AM1469" s="56"/>
      <c r="AN1469" s="56"/>
    </row>
    <row r="1470" spans="37:40">
      <c r="AK1470" s="56"/>
      <c r="AL1470" s="56"/>
      <c r="AM1470" s="56"/>
      <c r="AN1470" s="56"/>
    </row>
    <row r="1471" spans="37:40">
      <c r="AK1471" s="56"/>
      <c r="AL1471" s="56"/>
      <c r="AM1471" s="56"/>
      <c r="AN1471" s="56"/>
    </row>
    <row r="1472" spans="37:40">
      <c r="AK1472" s="56"/>
      <c r="AL1472" s="56"/>
      <c r="AM1472" s="56"/>
      <c r="AN1472" s="56"/>
    </row>
    <row r="1473" spans="37:40">
      <c r="AK1473" s="56"/>
      <c r="AL1473" s="56"/>
      <c r="AM1473" s="56"/>
      <c r="AN1473" s="56"/>
    </row>
    <row r="1474" spans="37:40">
      <c r="AK1474" s="56"/>
      <c r="AL1474" s="56"/>
      <c r="AM1474" s="56"/>
      <c r="AN1474" s="56"/>
    </row>
    <row r="1475" spans="37:40">
      <c r="AK1475" s="56"/>
      <c r="AL1475" s="56"/>
      <c r="AM1475" s="56"/>
      <c r="AN1475" s="56"/>
    </row>
    <row r="1476" spans="37:40">
      <c r="AK1476" s="56"/>
      <c r="AL1476" s="56"/>
      <c r="AM1476" s="56"/>
      <c r="AN1476" s="56"/>
    </row>
    <row r="1477" spans="37:40">
      <c r="AK1477" s="56"/>
      <c r="AL1477" s="56"/>
      <c r="AM1477" s="56"/>
      <c r="AN1477" s="56"/>
    </row>
    <row r="1478" spans="37:40">
      <c r="AK1478" s="56"/>
      <c r="AL1478" s="56"/>
      <c r="AM1478" s="56"/>
      <c r="AN1478" s="56"/>
    </row>
    <row r="1479" spans="37:40">
      <c r="AK1479" s="56"/>
      <c r="AL1479" s="56"/>
      <c r="AM1479" s="56"/>
      <c r="AN1479" s="56"/>
    </row>
    <row r="1480" spans="37:40">
      <c r="AK1480" s="56"/>
      <c r="AL1480" s="56"/>
      <c r="AM1480" s="56"/>
      <c r="AN1480" s="56"/>
    </row>
    <row r="1481" spans="37:40">
      <c r="AK1481" s="56"/>
      <c r="AL1481" s="56"/>
      <c r="AM1481" s="56"/>
      <c r="AN1481" s="56"/>
    </row>
    <row r="1482" spans="37:40">
      <c r="AK1482" s="56"/>
      <c r="AL1482" s="56"/>
      <c r="AM1482" s="56"/>
      <c r="AN1482" s="56"/>
    </row>
    <row r="1483" spans="37:40">
      <c r="AK1483" s="56"/>
      <c r="AL1483" s="56"/>
      <c r="AM1483" s="56"/>
      <c r="AN1483" s="56"/>
    </row>
    <row r="1484" spans="37:40">
      <c r="AK1484" s="56"/>
      <c r="AL1484" s="56"/>
      <c r="AM1484" s="56"/>
      <c r="AN1484" s="56"/>
    </row>
    <row r="1485" spans="37:40">
      <c r="AK1485" s="56"/>
      <c r="AL1485" s="56"/>
      <c r="AM1485" s="56"/>
      <c r="AN1485" s="56"/>
    </row>
    <row r="1486" spans="37:40">
      <c r="AK1486" s="56"/>
      <c r="AL1486" s="56"/>
      <c r="AM1486" s="56"/>
      <c r="AN1486" s="56"/>
    </row>
    <row r="1487" spans="37:40">
      <c r="AK1487" s="56"/>
      <c r="AL1487" s="56"/>
      <c r="AM1487" s="56"/>
      <c r="AN1487" s="56"/>
    </row>
    <row r="1488" spans="37:40">
      <c r="AK1488" s="56"/>
      <c r="AL1488" s="56"/>
      <c r="AM1488" s="56"/>
      <c r="AN1488" s="56"/>
    </row>
    <row r="1489" spans="37:40">
      <c r="AK1489" s="56"/>
      <c r="AL1489" s="56"/>
      <c r="AM1489" s="56"/>
      <c r="AN1489" s="56"/>
    </row>
    <row r="1490" spans="37:40">
      <c r="AK1490" s="56"/>
      <c r="AL1490" s="56"/>
      <c r="AM1490" s="56"/>
      <c r="AN1490" s="56"/>
    </row>
    <row r="1491" spans="37:40">
      <c r="AK1491" s="56"/>
      <c r="AL1491" s="56"/>
      <c r="AM1491" s="56"/>
      <c r="AN1491" s="56"/>
    </row>
    <row r="1492" spans="37:40">
      <c r="AK1492" s="56"/>
      <c r="AL1492" s="56"/>
      <c r="AM1492" s="56"/>
      <c r="AN1492" s="56"/>
    </row>
    <row r="1493" spans="37:40">
      <c r="AK1493" s="56"/>
      <c r="AL1493" s="56"/>
      <c r="AM1493" s="56"/>
      <c r="AN1493" s="56"/>
    </row>
    <row r="1494" spans="37:40">
      <c r="AK1494" s="56"/>
      <c r="AL1494" s="56"/>
      <c r="AM1494" s="56"/>
      <c r="AN1494" s="56"/>
    </row>
    <row r="1495" spans="37:40">
      <c r="AK1495" s="56"/>
      <c r="AL1495" s="56"/>
      <c r="AM1495" s="56"/>
      <c r="AN1495" s="56"/>
    </row>
    <row r="1496" spans="37:40">
      <c r="AK1496" s="56"/>
      <c r="AL1496" s="56"/>
      <c r="AM1496" s="56"/>
      <c r="AN1496" s="56"/>
    </row>
    <row r="1497" spans="37:40">
      <c r="AK1497" s="56"/>
      <c r="AL1497" s="56"/>
      <c r="AM1497" s="56"/>
      <c r="AN1497" s="56"/>
    </row>
    <row r="1498" spans="37:40">
      <c r="AK1498" s="56"/>
      <c r="AL1498" s="56"/>
      <c r="AM1498" s="56"/>
      <c r="AN1498" s="56"/>
    </row>
    <row r="1499" spans="37:40">
      <c r="AK1499" s="56"/>
      <c r="AL1499" s="56"/>
      <c r="AM1499" s="56"/>
      <c r="AN1499" s="56"/>
    </row>
    <row r="1500" spans="37:40">
      <c r="AK1500" s="56"/>
      <c r="AL1500" s="56"/>
      <c r="AM1500" s="56"/>
      <c r="AN1500" s="56"/>
    </row>
    <row r="1501" spans="37:40">
      <c r="AK1501" s="56"/>
      <c r="AL1501" s="56"/>
      <c r="AM1501" s="56"/>
      <c r="AN1501" s="56"/>
    </row>
    <row r="1502" spans="37:40">
      <c r="AK1502" s="56"/>
      <c r="AL1502" s="56"/>
      <c r="AM1502" s="56"/>
      <c r="AN1502" s="56"/>
    </row>
    <row r="1503" spans="37:40">
      <c r="AK1503" s="56"/>
      <c r="AL1503" s="56"/>
      <c r="AM1503" s="56"/>
      <c r="AN1503" s="56"/>
    </row>
    <row r="1504" spans="37:40">
      <c r="AK1504" s="56"/>
      <c r="AL1504" s="56"/>
      <c r="AM1504" s="56"/>
      <c r="AN1504" s="56"/>
    </row>
    <row r="1505" spans="37:40">
      <c r="AK1505" s="56"/>
      <c r="AL1505" s="56"/>
      <c r="AM1505" s="56"/>
      <c r="AN1505" s="56"/>
    </row>
    <row r="1506" spans="37:40">
      <c r="AK1506" s="56"/>
      <c r="AL1506" s="56"/>
      <c r="AM1506" s="56"/>
      <c r="AN1506" s="56"/>
    </row>
    <row r="1507" spans="37:40">
      <c r="AK1507" s="56"/>
      <c r="AL1507" s="56"/>
      <c r="AM1507" s="56"/>
      <c r="AN1507" s="56"/>
    </row>
    <row r="1508" spans="37:40">
      <c r="AK1508" s="56"/>
      <c r="AL1508" s="56"/>
      <c r="AM1508" s="56"/>
      <c r="AN1508" s="56"/>
    </row>
    <row r="1509" spans="37:40">
      <c r="AK1509" s="56"/>
      <c r="AL1509" s="56"/>
      <c r="AM1509" s="56"/>
      <c r="AN1509" s="56"/>
    </row>
    <row r="1510" spans="37:40">
      <c r="AK1510" s="56"/>
      <c r="AL1510" s="56"/>
      <c r="AM1510" s="56"/>
      <c r="AN1510" s="56"/>
    </row>
    <row r="1511" spans="37:40">
      <c r="AK1511" s="56"/>
      <c r="AL1511" s="56"/>
      <c r="AM1511" s="56"/>
      <c r="AN1511" s="56"/>
    </row>
    <row r="1512" spans="37:40">
      <c r="AK1512" s="56"/>
      <c r="AL1512" s="56"/>
      <c r="AM1512" s="56"/>
      <c r="AN1512" s="56"/>
    </row>
    <row r="1513" spans="37:40">
      <c r="AK1513" s="56"/>
      <c r="AL1513" s="56"/>
      <c r="AM1513" s="56"/>
      <c r="AN1513" s="56"/>
    </row>
    <row r="1514" spans="37:40">
      <c r="AK1514" s="56"/>
      <c r="AL1514" s="56"/>
      <c r="AM1514" s="56"/>
      <c r="AN1514" s="56"/>
    </row>
    <row r="1515" spans="37:40">
      <c r="AK1515" s="56"/>
      <c r="AL1515" s="56"/>
      <c r="AM1515" s="56"/>
      <c r="AN1515" s="56"/>
    </row>
    <row r="1516" spans="37:40">
      <c r="AK1516" s="56"/>
      <c r="AL1516" s="56"/>
      <c r="AM1516" s="56"/>
      <c r="AN1516" s="56"/>
    </row>
    <row r="1517" spans="37:40">
      <c r="AK1517" s="56"/>
      <c r="AL1517" s="56"/>
      <c r="AM1517" s="56"/>
      <c r="AN1517" s="56"/>
    </row>
    <row r="1518" spans="37:40">
      <c r="AK1518" s="56"/>
      <c r="AL1518" s="56"/>
      <c r="AM1518" s="56"/>
      <c r="AN1518" s="56"/>
    </row>
    <row r="1519" spans="37:40">
      <c r="AK1519" s="56"/>
      <c r="AL1519" s="56"/>
      <c r="AM1519" s="56"/>
      <c r="AN1519" s="56"/>
    </row>
    <row r="1520" spans="37:40">
      <c r="AK1520" s="56"/>
      <c r="AL1520" s="56"/>
      <c r="AM1520" s="56"/>
      <c r="AN1520" s="56"/>
    </row>
    <row r="1521" spans="37:40">
      <c r="AK1521" s="56"/>
      <c r="AL1521" s="56"/>
      <c r="AM1521" s="56"/>
      <c r="AN1521" s="56"/>
    </row>
    <row r="1522" spans="37:40">
      <c r="AK1522" s="56"/>
      <c r="AL1522" s="56"/>
      <c r="AM1522" s="56"/>
      <c r="AN1522" s="56"/>
    </row>
    <row r="1523" spans="37:40">
      <c r="AK1523" s="56"/>
      <c r="AL1523" s="56"/>
      <c r="AM1523" s="56"/>
      <c r="AN1523" s="56"/>
    </row>
    <row r="1524" spans="37:40">
      <c r="AK1524" s="56"/>
      <c r="AL1524" s="56"/>
      <c r="AM1524" s="56"/>
      <c r="AN1524" s="56"/>
    </row>
    <row r="1525" spans="37:40">
      <c r="AK1525" s="56"/>
      <c r="AL1525" s="56"/>
      <c r="AM1525" s="56"/>
      <c r="AN1525" s="56"/>
    </row>
    <row r="1526" spans="37:40">
      <c r="AK1526" s="56"/>
      <c r="AL1526" s="56"/>
      <c r="AM1526" s="56"/>
      <c r="AN1526" s="56"/>
    </row>
    <row r="1527" spans="37:40">
      <c r="AK1527" s="56"/>
      <c r="AL1527" s="56"/>
      <c r="AM1527" s="56"/>
      <c r="AN1527" s="56"/>
    </row>
    <row r="1528" spans="37:40">
      <c r="AK1528" s="56"/>
      <c r="AL1528" s="56"/>
      <c r="AM1528" s="56"/>
      <c r="AN1528" s="56"/>
    </row>
    <row r="1529" spans="37:40">
      <c r="AK1529" s="56"/>
      <c r="AL1529" s="56"/>
      <c r="AM1529" s="56"/>
      <c r="AN1529" s="56"/>
    </row>
    <row r="1530" spans="37:40">
      <c r="AK1530" s="56"/>
      <c r="AL1530" s="56"/>
      <c r="AM1530" s="56"/>
      <c r="AN1530" s="56"/>
    </row>
    <row r="1531" spans="37:40">
      <c r="AK1531" s="56"/>
      <c r="AL1531" s="56"/>
      <c r="AM1531" s="56"/>
      <c r="AN1531" s="56"/>
    </row>
    <row r="1532" spans="37:40">
      <c r="AK1532" s="56"/>
      <c r="AL1532" s="56"/>
      <c r="AM1532" s="56"/>
      <c r="AN1532" s="56"/>
    </row>
    <row r="1533" spans="37:40">
      <c r="AK1533" s="56"/>
      <c r="AL1533" s="56"/>
      <c r="AM1533" s="56"/>
      <c r="AN1533" s="56"/>
    </row>
    <row r="1534" spans="37:40">
      <c r="AK1534" s="56"/>
      <c r="AL1534" s="56"/>
      <c r="AM1534" s="56"/>
      <c r="AN1534" s="56"/>
    </row>
    <row r="1535" spans="37:40">
      <c r="AK1535" s="56"/>
      <c r="AL1535" s="56"/>
      <c r="AM1535" s="56"/>
      <c r="AN1535" s="56"/>
    </row>
    <row r="1536" spans="37:40">
      <c r="AK1536" s="56"/>
      <c r="AL1536" s="56"/>
      <c r="AM1536" s="56"/>
      <c r="AN1536" s="56"/>
    </row>
    <row r="1537" spans="37:40">
      <c r="AK1537" s="56"/>
      <c r="AL1537" s="56"/>
      <c r="AM1537" s="56"/>
      <c r="AN1537" s="56"/>
    </row>
    <row r="1538" spans="37:40">
      <c r="AK1538" s="56"/>
      <c r="AL1538" s="56"/>
      <c r="AM1538" s="56"/>
      <c r="AN1538" s="56"/>
    </row>
    <row r="1539" spans="37:40">
      <c r="AK1539" s="56"/>
      <c r="AL1539" s="56"/>
      <c r="AM1539" s="56"/>
      <c r="AN1539" s="56"/>
    </row>
    <row r="1540" spans="37:40">
      <c r="AK1540" s="56"/>
      <c r="AL1540" s="56"/>
      <c r="AM1540" s="56"/>
      <c r="AN1540" s="56"/>
    </row>
    <row r="1541" spans="37:40">
      <c r="AK1541" s="56"/>
      <c r="AL1541" s="56"/>
      <c r="AM1541" s="56"/>
      <c r="AN1541" s="56"/>
    </row>
    <row r="1542" spans="37:40">
      <c r="AK1542" s="56"/>
      <c r="AL1542" s="56"/>
      <c r="AM1542" s="56"/>
      <c r="AN1542" s="56"/>
    </row>
    <row r="1543" spans="37:40">
      <c r="AK1543" s="56"/>
      <c r="AL1543" s="56"/>
      <c r="AM1543" s="56"/>
      <c r="AN1543" s="56"/>
    </row>
    <row r="1544" spans="37:40">
      <c r="AK1544" s="56"/>
      <c r="AL1544" s="56"/>
      <c r="AM1544" s="56"/>
      <c r="AN1544" s="56"/>
    </row>
    <row r="1545" spans="37:40">
      <c r="AK1545" s="56"/>
      <c r="AL1545" s="56"/>
      <c r="AM1545" s="56"/>
      <c r="AN1545" s="56"/>
    </row>
    <row r="1546" spans="37:40">
      <c r="AK1546" s="56"/>
      <c r="AL1546" s="56"/>
      <c r="AM1546" s="56"/>
      <c r="AN1546" s="56"/>
    </row>
    <row r="1547" spans="37:40">
      <c r="AK1547" s="56"/>
      <c r="AL1547" s="56"/>
      <c r="AM1547" s="56"/>
      <c r="AN1547" s="56"/>
    </row>
    <row r="1548" spans="37:40">
      <c r="AK1548" s="56"/>
      <c r="AL1548" s="56"/>
      <c r="AM1548" s="56"/>
      <c r="AN1548" s="56"/>
    </row>
    <row r="1549" spans="37:40">
      <c r="AK1549" s="56"/>
      <c r="AL1549" s="56"/>
      <c r="AM1549" s="56"/>
      <c r="AN1549" s="56"/>
    </row>
    <row r="1550" spans="37:40">
      <c r="AK1550" s="56"/>
      <c r="AL1550" s="56"/>
      <c r="AM1550" s="56"/>
      <c r="AN1550" s="56"/>
    </row>
    <row r="1551" spans="37:40">
      <c r="AK1551" s="56"/>
      <c r="AL1551" s="56"/>
      <c r="AM1551" s="56"/>
      <c r="AN1551" s="56"/>
    </row>
    <row r="1552" spans="37:40">
      <c r="AK1552" s="56"/>
      <c r="AL1552" s="56"/>
      <c r="AM1552" s="56"/>
      <c r="AN1552" s="56"/>
    </row>
    <row r="1553" spans="37:40">
      <c r="AK1553" s="56"/>
      <c r="AL1553" s="56"/>
      <c r="AM1553" s="56"/>
      <c r="AN1553" s="56"/>
    </row>
    <row r="1554" spans="37:40">
      <c r="AK1554" s="56"/>
      <c r="AL1554" s="56"/>
      <c r="AM1554" s="56"/>
      <c r="AN1554" s="56"/>
    </row>
    <row r="1555" spans="37:40">
      <c r="AK1555" s="56"/>
      <c r="AL1555" s="56"/>
      <c r="AM1555" s="56"/>
      <c r="AN1555" s="56"/>
    </row>
    <row r="1556" spans="37:40">
      <c r="AK1556" s="56"/>
      <c r="AL1556" s="56"/>
      <c r="AM1556" s="56"/>
      <c r="AN1556" s="56"/>
    </row>
    <row r="1557" spans="37:40">
      <c r="AK1557" s="56"/>
      <c r="AL1557" s="56"/>
      <c r="AM1557" s="56"/>
      <c r="AN1557" s="56"/>
    </row>
    <row r="1558" spans="37:40">
      <c r="AK1558" s="56"/>
      <c r="AL1558" s="56"/>
      <c r="AM1558" s="56"/>
      <c r="AN1558" s="56"/>
    </row>
    <row r="1559" spans="37:40">
      <c r="AK1559" s="56"/>
      <c r="AL1559" s="56"/>
      <c r="AM1559" s="56"/>
      <c r="AN1559" s="56"/>
    </row>
    <row r="1560" spans="37:40">
      <c r="AK1560" s="56"/>
      <c r="AL1560" s="56"/>
      <c r="AM1560" s="56"/>
      <c r="AN1560" s="56"/>
    </row>
    <row r="1561" spans="37:40">
      <c r="AK1561" s="56"/>
      <c r="AL1561" s="56"/>
      <c r="AM1561" s="56"/>
      <c r="AN1561" s="56"/>
    </row>
    <row r="1562" spans="37:40">
      <c r="AK1562" s="56"/>
      <c r="AL1562" s="56"/>
      <c r="AM1562" s="56"/>
      <c r="AN1562" s="56"/>
    </row>
    <row r="1563" spans="37:40">
      <c r="AK1563" s="56"/>
      <c r="AL1563" s="56"/>
      <c r="AM1563" s="56"/>
      <c r="AN1563" s="56"/>
    </row>
    <row r="1564" spans="37:40">
      <c r="AK1564" s="56"/>
      <c r="AL1564" s="56"/>
      <c r="AM1564" s="56"/>
      <c r="AN1564" s="56"/>
    </row>
    <row r="1565" spans="37:40">
      <c r="AK1565" s="56"/>
      <c r="AL1565" s="56"/>
      <c r="AM1565" s="56"/>
      <c r="AN1565" s="56"/>
    </row>
    <row r="1566" spans="37:40">
      <c r="AK1566" s="56"/>
      <c r="AL1566" s="56"/>
      <c r="AM1566" s="56"/>
      <c r="AN1566" s="56"/>
    </row>
    <row r="1567" spans="37:40">
      <c r="AK1567" s="56"/>
      <c r="AL1567" s="56"/>
      <c r="AM1567" s="56"/>
      <c r="AN1567" s="56"/>
    </row>
    <row r="1568" spans="37:40">
      <c r="AK1568" s="56"/>
      <c r="AL1568" s="56"/>
      <c r="AM1568" s="56"/>
      <c r="AN1568" s="56"/>
    </row>
    <row r="1569" spans="37:40">
      <c r="AK1569" s="56"/>
      <c r="AL1569" s="56"/>
      <c r="AM1569" s="56"/>
      <c r="AN1569" s="56"/>
    </row>
    <row r="1570" spans="37:40">
      <c r="AK1570" s="56"/>
      <c r="AL1570" s="56"/>
      <c r="AM1570" s="56"/>
      <c r="AN1570" s="56"/>
    </row>
    <row r="1571" spans="37:40">
      <c r="AK1571" s="56"/>
      <c r="AL1571" s="56"/>
      <c r="AM1571" s="56"/>
      <c r="AN1571" s="56"/>
    </row>
    <row r="1572" spans="37:40">
      <c r="AK1572" s="56"/>
      <c r="AL1572" s="56"/>
      <c r="AM1572" s="56"/>
      <c r="AN1572" s="56"/>
    </row>
    <row r="1573" spans="37:40">
      <c r="AK1573" s="56"/>
      <c r="AL1573" s="56"/>
      <c r="AM1573" s="56"/>
      <c r="AN1573" s="56"/>
    </row>
    <row r="1574" spans="37:40">
      <c r="AK1574" s="56"/>
      <c r="AL1574" s="56"/>
      <c r="AM1574" s="56"/>
      <c r="AN1574" s="56"/>
    </row>
    <row r="1575" spans="37:40">
      <c r="AK1575" s="56"/>
      <c r="AL1575" s="56"/>
      <c r="AM1575" s="56"/>
      <c r="AN1575" s="56"/>
    </row>
    <row r="1576" spans="37:40">
      <c r="AK1576" s="56"/>
      <c r="AL1576" s="56"/>
      <c r="AM1576" s="56"/>
      <c r="AN1576" s="56"/>
    </row>
    <row r="1577" spans="37:40">
      <c r="AK1577" s="56"/>
      <c r="AL1577" s="56"/>
      <c r="AM1577" s="56"/>
      <c r="AN1577" s="56"/>
    </row>
    <row r="1578" spans="37:40">
      <c r="AK1578" s="56"/>
      <c r="AL1578" s="56"/>
      <c r="AM1578" s="56"/>
      <c r="AN1578" s="56"/>
    </row>
    <row r="1579" spans="37:40">
      <c r="AK1579" s="56"/>
      <c r="AL1579" s="56"/>
      <c r="AM1579" s="56"/>
      <c r="AN1579" s="56"/>
    </row>
    <row r="1580" spans="37:40">
      <c r="AK1580" s="56"/>
      <c r="AL1580" s="56"/>
      <c r="AM1580" s="56"/>
      <c r="AN1580" s="56"/>
    </row>
    <row r="1581" spans="37:40">
      <c r="AK1581" s="56"/>
      <c r="AL1581" s="56"/>
      <c r="AM1581" s="56"/>
      <c r="AN1581" s="56"/>
    </row>
    <row r="1582" spans="37:40">
      <c r="AK1582" s="56"/>
      <c r="AL1582" s="56"/>
      <c r="AM1582" s="56"/>
      <c r="AN1582" s="56"/>
    </row>
    <row r="1583" spans="37:40">
      <c r="AK1583" s="56"/>
      <c r="AL1583" s="56"/>
      <c r="AM1583" s="56"/>
      <c r="AN1583" s="56"/>
    </row>
    <row r="1584" spans="37:40">
      <c r="AK1584" s="56"/>
      <c r="AL1584" s="56"/>
      <c r="AM1584" s="56"/>
      <c r="AN1584" s="56"/>
    </row>
    <row r="1585" spans="37:40">
      <c r="AK1585" s="56"/>
      <c r="AL1585" s="56"/>
      <c r="AM1585" s="56"/>
      <c r="AN1585" s="56"/>
    </row>
    <row r="1586" spans="37:40">
      <c r="AK1586" s="56"/>
      <c r="AL1586" s="56"/>
      <c r="AM1586" s="56"/>
      <c r="AN1586" s="56"/>
    </row>
    <row r="1587" spans="37:40">
      <c r="AK1587" s="56"/>
      <c r="AL1587" s="56"/>
      <c r="AM1587" s="56"/>
      <c r="AN1587" s="56"/>
    </row>
    <row r="1588" spans="37:40">
      <c r="AK1588" s="56"/>
      <c r="AL1588" s="56"/>
      <c r="AM1588" s="56"/>
      <c r="AN1588" s="56"/>
    </row>
    <row r="1589" spans="37:40">
      <c r="AK1589" s="56"/>
      <c r="AL1589" s="56"/>
      <c r="AM1589" s="56"/>
      <c r="AN1589" s="56"/>
    </row>
    <row r="1590" spans="37:40">
      <c r="AK1590" s="56"/>
      <c r="AL1590" s="56"/>
      <c r="AM1590" s="56"/>
      <c r="AN1590" s="56"/>
    </row>
    <row r="1591" spans="37:40">
      <c r="AK1591" s="56"/>
      <c r="AL1591" s="56"/>
      <c r="AM1591" s="56"/>
      <c r="AN1591" s="56"/>
    </row>
    <row r="1592" spans="37:40">
      <c r="AK1592" s="56"/>
      <c r="AL1592" s="56"/>
      <c r="AM1592" s="56"/>
      <c r="AN1592" s="56"/>
    </row>
    <row r="1593" spans="37:40">
      <c r="AK1593" s="56"/>
      <c r="AL1593" s="56"/>
      <c r="AM1593" s="56"/>
      <c r="AN1593" s="56"/>
    </row>
    <row r="1594" spans="37:40">
      <c r="AK1594" s="56"/>
      <c r="AL1594" s="56"/>
      <c r="AM1594" s="56"/>
      <c r="AN1594" s="56"/>
    </row>
    <row r="1595" spans="37:40">
      <c r="AK1595" s="56"/>
      <c r="AL1595" s="56"/>
      <c r="AM1595" s="56"/>
      <c r="AN1595" s="56"/>
    </row>
    <row r="1596" spans="37:40">
      <c r="AK1596" s="56"/>
      <c r="AL1596" s="56"/>
      <c r="AM1596" s="56"/>
      <c r="AN1596" s="56"/>
    </row>
    <row r="1597" spans="37:40">
      <c r="AK1597" s="56"/>
      <c r="AL1597" s="56"/>
      <c r="AM1597" s="56"/>
      <c r="AN1597" s="56"/>
    </row>
    <row r="1598" spans="37:40">
      <c r="AK1598" s="56"/>
      <c r="AL1598" s="56"/>
      <c r="AM1598" s="56"/>
      <c r="AN1598" s="56"/>
    </row>
    <row r="1599" spans="37:40">
      <c r="AK1599" s="56"/>
      <c r="AL1599" s="56"/>
      <c r="AM1599" s="56"/>
      <c r="AN1599" s="56"/>
    </row>
    <row r="1600" spans="37:40">
      <c r="AK1600" s="56"/>
      <c r="AL1600" s="56"/>
      <c r="AM1600" s="56"/>
      <c r="AN1600" s="56"/>
    </row>
    <row r="1601" spans="37:40">
      <c r="AK1601" s="56"/>
      <c r="AL1601" s="56"/>
      <c r="AM1601" s="56"/>
      <c r="AN1601" s="56"/>
    </row>
    <row r="1602" spans="37:40">
      <c r="AK1602" s="56"/>
      <c r="AL1602" s="56"/>
      <c r="AM1602" s="56"/>
      <c r="AN1602" s="56"/>
    </row>
    <row r="1603" spans="37:40">
      <c r="AK1603" s="56"/>
      <c r="AL1603" s="56"/>
      <c r="AM1603" s="56"/>
      <c r="AN1603" s="56"/>
    </row>
    <row r="1604" spans="37:40">
      <c r="AK1604" s="56"/>
      <c r="AL1604" s="56"/>
      <c r="AM1604" s="56"/>
      <c r="AN1604" s="56"/>
    </row>
    <row r="1605" spans="37:40">
      <c r="AK1605" s="56"/>
      <c r="AL1605" s="56"/>
      <c r="AM1605" s="56"/>
      <c r="AN1605" s="56"/>
    </row>
    <row r="1606" spans="37:40">
      <c r="AK1606" s="56"/>
      <c r="AL1606" s="56"/>
      <c r="AM1606" s="56"/>
      <c r="AN1606" s="56"/>
    </row>
    <row r="1607" spans="37:40">
      <c r="AK1607" s="56"/>
      <c r="AL1607" s="56"/>
      <c r="AM1607" s="56"/>
      <c r="AN1607" s="56"/>
    </row>
    <row r="1608" spans="37:40">
      <c r="AK1608" s="56"/>
      <c r="AL1608" s="56"/>
      <c r="AM1608" s="56"/>
      <c r="AN1608" s="56"/>
    </row>
    <row r="1609" spans="37:40">
      <c r="AK1609" s="56"/>
      <c r="AL1609" s="56"/>
      <c r="AM1609" s="56"/>
      <c r="AN1609" s="56"/>
    </row>
    <row r="1610" spans="37:40">
      <c r="AK1610" s="56"/>
      <c r="AL1610" s="56"/>
      <c r="AM1610" s="56"/>
      <c r="AN1610" s="56"/>
    </row>
    <row r="1611" spans="37:40">
      <c r="AK1611" s="56"/>
      <c r="AL1611" s="56"/>
      <c r="AM1611" s="56"/>
      <c r="AN1611" s="56"/>
    </row>
    <row r="1612" spans="37:40">
      <c r="AK1612" s="56"/>
      <c r="AL1612" s="56"/>
      <c r="AM1612" s="56"/>
      <c r="AN1612" s="56"/>
    </row>
    <row r="1613" spans="37:40">
      <c r="AK1613" s="56"/>
      <c r="AL1613" s="56"/>
      <c r="AM1613" s="56"/>
      <c r="AN1613" s="56"/>
    </row>
    <row r="1614" spans="37:40">
      <c r="AK1614" s="56"/>
      <c r="AL1614" s="56"/>
      <c r="AM1614" s="56"/>
      <c r="AN1614" s="56"/>
    </row>
    <row r="1615" spans="37:40">
      <c r="AK1615" s="56"/>
      <c r="AL1615" s="56"/>
      <c r="AM1615" s="56"/>
      <c r="AN1615" s="56"/>
    </row>
    <row r="1616" spans="37:40">
      <c r="AK1616" s="56"/>
      <c r="AL1616" s="56"/>
      <c r="AM1616" s="56"/>
      <c r="AN1616" s="56"/>
    </row>
    <row r="1617" spans="37:40">
      <c r="AK1617" s="56"/>
      <c r="AL1617" s="56"/>
      <c r="AM1617" s="56"/>
      <c r="AN1617" s="56"/>
    </row>
    <row r="1618" spans="37:40">
      <c r="AK1618" s="56"/>
      <c r="AL1618" s="56"/>
      <c r="AM1618" s="56"/>
      <c r="AN1618" s="56"/>
    </row>
    <row r="1619" spans="37:40">
      <c r="AK1619" s="56"/>
      <c r="AL1619" s="56"/>
      <c r="AM1619" s="56"/>
      <c r="AN1619" s="56"/>
    </row>
    <row r="1620" spans="37:40">
      <c r="AK1620" s="56"/>
      <c r="AL1620" s="56"/>
      <c r="AM1620" s="56"/>
      <c r="AN1620" s="56"/>
    </row>
    <row r="1621" spans="37:40">
      <c r="AK1621" s="56"/>
      <c r="AL1621" s="56"/>
      <c r="AM1621" s="56"/>
      <c r="AN1621" s="56"/>
    </row>
    <row r="1622" spans="37:40">
      <c r="AK1622" s="56"/>
      <c r="AL1622" s="56"/>
      <c r="AM1622" s="56"/>
      <c r="AN1622" s="56"/>
    </row>
    <row r="1623" spans="37:40">
      <c r="AK1623" s="56"/>
      <c r="AL1623" s="56"/>
      <c r="AM1623" s="56"/>
      <c r="AN1623" s="56"/>
    </row>
    <row r="1624" spans="37:40">
      <c r="AK1624" s="56"/>
      <c r="AL1624" s="56"/>
      <c r="AM1624" s="56"/>
      <c r="AN1624" s="56"/>
    </row>
    <row r="1625" spans="37:40">
      <c r="AK1625" s="56"/>
      <c r="AL1625" s="56"/>
      <c r="AM1625" s="56"/>
      <c r="AN1625" s="56"/>
    </row>
    <row r="1626" spans="37:40">
      <c r="AK1626" s="56"/>
      <c r="AL1626" s="56"/>
      <c r="AM1626" s="56"/>
      <c r="AN1626" s="56"/>
    </row>
    <row r="1627" spans="37:40">
      <c r="AK1627" s="56"/>
      <c r="AL1627" s="56"/>
      <c r="AM1627" s="56"/>
      <c r="AN1627" s="56"/>
    </row>
    <row r="1628" spans="37:40">
      <c r="AK1628" s="56"/>
      <c r="AL1628" s="56"/>
      <c r="AM1628" s="56"/>
      <c r="AN1628" s="56"/>
    </row>
    <row r="1629" spans="37:40">
      <c r="AK1629" s="56"/>
      <c r="AL1629" s="56"/>
      <c r="AM1629" s="56"/>
      <c r="AN1629" s="56"/>
    </row>
    <row r="1630" spans="37:40">
      <c r="AK1630" s="56"/>
      <c r="AL1630" s="56"/>
      <c r="AM1630" s="56"/>
      <c r="AN1630" s="56"/>
    </row>
    <row r="1631" spans="37:40">
      <c r="AK1631" s="56"/>
      <c r="AL1631" s="56"/>
      <c r="AM1631" s="56"/>
      <c r="AN1631" s="56"/>
    </row>
    <row r="1632" spans="37:40">
      <c r="AK1632" s="56"/>
      <c r="AL1632" s="56"/>
      <c r="AM1632" s="56"/>
      <c r="AN1632" s="56"/>
    </row>
    <row r="1633" spans="37:40">
      <c r="AK1633" s="56"/>
      <c r="AL1633" s="56"/>
      <c r="AM1633" s="56"/>
      <c r="AN1633" s="56"/>
    </row>
    <row r="1634" spans="37:40">
      <c r="AK1634" s="56"/>
      <c r="AL1634" s="56"/>
      <c r="AM1634" s="56"/>
      <c r="AN1634" s="56"/>
    </row>
    <row r="1635" spans="37:40">
      <c r="AK1635" s="56"/>
      <c r="AL1635" s="56"/>
      <c r="AM1635" s="56"/>
      <c r="AN1635" s="56"/>
    </row>
    <row r="1636" spans="37:40">
      <c r="AK1636" s="56"/>
      <c r="AL1636" s="56"/>
      <c r="AM1636" s="56"/>
      <c r="AN1636" s="56"/>
    </row>
    <row r="1637" spans="37:40">
      <c r="AK1637" s="56"/>
      <c r="AL1637" s="56"/>
      <c r="AM1637" s="56"/>
      <c r="AN1637" s="56"/>
    </row>
    <row r="1638" spans="37:40">
      <c r="AK1638" s="56"/>
      <c r="AL1638" s="56"/>
      <c r="AM1638" s="56"/>
      <c r="AN1638" s="56"/>
    </row>
    <row r="1639" spans="37:40">
      <c r="AK1639" s="56"/>
      <c r="AL1639" s="56"/>
      <c r="AM1639" s="56"/>
      <c r="AN1639" s="56"/>
    </row>
    <row r="1640" spans="37:40">
      <c r="AK1640" s="56"/>
      <c r="AL1640" s="56"/>
      <c r="AM1640" s="56"/>
      <c r="AN1640" s="56"/>
    </row>
    <row r="1641" spans="37:40">
      <c r="AK1641" s="56"/>
      <c r="AL1641" s="56"/>
      <c r="AM1641" s="56"/>
      <c r="AN1641" s="56"/>
    </row>
    <row r="1642" spans="37:40">
      <c r="AK1642" s="56"/>
      <c r="AL1642" s="56"/>
      <c r="AM1642" s="56"/>
      <c r="AN1642" s="56"/>
    </row>
    <row r="1643" spans="37:40">
      <c r="AK1643" s="56"/>
      <c r="AL1643" s="56"/>
      <c r="AM1643" s="56"/>
      <c r="AN1643" s="56"/>
    </row>
    <row r="1644" spans="37:40">
      <c r="AK1644" s="56"/>
      <c r="AL1644" s="56"/>
      <c r="AM1644" s="56"/>
      <c r="AN1644" s="56"/>
    </row>
    <row r="1645" spans="37:40">
      <c r="AK1645" s="56"/>
      <c r="AL1645" s="56"/>
      <c r="AM1645" s="56"/>
      <c r="AN1645" s="56"/>
    </row>
    <row r="1646" spans="37:40">
      <c r="AK1646" s="56"/>
      <c r="AL1646" s="56"/>
      <c r="AM1646" s="56"/>
      <c r="AN1646" s="56"/>
    </row>
    <row r="1647" spans="37:40">
      <c r="AK1647" s="56"/>
      <c r="AL1647" s="56"/>
      <c r="AM1647" s="56"/>
      <c r="AN1647" s="56"/>
    </row>
    <row r="1648" spans="37:40">
      <c r="AK1648" s="56"/>
      <c r="AL1648" s="56"/>
      <c r="AM1648" s="56"/>
      <c r="AN1648" s="56"/>
    </row>
    <row r="1649" spans="37:40">
      <c r="AK1649" s="56"/>
      <c r="AL1649" s="56"/>
      <c r="AM1649" s="56"/>
      <c r="AN1649" s="56"/>
    </row>
    <row r="1650" spans="37:40">
      <c r="AK1650" s="56"/>
      <c r="AL1650" s="56"/>
      <c r="AM1650" s="56"/>
      <c r="AN1650" s="56"/>
    </row>
    <row r="1651" spans="37:40">
      <c r="AK1651" s="56"/>
      <c r="AL1651" s="56"/>
      <c r="AM1651" s="56"/>
      <c r="AN1651" s="56"/>
    </row>
    <row r="1652" spans="37:40">
      <c r="AK1652" s="56"/>
      <c r="AL1652" s="56"/>
      <c r="AM1652" s="56"/>
      <c r="AN1652" s="56"/>
    </row>
    <row r="1653" spans="37:40">
      <c r="AK1653" s="56"/>
      <c r="AL1653" s="56"/>
      <c r="AM1653" s="56"/>
      <c r="AN1653" s="56"/>
    </row>
    <row r="1654" spans="37:40">
      <c r="AK1654" s="56"/>
      <c r="AL1654" s="56"/>
      <c r="AM1654" s="56"/>
      <c r="AN1654" s="56"/>
    </row>
    <row r="1655" spans="37:40">
      <c r="AK1655" s="56"/>
      <c r="AL1655" s="56"/>
      <c r="AM1655" s="56"/>
      <c r="AN1655" s="56"/>
    </row>
    <row r="1656" spans="37:40">
      <c r="AK1656" s="56"/>
      <c r="AL1656" s="56"/>
      <c r="AM1656" s="56"/>
      <c r="AN1656" s="56"/>
    </row>
    <row r="1657" spans="37:40">
      <c r="AK1657" s="56"/>
      <c r="AL1657" s="56"/>
      <c r="AM1657" s="56"/>
      <c r="AN1657" s="56"/>
    </row>
    <row r="1658" spans="37:40">
      <c r="AK1658" s="56"/>
      <c r="AL1658" s="56"/>
      <c r="AM1658" s="56"/>
      <c r="AN1658" s="56"/>
    </row>
    <row r="1659" spans="37:40">
      <c r="AK1659" s="56"/>
      <c r="AL1659" s="56"/>
      <c r="AM1659" s="56"/>
      <c r="AN1659" s="56"/>
    </row>
    <row r="1660" spans="37:40">
      <c r="AK1660" s="56"/>
      <c r="AL1660" s="56"/>
      <c r="AM1660" s="56"/>
      <c r="AN1660" s="56"/>
    </row>
    <row r="1661" spans="37:40">
      <c r="AK1661" s="56"/>
      <c r="AL1661" s="56"/>
      <c r="AM1661" s="56"/>
      <c r="AN1661" s="56"/>
    </row>
    <row r="1662" spans="37:40">
      <c r="AK1662" s="56"/>
      <c r="AL1662" s="56"/>
      <c r="AM1662" s="56"/>
      <c r="AN1662" s="56"/>
    </row>
    <row r="1663" spans="37:40">
      <c r="AK1663" s="56"/>
      <c r="AL1663" s="56"/>
      <c r="AM1663" s="56"/>
      <c r="AN1663" s="56"/>
    </row>
    <row r="1664" spans="37:40">
      <c r="AK1664" s="56"/>
      <c r="AL1664" s="56"/>
      <c r="AM1664" s="56"/>
      <c r="AN1664" s="56"/>
    </row>
    <row r="1665" spans="37:40">
      <c r="AK1665" s="56"/>
      <c r="AL1665" s="56"/>
      <c r="AM1665" s="56"/>
      <c r="AN1665" s="56"/>
    </row>
    <row r="1666" spans="37:40">
      <c r="AK1666" s="56"/>
      <c r="AL1666" s="56"/>
      <c r="AM1666" s="56"/>
      <c r="AN1666" s="56"/>
    </row>
    <row r="1667" spans="37:40">
      <c r="AK1667" s="56"/>
      <c r="AL1667" s="56"/>
      <c r="AM1667" s="56"/>
      <c r="AN1667" s="56"/>
    </row>
    <row r="1668" spans="37:40">
      <c r="AK1668" s="56"/>
      <c r="AL1668" s="56"/>
      <c r="AM1668" s="56"/>
      <c r="AN1668" s="56"/>
    </row>
    <row r="1669" spans="37:40">
      <c r="AK1669" s="56"/>
      <c r="AL1669" s="56"/>
      <c r="AM1669" s="56"/>
      <c r="AN1669" s="56"/>
    </row>
    <row r="1670" spans="37:40">
      <c r="AK1670" s="56"/>
      <c r="AL1670" s="56"/>
      <c r="AM1670" s="56"/>
      <c r="AN1670" s="56"/>
    </row>
    <row r="1671" spans="37:40">
      <c r="AK1671" s="56"/>
      <c r="AL1671" s="56"/>
      <c r="AM1671" s="56"/>
      <c r="AN1671" s="56"/>
    </row>
    <row r="1672" spans="37:40">
      <c r="AK1672" s="56"/>
      <c r="AL1672" s="56"/>
      <c r="AM1672" s="56"/>
      <c r="AN1672" s="56"/>
    </row>
    <row r="1673" spans="37:40">
      <c r="AK1673" s="56"/>
      <c r="AL1673" s="56"/>
      <c r="AM1673" s="56"/>
      <c r="AN1673" s="56"/>
    </row>
    <row r="1674" spans="37:40">
      <c r="AK1674" s="56"/>
      <c r="AL1674" s="56"/>
      <c r="AM1674" s="56"/>
      <c r="AN1674" s="56"/>
    </row>
    <row r="1675" spans="37:40">
      <c r="AK1675" s="56"/>
      <c r="AL1675" s="56"/>
      <c r="AM1675" s="56"/>
      <c r="AN1675" s="56"/>
    </row>
    <row r="1676" spans="37:40">
      <c r="AK1676" s="56"/>
      <c r="AL1676" s="56"/>
      <c r="AM1676" s="56"/>
      <c r="AN1676" s="56"/>
    </row>
    <row r="1677" spans="37:40">
      <c r="AK1677" s="56"/>
      <c r="AL1677" s="56"/>
      <c r="AM1677" s="56"/>
      <c r="AN1677" s="56"/>
    </row>
    <row r="1678" spans="37:40">
      <c r="AK1678" s="56"/>
      <c r="AL1678" s="56"/>
      <c r="AM1678" s="56"/>
      <c r="AN1678" s="56"/>
    </row>
    <row r="1679" spans="37:40">
      <c r="AK1679" s="56"/>
      <c r="AL1679" s="56"/>
      <c r="AM1679" s="56"/>
      <c r="AN1679" s="56"/>
    </row>
    <row r="1680" spans="37:40">
      <c r="AK1680" s="56"/>
      <c r="AL1680" s="56"/>
      <c r="AM1680" s="56"/>
      <c r="AN1680" s="56"/>
    </row>
    <row r="1681" spans="37:40">
      <c r="AK1681" s="56"/>
      <c r="AL1681" s="56"/>
      <c r="AM1681" s="56"/>
      <c r="AN1681" s="56"/>
    </row>
    <row r="1682" spans="37:40">
      <c r="AK1682" s="56"/>
      <c r="AL1682" s="56"/>
      <c r="AM1682" s="56"/>
      <c r="AN1682" s="56"/>
    </row>
    <row r="1683" spans="37:40">
      <c r="AK1683" s="56"/>
      <c r="AL1683" s="56"/>
      <c r="AM1683" s="56"/>
      <c r="AN1683" s="56"/>
    </row>
    <row r="1684" spans="37:40">
      <c r="AK1684" s="56"/>
      <c r="AL1684" s="56"/>
      <c r="AM1684" s="56"/>
      <c r="AN1684" s="56"/>
    </row>
    <row r="1685" spans="37:40">
      <c r="AK1685" s="56"/>
      <c r="AL1685" s="56"/>
      <c r="AM1685" s="56"/>
      <c r="AN1685" s="56"/>
    </row>
    <row r="1686" spans="37:40">
      <c r="AK1686" s="56"/>
      <c r="AL1686" s="56"/>
      <c r="AM1686" s="56"/>
      <c r="AN1686" s="56"/>
    </row>
    <row r="1687" spans="37:40">
      <c r="AK1687" s="56"/>
      <c r="AL1687" s="56"/>
      <c r="AM1687" s="56"/>
      <c r="AN1687" s="56"/>
    </row>
    <row r="1688" spans="37:40">
      <c r="AK1688" s="56"/>
      <c r="AL1688" s="56"/>
      <c r="AM1688" s="56"/>
      <c r="AN1688" s="56"/>
    </row>
    <row r="1689" spans="37:40">
      <c r="AK1689" s="56"/>
      <c r="AL1689" s="56"/>
      <c r="AM1689" s="56"/>
      <c r="AN1689" s="56"/>
    </row>
    <row r="1690" spans="37:40">
      <c r="AK1690" s="56"/>
      <c r="AL1690" s="56"/>
      <c r="AM1690" s="56"/>
      <c r="AN1690" s="56"/>
    </row>
    <row r="1691" spans="37:40">
      <c r="AK1691" s="56"/>
      <c r="AL1691" s="56"/>
      <c r="AM1691" s="56"/>
      <c r="AN1691" s="56"/>
    </row>
    <row r="1692" spans="37:40">
      <c r="AK1692" s="56"/>
      <c r="AL1692" s="56"/>
      <c r="AM1692" s="56"/>
      <c r="AN1692" s="56"/>
    </row>
    <row r="1693" spans="37:40">
      <c r="AK1693" s="56"/>
      <c r="AL1693" s="56"/>
      <c r="AM1693" s="56"/>
      <c r="AN1693" s="56"/>
    </row>
    <row r="1694" spans="37:40">
      <c r="AK1694" s="56"/>
      <c r="AL1694" s="56"/>
      <c r="AM1694" s="56"/>
      <c r="AN1694" s="56"/>
    </row>
    <row r="1695" spans="37:40">
      <c r="AK1695" s="56"/>
      <c r="AL1695" s="56"/>
      <c r="AM1695" s="56"/>
      <c r="AN1695" s="56"/>
    </row>
    <row r="1696" spans="37:40">
      <c r="AK1696" s="56"/>
      <c r="AL1696" s="56"/>
      <c r="AM1696" s="56"/>
      <c r="AN1696" s="56"/>
    </row>
    <row r="1697" spans="37:40">
      <c r="AK1697" s="56"/>
      <c r="AL1697" s="56"/>
      <c r="AM1697" s="56"/>
      <c r="AN1697" s="56"/>
    </row>
    <row r="1698" spans="37:40">
      <c r="AK1698" s="56"/>
      <c r="AL1698" s="56"/>
      <c r="AM1698" s="56"/>
      <c r="AN1698" s="56"/>
    </row>
    <row r="1699" spans="37:40">
      <c r="AK1699" s="56"/>
      <c r="AL1699" s="56"/>
      <c r="AM1699" s="56"/>
      <c r="AN1699" s="56"/>
    </row>
    <row r="1700" spans="37:40">
      <c r="AK1700" s="56"/>
      <c r="AL1700" s="56"/>
      <c r="AM1700" s="56"/>
      <c r="AN1700" s="56"/>
    </row>
    <row r="1701" spans="37:40">
      <c r="AK1701" s="56"/>
      <c r="AL1701" s="56"/>
      <c r="AM1701" s="56"/>
      <c r="AN1701" s="56"/>
    </row>
    <row r="1702" spans="37:40">
      <c r="AK1702" s="56"/>
      <c r="AL1702" s="56"/>
      <c r="AM1702" s="56"/>
      <c r="AN1702" s="56"/>
    </row>
    <row r="1703" spans="37:40">
      <c r="AK1703" s="56"/>
      <c r="AL1703" s="56"/>
      <c r="AM1703" s="56"/>
      <c r="AN1703" s="56"/>
    </row>
    <row r="1704" spans="37:40">
      <c r="AK1704" s="56"/>
      <c r="AL1704" s="56"/>
      <c r="AM1704" s="56"/>
      <c r="AN1704" s="56"/>
    </row>
    <row r="1705" spans="37:40">
      <c r="AK1705" s="56"/>
      <c r="AL1705" s="56"/>
      <c r="AM1705" s="56"/>
      <c r="AN1705" s="56"/>
    </row>
    <row r="1706" spans="37:40">
      <c r="AK1706" s="56"/>
      <c r="AL1706" s="56"/>
      <c r="AM1706" s="56"/>
      <c r="AN1706" s="56"/>
    </row>
    <row r="1707" spans="37:40">
      <c r="AK1707" s="56"/>
      <c r="AL1707" s="56"/>
      <c r="AM1707" s="56"/>
      <c r="AN1707" s="56"/>
    </row>
    <row r="1708" spans="37:40">
      <c r="AK1708" s="56"/>
      <c r="AL1708" s="56"/>
      <c r="AM1708" s="56"/>
      <c r="AN1708" s="56"/>
    </row>
    <row r="1709" spans="37:40">
      <c r="AK1709" s="56"/>
      <c r="AL1709" s="56"/>
      <c r="AM1709" s="56"/>
      <c r="AN1709" s="56"/>
    </row>
    <row r="1710" spans="37:40">
      <c r="AK1710" s="56"/>
      <c r="AL1710" s="56"/>
      <c r="AM1710" s="56"/>
      <c r="AN1710" s="56"/>
    </row>
    <row r="1711" spans="37:40">
      <c r="AK1711" s="56"/>
      <c r="AL1711" s="56"/>
      <c r="AM1711" s="56"/>
      <c r="AN1711" s="56"/>
    </row>
    <row r="1712" spans="37:40">
      <c r="AK1712" s="56"/>
      <c r="AL1712" s="56"/>
      <c r="AM1712" s="56"/>
      <c r="AN1712" s="56"/>
    </row>
    <row r="1713" spans="37:40">
      <c r="AK1713" s="56"/>
      <c r="AL1713" s="56"/>
      <c r="AM1713" s="56"/>
      <c r="AN1713" s="56"/>
    </row>
    <row r="1714" spans="37:40">
      <c r="AK1714" s="56"/>
      <c r="AL1714" s="56"/>
      <c r="AM1714" s="56"/>
      <c r="AN1714" s="56"/>
    </row>
    <row r="1715" spans="37:40">
      <c r="AK1715" s="56"/>
      <c r="AL1715" s="56"/>
      <c r="AM1715" s="56"/>
      <c r="AN1715" s="56"/>
    </row>
    <row r="1716" spans="37:40">
      <c r="AK1716" s="56"/>
      <c r="AL1716" s="56"/>
      <c r="AM1716" s="56"/>
      <c r="AN1716" s="56"/>
    </row>
    <row r="1717" spans="37:40">
      <c r="AK1717" s="56"/>
      <c r="AL1717" s="56"/>
      <c r="AM1717" s="56"/>
      <c r="AN1717" s="56"/>
    </row>
    <row r="1718" spans="37:40">
      <c r="AK1718" s="56"/>
      <c r="AL1718" s="56"/>
      <c r="AM1718" s="56"/>
      <c r="AN1718" s="56"/>
    </row>
    <row r="1719" spans="37:40">
      <c r="AK1719" s="56"/>
      <c r="AL1719" s="56"/>
      <c r="AM1719" s="56"/>
      <c r="AN1719" s="56"/>
    </row>
    <row r="1720" spans="37:40">
      <c r="AK1720" s="56"/>
      <c r="AL1720" s="56"/>
      <c r="AM1720" s="56"/>
      <c r="AN1720" s="56"/>
    </row>
    <row r="1721" spans="37:40">
      <c r="AK1721" s="56"/>
      <c r="AL1721" s="56"/>
      <c r="AM1721" s="56"/>
      <c r="AN1721" s="56"/>
    </row>
    <row r="1722" spans="37:40">
      <c r="AK1722" s="56"/>
      <c r="AL1722" s="56"/>
      <c r="AM1722" s="56"/>
      <c r="AN1722" s="56"/>
    </row>
    <row r="1723" spans="37:40">
      <c r="AK1723" s="56"/>
      <c r="AL1723" s="56"/>
      <c r="AM1723" s="56"/>
      <c r="AN1723" s="56"/>
    </row>
    <row r="1724" spans="37:40">
      <c r="AK1724" s="56"/>
      <c r="AL1724" s="56"/>
      <c r="AM1724" s="56"/>
      <c r="AN1724" s="56"/>
    </row>
    <row r="1725" spans="37:40">
      <c r="AK1725" s="56"/>
      <c r="AL1725" s="56"/>
      <c r="AM1725" s="56"/>
      <c r="AN1725" s="56"/>
    </row>
    <row r="1726" spans="37:40">
      <c r="AK1726" s="56"/>
      <c r="AL1726" s="56"/>
      <c r="AM1726" s="56"/>
      <c r="AN1726" s="56"/>
    </row>
    <row r="1727" spans="37:40">
      <c r="AK1727" s="56"/>
      <c r="AL1727" s="56"/>
      <c r="AM1727" s="56"/>
      <c r="AN1727" s="56"/>
    </row>
    <row r="1728" spans="37:40">
      <c r="AK1728" s="56"/>
      <c r="AL1728" s="56"/>
      <c r="AM1728" s="56"/>
      <c r="AN1728" s="56"/>
    </row>
    <row r="1729" spans="37:40">
      <c r="AK1729" s="56"/>
      <c r="AL1729" s="56"/>
      <c r="AM1729" s="56"/>
      <c r="AN1729" s="56"/>
    </row>
    <row r="1730" spans="37:40">
      <c r="AK1730" s="56"/>
      <c r="AL1730" s="56"/>
      <c r="AM1730" s="56"/>
      <c r="AN1730" s="56"/>
    </row>
    <row r="1731" spans="37:40">
      <c r="AK1731" s="56"/>
      <c r="AL1731" s="56"/>
      <c r="AM1731" s="56"/>
      <c r="AN1731" s="56"/>
    </row>
    <row r="1732" spans="37:40">
      <c r="AK1732" s="56"/>
      <c r="AL1732" s="56"/>
      <c r="AM1732" s="56"/>
      <c r="AN1732" s="56"/>
    </row>
    <row r="1733" spans="37:40">
      <c r="AK1733" s="56"/>
      <c r="AL1733" s="56"/>
      <c r="AM1733" s="56"/>
      <c r="AN1733" s="56"/>
    </row>
    <row r="1734" spans="37:40">
      <c r="AK1734" s="56"/>
      <c r="AL1734" s="56"/>
      <c r="AM1734" s="56"/>
      <c r="AN1734" s="56"/>
    </row>
    <row r="1735" spans="37:40">
      <c r="AK1735" s="56"/>
      <c r="AL1735" s="56"/>
      <c r="AM1735" s="56"/>
      <c r="AN1735" s="56"/>
    </row>
    <row r="1736" spans="37:40">
      <c r="AK1736" s="56"/>
      <c r="AL1736" s="56"/>
      <c r="AM1736" s="56"/>
      <c r="AN1736" s="56"/>
    </row>
    <row r="1737" spans="37:40">
      <c r="AK1737" s="56"/>
      <c r="AL1737" s="56"/>
      <c r="AM1737" s="56"/>
      <c r="AN1737" s="56"/>
    </row>
    <row r="1738" spans="37:40">
      <c r="AK1738" s="56"/>
      <c r="AL1738" s="56"/>
      <c r="AM1738" s="56"/>
      <c r="AN1738" s="56"/>
    </row>
    <row r="1739" spans="37:40">
      <c r="AK1739" s="56"/>
      <c r="AL1739" s="56"/>
      <c r="AM1739" s="56"/>
      <c r="AN1739" s="56"/>
    </row>
    <row r="1740" spans="37:40">
      <c r="AK1740" s="56"/>
      <c r="AL1740" s="56"/>
      <c r="AM1740" s="56"/>
      <c r="AN1740" s="56"/>
    </row>
    <row r="1741" spans="37:40">
      <c r="AK1741" s="56"/>
      <c r="AL1741" s="56"/>
      <c r="AM1741" s="56"/>
      <c r="AN1741" s="56"/>
    </row>
    <row r="1742" spans="37:40">
      <c r="AK1742" s="56"/>
      <c r="AL1742" s="56"/>
      <c r="AM1742" s="56"/>
      <c r="AN1742" s="56"/>
    </row>
    <row r="1743" spans="37:40">
      <c r="AK1743" s="56"/>
      <c r="AL1743" s="56"/>
      <c r="AM1743" s="56"/>
      <c r="AN1743" s="56"/>
    </row>
    <row r="1744" spans="37:40">
      <c r="AK1744" s="56"/>
      <c r="AL1744" s="56"/>
      <c r="AM1744" s="56"/>
      <c r="AN1744" s="56"/>
    </row>
    <row r="1745" spans="37:40">
      <c r="AK1745" s="56"/>
      <c r="AL1745" s="56"/>
      <c r="AM1745" s="56"/>
      <c r="AN1745" s="56"/>
    </row>
    <row r="1746" spans="37:40">
      <c r="AK1746" s="56"/>
      <c r="AL1746" s="56"/>
      <c r="AM1746" s="56"/>
      <c r="AN1746" s="56"/>
    </row>
    <row r="1747" spans="37:40">
      <c r="AK1747" s="56"/>
      <c r="AL1747" s="56"/>
      <c r="AM1747" s="56"/>
      <c r="AN1747" s="56"/>
    </row>
    <row r="1748" spans="37:40">
      <c r="AK1748" s="56"/>
      <c r="AL1748" s="56"/>
      <c r="AM1748" s="56"/>
      <c r="AN1748" s="56"/>
    </row>
    <row r="1749" spans="37:40">
      <c r="AK1749" s="56"/>
      <c r="AL1749" s="56"/>
      <c r="AM1749" s="56"/>
      <c r="AN1749" s="56"/>
    </row>
    <row r="1750" spans="37:40">
      <c r="AK1750" s="56"/>
      <c r="AL1750" s="56"/>
      <c r="AM1750" s="56"/>
      <c r="AN1750" s="56"/>
    </row>
    <row r="1751" spans="37:40">
      <c r="AK1751" s="56"/>
      <c r="AL1751" s="56"/>
      <c r="AM1751" s="56"/>
      <c r="AN1751" s="56"/>
    </row>
    <row r="1752" spans="37:40">
      <c r="AK1752" s="56"/>
      <c r="AL1752" s="56"/>
      <c r="AM1752" s="56"/>
      <c r="AN1752" s="56"/>
    </row>
    <row r="1753" spans="37:40">
      <c r="AK1753" s="56"/>
      <c r="AL1753" s="56"/>
      <c r="AM1753" s="56"/>
      <c r="AN1753" s="56"/>
    </row>
    <row r="1754" spans="37:40">
      <c r="AK1754" s="56"/>
      <c r="AL1754" s="56"/>
      <c r="AM1754" s="56"/>
      <c r="AN1754" s="56"/>
    </row>
    <row r="1755" spans="37:40">
      <c r="AK1755" s="56"/>
      <c r="AL1755" s="56"/>
      <c r="AM1755" s="56"/>
      <c r="AN1755" s="56"/>
    </row>
    <row r="1756" spans="37:40">
      <c r="AK1756" s="56"/>
      <c r="AL1756" s="56"/>
      <c r="AM1756" s="56"/>
      <c r="AN1756" s="56"/>
    </row>
    <row r="1757" spans="37:40">
      <c r="AK1757" s="56"/>
      <c r="AL1757" s="56"/>
      <c r="AM1757" s="56"/>
      <c r="AN1757" s="56"/>
    </row>
    <row r="1758" spans="37:40">
      <c r="AK1758" s="56"/>
      <c r="AL1758" s="56"/>
      <c r="AM1758" s="56"/>
      <c r="AN1758" s="56"/>
    </row>
    <row r="1759" spans="37:40">
      <c r="AK1759" s="56"/>
      <c r="AL1759" s="56"/>
      <c r="AM1759" s="56"/>
      <c r="AN1759" s="56"/>
    </row>
    <row r="1760" spans="37:40">
      <c r="AK1760" s="56"/>
      <c r="AL1760" s="56"/>
      <c r="AM1760" s="56"/>
      <c r="AN1760" s="56"/>
    </row>
    <row r="1761" spans="37:40">
      <c r="AK1761" s="56"/>
      <c r="AL1761" s="56"/>
      <c r="AM1761" s="56"/>
      <c r="AN1761" s="56"/>
    </row>
    <row r="1762" spans="37:40">
      <c r="AK1762" s="56"/>
      <c r="AL1762" s="56"/>
      <c r="AM1762" s="56"/>
      <c r="AN1762" s="56"/>
    </row>
    <row r="1763" spans="37:40">
      <c r="AK1763" s="56"/>
      <c r="AL1763" s="56"/>
      <c r="AM1763" s="56"/>
      <c r="AN1763" s="56"/>
    </row>
    <row r="1764" spans="37:40">
      <c r="AK1764" s="56"/>
      <c r="AL1764" s="56"/>
      <c r="AM1764" s="56"/>
      <c r="AN1764" s="56"/>
    </row>
    <row r="1765" spans="37:40">
      <c r="AK1765" s="56"/>
      <c r="AL1765" s="56"/>
      <c r="AM1765" s="56"/>
      <c r="AN1765" s="56"/>
    </row>
    <row r="1766" spans="37:40">
      <c r="AK1766" s="56"/>
      <c r="AL1766" s="56"/>
      <c r="AM1766" s="56"/>
      <c r="AN1766" s="56"/>
    </row>
    <row r="1767" spans="37:40">
      <c r="AK1767" s="56"/>
      <c r="AL1767" s="56"/>
      <c r="AM1767" s="56"/>
      <c r="AN1767" s="56"/>
    </row>
    <row r="1768" spans="37:40">
      <c r="AK1768" s="56"/>
      <c r="AL1768" s="56"/>
      <c r="AM1768" s="56"/>
      <c r="AN1768" s="56"/>
    </row>
    <row r="1769" spans="37:40">
      <c r="AK1769" s="56"/>
      <c r="AL1769" s="56"/>
      <c r="AM1769" s="56"/>
      <c r="AN1769" s="56"/>
    </row>
    <row r="1770" spans="37:40">
      <c r="AK1770" s="56"/>
      <c r="AL1770" s="56"/>
      <c r="AM1770" s="56"/>
      <c r="AN1770" s="56"/>
    </row>
    <row r="1771" spans="37:40">
      <c r="AK1771" s="56"/>
      <c r="AL1771" s="56"/>
      <c r="AM1771" s="56"/>
      <c r="AN1771" s="56"/>
    </row>
    <row r="1772" spans="37:40">
      <c r="AK1772" s="56"/>
      <c r="AL1772" s="56"/>
      <c r="AM1772" s="56"/>
      <c r="AN1772" s="56"/>
    </row>
    <row r="1773" spans="37:40">
      <c r="AK1773" s="56"/>
      <c r="AL1773" s="56"/>
      <c r="AM1773" s="56"/>
      <c r="AN1773" s="56"/>
    </row>
    <row r="1774" spans="37:40">
      <c r="AK1774" s="56"/>
      <c r="AL1774" s="56"/>
      <c r="AM1774" s="56"/>
      <c r="AN1774" s="56"/>
    </row>
    <row r="1775" spans="37:40">
      <c r="AK1775" s="56"/>
      <c r="AL1775" s="56"/>
      <c r="AM1775" s="56"/>
      <c r="AN1775" s="56"/>
    </row>
    <row r="1776" spans="37:40">
      <c r="AK1776" s="56"/>
      <c r="AL1776" s="56"/>
      <c r="AM1776" s="56"/>
      <c r="AN1776" s="56"/>
    </row>
    <row r="1777" spans="37:40">
      <c r="AK1777" s="56"/>
      <c r="AL1777" s="56"/>
      <c r="AM1777" s="56"/>
      <c r="AN1777" s="56"/>
    </row>
    <row r="1778" spans="37:40">
      <c r="AK1778" s="56"/>
      <c r="AL1778" s="56"/>
      <c r="AM1778" s="56"/>
      <c r="AN1778" s="56"/>
    </row>
    <row r="1779" spans="37:40">
      <c r="AK1779" s="56"/>
      <c r="AL1779" s="56"/>
      <c r="AM1779" s="56"/>
      <c r="AN1779" s="56"/>
    </row>
    <row r="1780" spans="37:40">
      <c r="AK1780" s="56"/>
      <c r="AL1780" s="56"/>
      <c r="AM1780" s="56"/>
      <c r="AN1780" s="56"/>
    </row>
    <row r="1781" spans="37:40">
      <c r="AK1781" s="56"/>
      <c r="AL1781" s="56"/>
      <c r="AM1781" s="56"/>
      <c r="AN1781" s="56"/>
    </row>
    <row r="1782" spans="37:40">
      <c r="AK1782" s="56"/>
      <c r="AL1782" s="56"/>
      <c r="AM1782" s="56"/>
      <c r="AN1782" s="56"/>
    </row>
    <row r="1783" spans="37:40">
      <c r="AK1783" s="56"/>
      <c r="AL1783" s="56"/>
      <c r="AM1783" s="56"/>
      <c r="AN1783" s="56"/>
    </row>
    <row r="1784" spans="37:40">
      <c r="AK1784" s="56"/>
      <c r="AL1784" s="56"/>
      <c r="AM1784" s="56"/>
      <c r="AN1784" s="56"/>
    </row>
    <row r="1785" spans="37:40">
      <c r="AK1785" s="56"/>
      <c r="AL1785" s="56"/>
      <c r="AM1785" s="56"/>
      <c r="AN1785" s="56"/>
    </row>
    <row r="1786" spans="37:40">
      <c r="AK1786" s="56"/>
      <c r="AL1786" s="56"/>
      <c r="AM1786" s="56"/>
      <c r="AN1786" s="56"/>
    </row>
    <row r="1787" spans="37:40">
      <c r="AK1787" s="56"/>
      <c r="AL1787" s="56"/>
      <c r="AM1787" s="56"/>
      <c r="AN1787" s="56"/>
    </row>
    <row r="1788" spans="37:40">
      <c r="AK1788" s="56"/>
      <c r="AL1788" s="56"/>
      <c r="AM1788" s="56"/>
      <c r="AN1788" s="56"/>
    </row>
    <row r="1789" spans="37:40">
      <c r="AK1789" s="56"/>
      <c r="AL1789" s="56"/>
      <c r="AM1789" s="56"/>
      <c r="AN1789" s="56"/>
    </row>
    <row r="1790" spans="37:40">
      <c r="AK1790" s="56"/>
      <c r="AL1790" s="56"/>
      <c r="AM1790" s="56"/>
      <c r="AN1790" s="56"/>
    </row>
    <row r="1791" spans="37:40">
      <c r="AK1791" s="56"/>
      <c r="AL1791" s="56"/>
      <c r="AM1791" s="56"/>
      <c r="AN1791" s="56"/>
    </row>
    <row r="1792" spans="37:40">
      <c r="AK1792" s="56"/>
      <c r="AL1792" s="56"/>
      <c r="AM1792" s="56"/>
      <c r="AN1792" s="56"/>
    </row>
    <row r="1793" spans="37:40">
      <c r="AK1793" s="56"/>
      <c r="AL1793" s="56"/>
      <c r="AM1793" s="56"/>
      <c r="AN1793" s="56"/>
    </row>
    <row r="1794" spans="37:40">
      <c r="AK1794" s="56"/>
      <c r="AL1794" s="56"/>
      <c r="AM1794" s="56"/>
      <c r="AN1794" s="56"/>
    </row>
    <row r="1795" spans="37:40">
      <c r="AK1795" s="56"/>
      <c r="AL1795" s="56"/>
      <c r="AM1795" s="56"/>
      <c r="AN1795" s="56"/>
    </row>
    <row r="1796" spans="37:40">
      <c r="AK1796" s="56"/>
      <c r="AL1796" s="56"/>
      <c r="AM1796" s="56"/>
      <c r="AN1796" s="56"/>
    </row>
    <row r="1797" spans="37:40">
      <c r="AK1797" s="56"/>
      <c r="AL1797" s="56"/>
      <c r="AM1797" s="56"/>
      <c r="AN1797" s="56"/>
    </row>
    <row r="1798" spans="37:40">
      <c r="AK1798" s="56"/>
      <c r="AL1798" s="56"/>
      <c r="AM1798" s="56"/>
      <c r="AN1798" s="56"/>
    </row>
    <row r="1799" spans="37:40">
      <c r="AK1799" s="56"/>
      <c r="AL1799" s="56"/>
      <c r="AM1799" s="56"/>
      <c r="AN1799" s="56"/>
    </row>
    <row r="1800" spans="37:40">
      <c r="AK1800" s="56"/>
      <c r="AL1800" s="56"/>
      <c r="AM1800" s="56"/>
      <c r="AN1800" s="56"/>
    </row>
    <row r="1801" spans="37:40">
      <c r="AK1801" s="56"/>
      <c r="AL1801" s="56"/>
      <c r="AM1801" s="56"/>
      <c r="AN1801" s="56"/>
    </row>
    <row r="1802" spans="37:40">
      <c r="AK1802" s="56"/>
      <c r="AL1802" s="56"/>
      <c r="AM1802" s="56"/>
      <c r="AN1802" s="56"/>
    </row>
    <row r="1803" spans="37:40">
      <c r="AK1803" s="56"/>
      <c r="AL1803" s="56"/>
      <c r="AM1803" s="56"/>
      <c r="AN1803" s="56"/>
    </row>
    <row r="1804" spans="37:40">
      <c r="AK1804" s="56"/>
      <c r="AL1804" s="56"/>
      <c r="AM1804" s="56"/>
      <c r="AN1804" s="56"/>
    </row>
    <row r="1805" spans="37:40">
      <c r="AK1805" s="56"/>
      <c r="AL1805" s="56"/>
      <c r="AM1805" s="56"/>
      <c r="AN1805" s="56"/>
    </row>
    <row r="1806" spans="37:40">
      <c r="AK1806" s="56"/>
      <c r="AL1806" s="56"/>
      <c r="AM1806" s="56"/>
      <c r="AN1806" s="56"/>
    </row>
    <row r="1807" spans="37:40">
      <c r="AK1807" s="56"/>
      <c r="AL1807" s="56"/>
      <c r="AM1807" s="56"/>
      <c r="AN1807" s="56"/>
    </row>
    <row r="1808" spans="37:40">
      <c r="AK1808" s="56"/>
      <c r="AL1808" s="56"/>
      <c r="AM1808" s="56"/>
      <c r="AN1808" s="56"/>
    </row>
    <row r="1809" spans="37:40">
      <c r="AK1809" s="56"/>
      <c r="AL1809" s="56"/>
      <c r="AM1809" s="56"/>
      <c r="AN1809" s="56"/>
    </row>
    <row r="1810" spans="37:40">
      <c r="AK1810" s="56"/>
      <c r="AL1810" s="56"/>
      <c r="AM1810" s="56"/>
      <c r="AN1810" s="56"/>
    </row>
    <row r="1811" spans="37:40">
      <c r="AK1811" s="56"/>
      <c r="AL1811" s="56"/>
      <c r="AM1811" s="56"/>
      <c r="AN1811" s="56"/>
    </row>
    <row r="1812" spans="37:40">
      <c r="AK1812" s="56"/>
      <c r="AL1812" s="56"/>
      <c r="AM1812" s="56"/>
      <c r="AN1812" s="56"/>
    </row>
    <row r="1813" spans="37:40">
      <c r="AK1813" s="56"/>
      <c r="AL1813" s="56"/>
      <c r="AM1813" s="56"/>
      <c r="AN1813" s="56"/>
    </row>
    <row r="1814" spans="37:40">
      <c r="AK1814" s="56"/>
      <c r="AL1814" s="56"/>
      <c r="AM1814" s="56"/>
      <c r="AN1814" s="56"/>
    </row>
    <row r="1815" spans="37:40">
      <c r="AK1815" s="56"/>
      <c r="AL1815" s="56"/>
      <c r="AM1815" s="56"/>
      <c r="AN1815" s="56"/>
    </row>
    <row r="1816" spans="37:40">
      <c r="AK1816" s="56"/>
      <c r="AL1816" s="56"/>
      <c r="AM1816" s="56"/>
      <c r="AN1816" s="56"/>
    </row>
    <row r="1817" spans="37:40">
      <c r="AK1817" s="56"/>
      <c r="AL1817" s="56"/>
      <c r="AM1817" s="56"/>
      <c r="AN1817" s="56"/>
    </row>
    <row r="1818" spans="37:40">
      <c r="AK1818" s="56"/>
      <c r="AL1818" s="56"/>
      <c r="AM1818" s="56"/>
      <c r="AN1818" s="56"/>
    </row>
    <row r="1819" spans="37:40">
      <c r="AK1819" s="56"/>
      <c r="AL1819" s="56"/>
      <c r="AM1819" s="56"/>
      <c r="AN1819" s="56"/>
    </row>
    <row r="1820" spans="37:40">
      <c r="AK1820" s="56"/>
      <c r="AL1820" s="56"/>
      <c r="AM1820" s="56"/>
      <c r="AN1820" s="56"/>
    </row>
    <row r="1821" spans="37:40">
      <c r="AK1821" s="56"/>
      <c r="AL1821" s="56"/>
      <c r="AM1821" s="56"/>
      <c r="AN1821" s="56"/>
    </row>
    <row r="1822" spans="37:40">
      <c r="AK1822" s="56"/>
      <c r="AL1822" s="56"/>
      <c r="AM1822" s="56"/>
      <c r="AN1822" s="56"/>
    </row>
    <row r="1823" spans="37:40">
      <c r="AK1823" s="56"/>
      <c r="AL1823" s="56"/>
      <c r="AM1823" s="56"/>
      <c r="AN1823" s="56"/>
    </row>
    <row r="1824" spans="37:40">
      <c r="AK1824" s="56"/>
      <c r="AL1824" s="56"/>
      <c r="AM1824" s="56"/>
      <c r="AN1824" s="56"/>
    </row>
    <row r="1825" spans="37:40">
      <c r="AK1825" s="56"/>
      <c r="AL1825" s="56"/>
      <c r="AM1825" s="56"/>
      <c r="AN1825" s="56"/>
    </row>
    <row r="1826" spans="37:40">
      <c r="AK1826" s="56"/>
      <c r="AL1826" s="56"/>
      <c r="AM1826" s="56"/>
      <c r="AN1826" s="56"/>
    </row>
    <row r="1827" spans="37:40">
      <c r="AK1827" s="56"/>
      <c r="AL1827" s="56"/>
      <c r="AM1827" s="56"/>
      <c r="AN1827" s="56"/>
    </row>
    <row r="1828" spans="37:40">
      <c r="AK1828" s="56"/>
      <c r="AL1828" s="56"/>
      <c r="AM1828" s="56"/>
      <c r="AN1828" s="56"/>
    </row>
    <row r="1829" spans="37:40">
      <c r="AK1829" s="56"/>
      <c r="AL1829" s="56"/>
      <c r="AM1829" s="56"/>
      <c r="AN1829" s="56"/>
    </row>
    <row r="1830" spans="37:40">
      <c r="AK1830" s="56"/>
      <c r="AL1830" s="56"/>
      <c r="AM1830" s="56"/>
      <c r="AN1830" s="56"/>
    </row>
    <row r="1831" spans="37:40">
      <c r="AK1831" s="56"/>
      <c r="AL1831" s="56"/>
      <c r="AM1831" s="56"/>
      <c r="AN1831" s="56"/>
    </row>
    <row r="1832" spans="37:40">
      <c r="AK1832" s="56"/>
      <c r="AL1832" s="56"/>
      <c r="AM1832" s="56"/>
      <c r="AN1832" s="56"/>
    </row>
    <row r="1833" spans="37:40">
      <c r="AK1833" s="56"/>
      <c r="AL1833" s="56"/>
      <c r="AM1833" s="56"/>
      <c r="AN1833" s="56"/>
    </row>
    <row r="1834" spans="37:40">
      <c r="AK1834" s="56"/>
      <c r="AL1834" s="56"/>
      <c r="AM1834" s="56"/>
      <c r="AN1834" s="56"/>
    </row>
    <row r="1835" spans="37:40">
      <c r="AK1835" s="56"/>
      <c r="AL1835" s="56"/>
      <c r="AM1835" s="56"/>
      <c r="AN1835" s="56"/>
    </row>
    <row r="1836" spans="37:40">
      <c r="AK1836" s="56"/>
      <c r="AL1836" s="56"/>
      <c r="AM1836" s="56"/>
      <c r="AN1836" s="56"/>
    </row>
    <row r="1837" spans="37:40">
      <c r="AK1837" s="56"/>
      <c r="AL1837" s="56"/>
      <c r="AM1837" s="56"/>
      <c r="AN1837" s="56"/>
    </row>
    <row r="1838" spans="37:40">
      <c r="AK1838" s="56"/>
      <c r="AL1838" s="56"/>
      <c r="AM1838" s="56"/>
      <c r="AN1838" s="56"/>
    </row>
    <row r="1839" spans="37:40">
      <c r="AK1839" s="56"/>
      <c r="AL1839" s="56"/>
      <c r="AM1839" s="56"/>
      <c r="AN1839" s="56"/>
    </row>
    <row r="1840" spans="37:40">
      <c r="AK1840" s="56"/>
      <c r="AL1840" s="56"/>
      <c r="AM1840" s="56"/>
      <c r="AN1840" s="56"/>
    </row>
    <row r="1841" spans="37:40">
      <c r="AK1841" s="56"/>
      <c r="AL1841" s="56"/>
      <c r="AM1841" s="56"/>
      <c r="AN1841" s="56"/>
    </row>
    <row r="1842" spans="37:40">
      <c r="AK1842" s="56"/>
      <c r="AL1842" s="56"/>
      <c r="AM1842" s="56"/>
      <c r="AN1842" s="56"/>
    </row>
    <row r="1843" spans="37:40">
      <c r="AK1843" s="56"/>
      <c r="AL1843" s="56"/>
      <c r="AM1843" s="56"/>
      <c r="AN1843" s="56"/>
    </row>
    <row r="1844" spans="37:40">
      <c r="AK1844" s="56"/>
      <c r="AL1844" s="56"/>
      <c r="AM1844" s="56"/>
      <c r="AN1844" s="56"/>
    </row>
    <row r="1845" spans="37:40">
      <c r="AK1845" s="56"/>
      <c r="AL1845" s="56"/>
      <c r="AM1845" s="56"/>
      <c r="AN1845" s="56"/>
    </row>
    <row r="1846" spans="37:40">
      <c r="AK1846" s="56"/>
      <c r="AL1846" s="56"/>
      <c r="AM1846" s="56"/>
      <c r="AN1846" s="56"/>
    </row>
    <row r="1847" spans="37:40">
      <c r="AK1847" s="56"/>
      <c r="AL1847" s="56"/>
      <c r="AM1847" s="56"/>
      <c r="AN1847" s="56"/>
    </row>
    <row r="1848" spans="37:40">
      <c r="AK1848" s="56"/>
      <c r="AL1848" s="56"/>
      <c r="AM1848" s="56"/>
      <c r="AN1848" s="56"/>
    </row>
    <row r="1849" spans="37:40">
      <c r="AK1849" s="56"/>
      <c r="AL1849" s="56"/>
      <c r="AM1849" s="56"/>
      <c r="AN1849" s="56"/>
    </row>
    <row r="1850" spans="37:40">
      <c r="AK1850" s="56"/>
      <c r="AL1850" s="56"/>
      <c r="AM1850" s="56"/>
      <c r="AN1850" s="56"/>
    </row>
    <row r="1851" spans="37:40">
      <c r="AK1851" s="56"/>
      <c r="AL1851" s="56"/>
      <c r="AM1851" s="56"/>
      <c r="AN1851" s="56"/>
    </row>
    <row r="1852" spans="37:40">
      <c r="AK1852" s="56"/>
      <c r="AL1852" s="56"/>
      <c r="AM1852" s="56"/>
      <c r="AN1852" s="56"/>
    </row>
    <row r="1853" spans="37:40">
      <c r="AK1853" s="56"/>
      <c r="AL1853" s="56"/>
      <c r="AM1853" s="56"/>
      <c r="AN1853" s="56"/>
    </row>
    <row r="1854" spans="37:40">
      <c r="AK1854" s="56"/>
      <c r="AL1854" s="56"/>
      <c r="AM1854" s="56"/>
      <c r="AN1854" s="56"/>
    </row>
    <row r="1855" spans="37:40">
      <c r="AK1855" s="56"/>
      <c r="AL1855" s="56"/>
      <c r="AM1855" s="56"/>
      <c r="AN1855" s="56"/>
    </row>
    <row r="1856" spans="37:40">
      <c r="AK1856" s="56"/>
      <c r="AL1856" s="56"/>
      <c r="AM1856" s="56"/>
      <c r="AN1856" s="56"/>
    </row>
    <row r="1857" spans="37:40">
      <c r="AK1857" s="56"/>
      <c r="AL1857" s="56"/>
      <c r="AM1857" s="56"/>
      <c r="AN1857" s="56"/>
    </row>
    <row r="1858" spans="37:40">
      <c r="AK1858" s="56"/>
      <c r="AL1858" s="56"/>
      <c r="AM1858" s="56"/>
      <c r="AN1858" s="56"/>
    </row>
    <row r="1859" spans="37:40">
      <c r="AK1859" s="56"/>
      <c r="AL1859" s="56"/>
      <c r="AM1859" s="56"/>
      <c r="AN1859" s="56"/>
    </row>
    <row r="1860" spans="37:40">
      <c r="AK1860" s="56"/>
      <c r="AL1860" s="56"/>
      <c r="AM1860" s="56"/>
      <c r="AN1860" s="56"/>
    </row>
    <row r="1861" spans="37:40">
      <c r="AK1861" s="56"/>
      <c r="AL1861" s="56"/>
      <c r="AM1861" s="56"/>
      <c r="AN1861" s="56"/>
    </row>
    <row r="1862" spans="37:40">
      <c r="AK1862" s="56"/>
      <c r="AL1862" s="56"/>
      <c r="AM1862" s="56"/>
      <c r="AN1862" s="56"/>
    </row>
    <row r="1863" spans="37:40">
      <c r="AK1863" s="56"/>
      <c r="AL1863" s="56"/>
      <c r="AM1863" s="56"/>
      <c r="AN1863" s="56"/>
    </row>
    <row r="1864" spans="37:40">
      <c r="AK1864" s="56"/>
      <c r="AL1864" s="56"/>
      <c r="AM1864" s="56"/>
      <c r="AN1864" s="56"/>
    </row>
    <row r="1865" spans="37:40">
      <c r="AK1865" s="56"/>
      <c r="AL1865" s="56"/>
      <c r="AM1865" s="56"/>
      <c r="AN1865" s="56"/>
    </row>
    <row r="1866" spans="37:40">
      <c r="AK1866" s="56"/>
      <c r="AL1866" s="56"/>
      <c r="AM1866" s="56"/>
      <c r="AN1866" s="56"/>
    </row>
    <row r="1867" spans="37:40">
      <c r="AK1867" s="56"/>
      <c r="AL1867" s="56"/>
      <c r="AM1867" s="56"/>
      <c r="AN1867" s="56"/>
    </row>
    <row r="1868" spans="37:40">
      <c r="AK1868" s="56"/>
      <c r="AL1868" s="56"/>
      <c r="AM1868" s="56"/>
      <c r="AN1868" s="56"/>
    </row>
    <row r="1869" spans="37:40">
      <c r="AK1869" s="56"/>
      <c r="AL1869" s="56"/>
      <c r="AM1869" s="56"/>
      <c r="AN1869" s="56"/>
    </row>
    <row r="1870" spans="37:40">
      <c r="AK1870" s="56"/>
      <c r="AL1870" s="56"/>
      <c r="AM1870" s="56"/>
      <c r="AN1870" s="56"/>
    </row>
    <row r="1871" spans="37:40">
      <c r="AK1871" s="56"/>
      <c r="AL1871" s="56"/>
      <c r="AM1871" s="56"/>
      <c r="AN1871" s="56"/>
    </row>
    <row r="1872" spans="37:40">
      <c r="AK1872" s="56"/>
      <c r="AL1872" s="56"/>
      <c r="AM1872" s="56"/>
      <c r="AN1872" s="56"/>
    </row>
    <row r="1873" spans="37:40">
      <c r="AK1873" s="56"/>
      <c r="AL1873" s="56"/>
      <c r="AM1873" s="56"/>
      <c r="AN1873" s="56"/>
    </row>
    <row r="1874" spans="37:40">
      <c r="AK1874" s="56"/>
      <c r="AL1874" s="56"/>
      <c r="AM1874" s="56"/>
      <c r="AN1874" s="56"/>
    </row>
    <row r="1875" spans="37:40">
      <c r="AK1875" s="56"/>
      <c r="AL1875" s="56"/>
      <c r="AM1875" s="56"/>
      <c r="AN1875" s="56"/>
    </row>
    <row r="1876" spans="37:40">
      <c r="AK1876" s="56"/>
      <c r="AL1876" s="56"/>
      <c r="AM1876" s="56"/>
      <c r="AN1876" s="56"/>
    </row>
    <row r="1877" spans="37:40">
      <c r="AK1877" s="56"/>
      <c r="AL1877" s="56"/>
      <c r="AM1877" s="56"/>
      <c r="AN1877" s="56"/>
    </row>
    <row r="1878" spans="37:40">
      <c r="AK1878" s="56"/>
      <c r="AL1878" s="56"/>
      <c r="AM1878" s="56"/>
      <c r="AN1878" s="56"/>
    </row>
    <row r="1879" spans="37:40">
      <c r="AK1879" s="56"/>
      <c r="AL1879" s="56"/>
      <c r="AM1879" s="56"/>
      <c r="AN1879" s="56"/>
    </row>
    <row r="1880" spans="37:40">
      <c r="AK1880" s="56"/>
      <c r="AL1880" s="56"/>
      <c r="AM1880" s="56"/>
      <c r="AN1880" s="56"/>
    </row>
    <row r="1881" spans="37:40">
      <c r="AK1881" s="56"/>
      <c r="AL1881" s="56"/>
      <c r="AM1881" s="56"/>
      <c r="AN1881" s="56"/>
    </row>
    <row r="1882" spans="37:40">
      <c r="AK1882" s="56"/>
      <c r="AL1882" s="56"/>
      <c r="AM1882" s="56"/>
      <c r="AN1882" s="56"/>
    </row>
    <row r="1883" spans="37:40">
      <c r="AK1883" s="56"/>
      <c r="AL1883" s="56"/>
      <c r="AM1883" s="56"/>
      <c r="AN1883" s="56"/>
    </row>
    <row r="1884" spans="37:40">
      <c r="AK1884" s="56"/>
      <c r="AL1884" s="56"/>
      <c r="AM1884" s="56"/>
      <c r="AN1884" s="56"/>
    </row>
    <row r="1885" spans="37:40">
      <c r="AK1885" s="56"/>
      <c r="AL1885" s="56"/>
      <c r="AM1885" s="56"/>
      <c r="AN1885" s="56"/>
    </row>
    <row r="1886" spans="37:40">
      <c r="AK1886" s="56"/>
      <c r="AL1886" s="56"/>
      <c r="AM1886" s="56"/>
      <c r="AN1886" s="56"/>
    </row>
    <row r="1887" spans="37:40">
      <c r="AK1887" s="56"/>
      <c r="AL1887" s="56"/>
      <c r="AM1887" s="56"/>
      <c r="AN1887" s="56"/>
    </row>
    <row r="1888" spans="37:40">
      <c r="AK1888" s="56"/>
      <c r="AL1888" s="56"/>
      <c r="AM1888" s="56"/>
      <c r="AN1888" s="56"/>
    </row>
    <row r="1889" spans="37:40">
      <c r="AK1889" s="56"/>
      <c r="AL1889" s="56"/>
      <c r="AM1889" s="56"/>
      <c r="AN1889" s="56"/>
    </row>
    <row r="1890" spans="37:40">
      <c r="AK1890" s="56"/>
      <c r="AL1890" s="56"/>
      <c r="AM1890" s="56"/>
      <c r="AN1890" s="56"/>
    </row>
    <row r="1891" spans="37:40">
      <c r="AK1891" s="56"/>
      <c r="AL1891" s="56"/>
      <c r="AM1891" s="56"/>
      <c r="AN1891" s="56"/>
    </row>
    <row r="1892" spans="37:40">
      <c r="AK1892" s="56"/>
      <c r="AL1892" s="56"/>
      <c r="AM1892" s="56"/>
      <c r="AN1892" s="56"/>
    </row>
    <row r="1893" spans="37:40">
      <c r="AK1893" s="56"/>
      <c r="AL1893" s="56"/>
      <c r="AM1893" s="56"/>
      <c r="AN1893" s="56"/>
    </row>
    <row r="1894" spans="37:40">
      <c r="AK1894" s="56"/>
      <c r="AL1894" s="56"/>
      <c r="AM1894" s="56"/>
      <c r="AN1894" s="56"/>
    </row>
    <row r="1895" spans="37:40">
      <c r="AK1895" s="56"/>
      <c r="AL1895" s="56"/>
      <c r="AM1895" s="56"/>
      <c r="AN1895" s="56"/>
    </row>
    <row r="1896" spans="37:40">
      <c r="AK1896" s="56"/>
      <c r="AL1896" s="56"/>
      <c r="AM1896" s="56"/>
      <c r="AN1896" s="56"/>
    </row>
    <row r="1897" spans="37:40">
      <c r="AK1897" s="56"/>
      <c r="AL1897" s="56"/>
      <c r="AM1897" s="56"/>
      <c r="AN1897" s="56"/>
    </row>
    <row r="1898" spans="37:40">
      <c r="AK1898" s="56"/>
      <c r="AL1898" s="56"/>
      <c r="AM1898" s="56"/>
      <c r="AN1898" s="56"/>
    </row>
    <row r="1899" spans="37:40">
      <c r="AK1899" s="56"/>
      <c r="AL1899" s="56"/>
      <c r="AM1899" s="56"/>
      <c r="AN1899" s="56"/>
    </row>
    <row r="1900" spans="37:40">
      <c r="AK1900" s="56"/>
      <c r="AL1900" s="56"/>
      <c r="AM1900" s="56"/>
      <c r="AN1900" s="56"/>
    </row>
    <row r="1901" spans="37:40">
      <c r="AK1901" s="56"/>
      <c r="AL1901" s="56"/>
      <c r="AM1901" s="56"/>
      <c r="AN1901" s="56"/>
    </row>
    <row r="1902" spans="37:40">
      <c r="AK1902" s="56"/>
      <c r="AL1902" s="56"/>
      <c r="AM1902" s="56"/>
      <c r="AN1902" s="56"/>
    </row>
    <row r="1903" spans="37:40">
      <c r="AK1903" s="56"/>
      <c r="AL1903" s="56"/>
      <c r="AM1903" s="56"/>
      <c r="AN1903" s="56"/>
    </row>
    <row r="1904" spans="37:40">
      <c r="AK1904" s="56"/>
      <c r="AL1904" s="56"/>
      <c r="AM1904" s="56"/>
      <c r="AN1904" s="56"/>
    </row>
    <row r="1905" spans="37:40">
      <c r="AK1905" s="56"/>
      <c r="AL1905" s="56"/>
      <c r="AM1905" s="56"/>
      <c r="AN1905" s="56"/>
    </row>
    <row r="1906" spans="37:40">
      <c r="AK1906" s="56"/>
      <c r="AL1906" s="56"/>
      <c r="AM1906" s="56"/>
      <c r="AN1906" s="56"/>
    </row>
    <row r="1907" spans="37:40">
      <c r="AK1907" s="56"/>
      <c r="AL1907" s="56"/>
      <c r="AM1907" s="56"/>
      <c r="AN1907" s="56"/>
    </row>
    <row r="1908" spans="37:40">
      <c r="AK1908" s="56"/>
      <c r="AL1908" s="56"/>
      <c r="AM1908" s="56"/>
      <c r="AN1908" s="56"/>
    </row>
    <row r="1909" spans="37:40">
      <c r="AK1909" s="56"/>
      <c r="AL1909" s="56"/>
      <c r="AM1909" s="56"/>
      <c r="AN1909" s="56"/>
    </row>
    <row r="1910" spans="37:40">
      <c r="AK1910" s="56"/>
      <c r="AL1910" s="56"/>
      <c r="AM1910" s="56"/>
      <c r="AN1910" s="56"/>
    </row>
    <row r="1911" spans="37:40">
      <c r="AK1911" s="56"/>
      <c r="AL1911" s="56"/>
      <c r="AM1911" s="56"/>
      <c r="AN1911" s="56"/>
    </row>
    <row r="1912" spans="37:40">
      <c r="AK1912" s="56"/>
      <c r="AL1912" s="56"/>
      <c r="AM1912" s="56"/>
      <c r="AN1912" s="56"/>
    </row>
    <row r="1913" spans="37:40">
      <c r="AK1913" s="56"/>
      <c r="AL1913" s="56"/>
      <c r="AM1913" s="56"/>
      <c r="AN1913" s="56"/>
    </row>
    <row r="1914" spans="37:40">
      <c r="AK1914" s="56"/>
      <c r="AL1914" s="56"/>
      <c r="AM1914" s="56"/>
      <c r="AN1914" s="56"/>
    </row>
    <row r="1915" spans="37:40">
      <c r="AK1915" s="56"/>
      <c r="AL1915" s="56"/>
      <c r="AM1915" s="56"/>
      <c r="AN1915" s="56"/>
    </row>
    <row r="1916" spans="37:40">
      <c r="AK1916" s="56"/>
      <c r="AL1916" s="56"/>
      <c r="AM1916" s="56"/>
      <c r="AN1916" s="56"/>
    </row>
    <row r="1917" spans="37:40">
      <c r="AK1917" s="56"/>
      <c r="AL1917" s="56"/>
      <c r="AM1917" s="56"/>
      <c r="AN1917" s="56"/>
    </row>
    <row r="1918" spans="37:40">
      <c r="AK1918" s="56"/>
      <c r="AL1918" s="56"/>
      <c r="AM1918" s="56"/>
      <c r="AN1918" s="56"/>
    </row>
    <row r="1919" spans="37:40">
      <c r="AK1919" s="56"/>
      <c r="AL1919" s="56"/>
      <c r="AM1919" s="56"/>
      <c r="AN1919" s="56"/>
    </row>
    <row r="1920" spans="37:40">
      <c r="AK1920" s="56"/>
      <c r="AL1920" s="56"/>
      <c r="AM1920" s="56"/>
      <c r="AN1920" s="56"/>
    </row>
    <row r="1921" spans="37:40">
      <c r="AK1921" s="56"/>
      <c r="AL1921" s="56"/>
      <c r="AM1921" s="56"/>
      <c r="AN1921" s="56"/>
    </row>
    <row r="1922" spans="37:40">
      <c r="AK1922" s="56"/>
      <c r="AL1922" s="56"/>
      <c r="AM1922" s="56"/>
      <c r="AN1922" s="56"/>
    </row>
    <row r="1923" spans="37:40">
      <c r="AK1923" s="56"/>
      <c r="AL1923" s="56"/>
      <c r="AM1923" s="56"/>
      <c r="AN1923" s="56"/>
    </row>
    <row r="1924" spans="37:40">
      <c r="AK1924" s="56"/>
      <c r="AL1924" s="56"/>
      <c r="AM1924" s="56"/>
      <c r="AN1924" s="56"/>
    </row>
    <row r="1925" spans="37:40">
      <c r="AK1925" s="56"/>
      <c r="AL1925" s="56"/>
      <c r="AM1925" s="56"/>
      <c r="AN1925" s="56"/>
    </row>
    <row r="1926" spans="37:40">
      <c r="AK1926" s="56"/>
      <c r="AL1926" s="56"/>
      <c r="AM1926" s="56"/>
      <c r="AN1926" s="56"/>
    </row>
    <row r="1927" spans="37:40">
      <c r="AK1927" s="56"/>
      <c r="AL1927" s="56"/>
      <c r="AM1927" s="56"/>
      <c r="AN1927" s="56"/>
    </row>
    <row r="1928" spans="37:40">
      <c r="AK1928" s="56"/>
      <c r="AL1928" s="56"/>
      <c r="AM1928" s="56"/>
      <c r="AN1928" s="56"/>
    </row>
    <row r="1929" spans="37:40">
      <c r="AK1929" s="56"/>
      <c r="AL1929" s="56"/>
      <c r="AM1929" s="56"/>
      <c r="AN1929" s="56"/>
    </row>
    <row r="1930" spans="37:40">
      <c r="AK1930" s="56"/>
      <c r="AL1930" s="56"/>
      <c r="AM1930" s="56"/>
      <c r="AN1930" s="56"/>
    </row>
    <row r="1931" spans="37:40">
      <c r="AK1931" s="56"/>
      <c r="AL1931" s="56"/>
      <c r="AM1931" s="56"/>
      <c r="AN1931" s="56"/>
    </row>
    <row r="1932" spans="37:40">
      <c r="AK1932" s="56"/>
      <c r="AL1932" s="56"/>
      <c r="AM1932" s="56"/>
      <c r="AN1932" s="56"/>
    </row>
    <row r="1933" spans="37:40">
      <c r="AK1933" s="56"/>
      <c r="AL1933" s="56"/>
      <c r="AM1933" s="56"/>
      <c r="AN1933" s="56"/>
    </row>
    <row r="1934" spans="37:40">
      <c r="AK1934" s="56"/>
      <c r="AL1934" s="56"/>
      <c r="AM1934" s="56"/>
      <c r="AN1934" s="56"/>
    </row>
    <row r="1935" spans="37:40">
      <c r="AK1935" s="56"/>
      <c r="AL1935" s="56"/>
      <c r="AM1935" s="56"/>
      <c r="AN1935" s="56"/>
    </row>
    <row r="1936" spans="37:40">
      <c r="AK1936" s="56"/>
      <c r="AL1936" s="56"/>
      <c r="AM1936" s="56"/>
      <c r="AN1936" s="56"/>
    </row>
    <row r="1937" spans="37:40">
      <c r="AK1937" s="56"/>
      <c r="AL1937" s="56"/>
      <c r="AM1937" s="56"/>
      <c r="AN1937" s="56"/>
    </row>
    <row r="1938" spans="37:40">
      <c r="AK1938" s="56"/>
      <c r="AL1938" s="56"/>
      <c r="AM1938" s="56"/>
      <c r="AN1938" s="56"/>
    </row>
    <row r="1939" spans="37:40">
      <c r="AK1939" s="56"/>
      <c r="AL1939" s="56"/>
      <c r="AM1939" s="56"/>
      <c r="AN1939" s="56"/>
    </row>
    <row r="1940" spans="37:40">
      <c r="AK1940" s="56"/>
      <c r="AL1940" s="56"/>
      <c r="AM1940" s="56"/>
      <c r="AN1940" s="56"/>
    </row>
    <row r="1941" spans="37:40">
      <c r="AK1941" s="56"/>
      <c r="AL1941" s="56"/>
      <c r="AM1941" s="56"/>
      <c r="AN1941" s="56"/>
    </row>
    <row r="1942" spans="37:40">
      <c r="AK1942" s="56"/>
      <c r="AL1942" s="56"/>
      <c r="AM1942" s="56"/>
      <c r="AN1942" s="56"/>
    </row>
    <row r="1943" spans="37:40">
      <c r="AK1943" s="56"/>
      <c r="AL1943" s="56"/>
      <c r="AM1943" s="56"/>
      <c r="AN1943" s="56"/>
    </row>
    <row r="1944" spans="37:40">
      <c r="AK1944" s="56"/>
      <c r="AL1944" s="56"/>
      <c r="AM1944" s="56"/>
      <c r="AN1944" s="56"/>
    </row>
    <row r="1945" spans="37:40">
      <c r="AK1945" s="56"/>
      <c r="AL1945" s="56"/>
      <c r="AM1945" s="56"/>
      <c r="AN1945" s="56"/>
    </row>
    <row r="1946" spans="37:40">
      <c r="AK1946" s="56"/>
      <c r="AL1946" s="56"/>
      <c r="AM1946" s="56"/>
      <c r="AN1946" s="56"/>
    </row>
    <row r="1947" spans="37:40">
      <c r="AK1947" s="56"/>
      <c r="AL1947" s="56"/>
      <c r="AM1947" s="56"/>
      <c r="AN1947" s="56"/>
    </row>
    <row r="1948" spans="37:40">
      <c r="AK1948" s="56"/>
      <c r="AL1948" s="56"/>
      <c r="AM1948" s="56"/>
      <c r="AN1948" s="56"/>
    </row>
    <row r="1949" spans="37:40">
      <c r="AK1949" s="56"/>
      <c r="AL1949" s="56"/>
      <c r="AM1949" s="56"/>
      <c r="AN1949" s="56"/>
    </row>
    <row r="1950" spans="37:40">
      <c r="AK1950" s="56"/>
      <c r="AL1950" s="56"/>
      <c r="AM1950" s="56"/>
      <c r="AN1950" s="56"/>
    </row>
    <row r="1951" spans="37:40">
      <c r="AK1951" s="56"/>
      <c r="AL1951" s="56"/>
      <c r="AM1951" s="56"/>
      <c r="AN1951" s="56"/>
    </row>
    <row r="1952" spans="37:40">
      <c r="AK1952" s="56"/>
      <c r="AL1952" s="56"/>
      <c r="AM1952" s="56"/>
      <c r="AN1952" s="56"/>
    </row>
    <row r="1953" spans="37:40">
      <c r="AK1953" s="56"/>
      <c r="AL1953" s="56"/>
      <c r="AM1953" s="56"/>
      <c r="AN1953" s="56"/>
    </row>
    <row r="1954" spans="37:40">
      <c r="AK1954" s="56"/>
      <c r="AL1954" s="56"/>
      <c r="AM1954" s="56"/>
      <c r="AN1954" s="56"/>
    </row>
    <row r="1955" spans="37:40">
      <c r="AK1955" s="56"/>
      <c r="AL1955" s="56"/>
      <c r="AM1955" s="56"/>
      <c r="AN1955" s="56"/>
    </row>
    <row r="1956" spans="37:40">
      <c r="AK1956" s="56"/>
      <c r="AL1956" s="56"/>
      <c r="AM1956" s="56"/>
      <c r="AN1956" s="56"/>
    </row>
    <row r="1957" spans="37:40">
      <c r="AK1957" s="56"/>
      <c r="AL1957" s="56"/>
      <c r="AM1957" s="56"/>
      <c r="AN1957" s="56"/>
    </row>
    <row r="1958" spans="37:40">
      <c r="AK1958" s="56"/>
      <c r="AL1958" s="56"/>
      <c r="AM1958" s="56"/>
      <c r="AN1958" s="56"/>
    </row>
    <row r="1959" spans="37:40">
      <c r="AK1959" s="56"/>
      <c r="AL1959" s="56"/>
      <c r="AM1959" s="56"/>
      <c r="AN1959" s="56"/>
    </row>
    <row r="1960" spans="37:40">
      <c r="AK1960" s="56"/>
      <c r="AL1960" s="56"/>
      <c r="AM1960" s="56"/>
      <c r="AN1960" s="56"/>
    </row>
    <row r="1961" spans="37:40">
      <c r="AK1961" s="56"/>
      <c r="AL1961" s="56"/>
      <c r="AM1961" s="56"/>
      <c r="AN1961" s="56"/>
    </row>
    <row r="1962" spans="37:40">
      <c r="AK1962" s="56"/>
      <c r="AL1962" s="56"/>
      <c r="AM1962" s="56"/>
      <c r="AN1962" s="56"/>
    </row>
    <row r="1963" spans="37:40">
      <c r="AK1963" s="56"/>
      <c r="AL1963" s="56"/>
      <c r="AM1963" s="56"/>
      <c r="AN1963" s="56"/>
    </row>
    <row r="1964" spans="37:40">
      <c r="AK1964" s="56"/>
      <c r="AL1964" s="56"/>
      <c r="AM1964" s="56"/>
      <c r="AN1964" s="56"/>
    </row>
    <row r="1965" spans="37:40">
      <c r="AK1965" s="56"/>
      <c r="AL1965" s="56"/>
      <c r="AM1965" s="56"/>
      <c r="AN1965" s="56"/>
    </row>
    <row r="1966" spans="37:40">
      <c r="AK1966" s="56"/>
      <c r="AL1966" s="56"/>
      <c r="AM1966" s="56"/>
      <c r="AN1966" s="56"/>
    </row>
    <row r="1967" spans="37:40">
      <c r="AK1967" s="56"/>
      <c r="AL1967" s="56"/>
      <c r="AM1967" s="56"/>
      <c r="AN1967" s="56"/>
    </row>
    <row r="1968" spans="37:40">
      <c r="AK1968" s="56"/>
      <c r="AL1968" s="56"/>
      <c r="AM1968" s="56"/>
      <c r="AN1968" s="56"/>
    </row>
    <row r="1969" spans="37:40">
      <c r="AK1969" s="56"/>
      <c r="AL1969" s="56"/>
      <c r="AM1969" s="56"/>
      <c r="AN1969" s="56"/>
    </row>
    <row r="1970" spans="37:40">
      <c r="AK1970" s="56"/>
      <c r="AL1970" s="56"/>
      <c r="AM1970" s="56"/>
      <c r="AN1970" s="56"/>
    </row>
    <row r="1971" spans="37:40">
      <c r="AK1971" s="56"/>
      <c r="AL1971" s="56"/>
      <c r="AM1971" s="56"/>
      <c r="AN1971" s="56"/>
    </row>
    <row r="1972" spans="37:40">
      <c r="AK1972" s="56"/>
      <c r="AL1972" s="56"/>
      <c r="AM1972" s="56"/>
      <c r="AN1972" s="56"/>
    </row>
    <row r="1973" spans="37:40">
      <c r="AK1973" s="56"/>
      <c r="AL1973" s="56"/>
      <c r="AM1973" s="56"/>
      <c r="AN1973" s="56"/>
    </row>
    <row r="1974" spans="37:40">
      <c r="AK1974" s="56"/>
      <c r="AL1974" s="56"/>
      <c r="AM1974" s="56"/>
      <c r="AN1974" s="56"/>
    </row>
    <row r="1975" spans="37:40">
      <c r="AK1975" s="56"/>
      <c r="AL1975" s="56"/>
      <c r="AM1975" s="56"/>
      <c r="AN1975" s="56"/>
    </row>
    <row r="1976" spans="37:40">
      <c r="AK1976" s="56"/>
      <c r="AL1976" s="56"/>
      <c r="AM1976" s="56"/>
      <c r="AN1976" s="56"/>
    </row>
    <row r="1977" spans="37:40">
      <c r="AK1977" s="56"/>
      <c r="AL1977" s="56"/>
      <c r="AM1977" s="56"/>
      <c r="AN1977" s="56"/>
    </row>
    <row r="1978" spans="37:40">
      <c r="AK1978" s="56"/>
      <c r="AL1978" s="56"/>
      <c r="AM1978" s="56"/>
      <c r="AN1978" s="56"/>
    </row>
    <row r="1979" spans="37:40">
      <c r="AK1979" s="56"/>
      <c r="AL1979" s="56"/>
      <c r="AM1979" s="56"/>
      <c r="AN1979" s="56"/>
    </row>
    <row r="1980" spans="37:40">
      <c r="AK1980" s="56"/>
      <c r="AL1980" s="56"/>
      <c r="AM1980" s="56"/>
      <c r="AN1980" s="56"/>
    </row>
    <row r="1981" spans="37:40">
      <c r="AK1981" s="56"/>
      <c r="AL1981" s="56"/>
      <c r="AM1981" s="56"/>
      <c r="AN1981" s="56"/>
    </row>
    <row r="1982" spans="37:40">
      <c r="AK1982" s="56"/>
      <c r="AL1982" s="56"/>
      <c r="AM1982" s="56"/>
      <c r="AN1982" s="56"/>
    </row>
    <row r="1983" spans="37:40">
      <c r="AK1983" s="56"/>
      <c r="AL1983" s="56"/>
      <c r="AM1983" s="56"/>
      <c r="AN1983" s="56"/>
    </row>
    <row r="1984" spans="37:40">
      <c r="AK1984" s="56"/>
      <c r="AL1984" s="56"/>
      <c r="AM1984" s="56"/>
      <c r="AN1984" s="56"/>
    </row>
    <row r="1985" spans="37:40">
      <c r="AK1985" s="56"/>
      <c r="AL1985" s="56"/>
      <c r="AM1985" s="56"/>
      <c r="AN1985" s="56"/>
    </row>
    <row r="1986" spans="37:40">
      <c r="AK1986" s="56"/>
      <c r="AL1986" s="56"/>
      <c r="AM1986" s="56"/>
      <c r="AN1986" s="56"/>
    </row>
    <row r="1987" spans="37:40">
      <c r="AK1987" s="56"/>
      <c r="AL1987" s="56"/>
      <c r="AM1987" s="56"/>
      <c r="AN1987" s="56"/>
    </row>
    <row r="1988" spans="37:40">
      <c r="AK1988" s="56"/>
      <c r="AL1988" s="56"/>
      <c r="AM1988" s="56"/>
      <c r="AN1988" s="56"/>
    </row>
    <row r="1989" spans="37:40">
      <c r="AK1989" s="56"/>
      <c r="AL1989" s="56"/>
      <c r="AM1989" s="56"/>
      <c r="AN1989" s="56"/>
    </row>
    <row r="1990" spans="37:40">
      <c r="AK1990" s="56"/>
      <c r="AL1990" s="56"/>
      <c r="AM1990" s="56"/>
      <c r="AN1990" s="56"/>
    </row>
    <row r="1991" spans="37:40">
      <c r="AK1991" s="56"/>
      <c r="AL1991" s="56"/>
      <c r="AM1991" s="56"/>
      <c r="AN1991" s="56"/>
    </row>
    <row r="1992" spans="37:40">
      <c r="AK1992" s="56"/>
      <c r="AL1992" s="56"/>
      <c r="AM1992" s="56"/>
      <c r="AN1992" s="56"/>
    </row>
    <row r="1993" spans="37:40">
      <c r="AK1993" s="56"/>
      <c r="AL1993" s="56"/>
      <c r="AM1993" s="56"/>
      <c r="AN1993" s="56"/>
    </row>
    <row r="1994" spans="37:40">
      <c r="AK1994" s="56"/>
      <c r="AL1994" s="56"/>
      <c r="AM1994" s="56"/>
      <c r="AN1994" s="56"/>
    </row>
    <row r="1995" spans="37:40">
      <c r="AK1995" s="56"/>
      <c r="AL1995" s="56"/>
      <c r="AM1995" s="56"/>
      <c r="AN1995" s="56"/>
    </row>
    <row r="1996" spans="37:40">
      <c r="AK1996" s="56"/>
      <c r="AL1996" s="56"/>
      <c r="AM1996" s="56"/>
      <c r="AN1996" s="56"/>
    </row>
    <row r="1997" spans="37:40">
      <c r="AK1997" s="56"/>
      <c r="AL1997" s="56"/>
      <c r="AM1997" s="56"/>
      <c r="AN1997" s="56"/>
    </row>
    <row r="1998" spans="37:40">
      <c r="AK1998" s="56"/>
      <c r="AL1998" s="56"/>
      <c r="AM1998" s="56"/>
      <c r="AN1998" s="56"/>
    </row>
    <row r="1999" spans="37:40">
      <c r="AK1999" s="56"/>
      <c r="AL1999" s="56"/>
      <c r="AM1999" s="56"/>
      <c r="AN1999" s="56"/>
    </row>
    <row r="2000" spans="37:40">
      <c r="AK2000" s="56"/>
      <c r="AL2000" s="56"/>
      <c r="AM2000" s="56"/>
      <c r="AN2000" s="56"/>
    </row>
    <row r="2001" spans="26:40">
      <c r="AK2001" s="56"/>
      <c r="AL2001" s="56"/>
      <c r="AM2001" s="56"/>
      <c r="AN2001" s="56"/>
    </row>
    <row r="2002" spans="26:40">
      <c r="AK2002" s="56"/>
      <c r="AL2002" s="56"/>
      <c r="AM2002" s="56"/>
      <c r="AN2002" s="56"/>
    </row>
    <row r="2003" spans="26:40">
      <c r="AK2003" s="56"/>
      <c r="AL2003" s="56"/>
      <c r="AM2003" s="56"/>
      <c r="AN2003" s="56"/>
    </row>
    <row r="2006" spans="26:40">
      <c r="AF2006" s="57"/>
      <c r="AG2006" s="57"/>
      <c r="AH2006" s="57"/>
      <c r="AI2006" s="57"/>
      <c r="AJ2006" s="58" t="s">
        <v>30</v>
      </c>
      <c r="AK2006" s="59">
        <f ca="1">AVERAGE(AK4:AK2003)</f>
        <v>6.1142738741849417E-2</v>
      </c>
      <c r="AL2006" s="59">
        <f ca="1">AVERAGE(AL4:AL2003)</f>
        <v>3.8991030715636595E-2</v>
      </c>
      <c r="AM2006" s="59">
        <f ca="1">AVERAGE(AM4:AM2003)</f>
        <v>5.6548893423572069E-2</v>
      </c>
      <c r="AN2006" s="59">
        <f ca="1">AVERAGE(AN4:AN2003)</f>
        <v>8.3243381824436316E-2</v>
      </c>
    </row>
    <row r="2007" spans="26:40">
      <c r="AF2007" s="57"/>
      <c r="AG2007" s="57"/>
      <c r="AH2007" s="57"/>
      <c r="AI2007" s="57"/>
      <c r="AJ2007" s="58" t="s">
        <v>31</v>
      </c>
      <c r="AK2007" s="59">
        <f ca="1">STDEV(AK4:AK2003)</f>
        <v>0.19550227549785434</v>
      </c>
      <c r="AL2007" s="59">
        <f ca="1">STDEV(AL4:AL2003)</f>
        <v>0.21173734215531465</v>
      </c>
      <c r="AM2007" s="59">
        <f ca="1">STDEV(AM4:AM2003)</f>
        <v>0.23275323174304394</v>
      </c>
      <c r="AN2007" s="59">
        <f ca="1">STDEV(AN4:AN2003)</f>
        <v>0.28356773062576013</v>
      </c>
    </row>
    <row r="2008" spans="26:40" ht="13" thickBot="1"/>
    <row r="2009" spans="26:40" ht="13">
      <c r="Z2009" s="60"/>
      <c r="AA2009" s="60"/>
      <c r="AB2009" s="60"/>
      <c r="AC2009" s="60"/>
      <c r="AD2009" s="60"/>
    </row>
    <row r="2010" spans="26:40" ht="13">
      <c r="AF2010" s="61"/>
      <c r="AG2010" s="61"/>
      <c r="AH2010" s="61"/>
      <c r="AI2010" s="61"/>
      <c r="AJ2010" s="61"/>
    </row>
    <row r="2013" spans="26:40" ht="13" thickBot="1">
      <c r="Z2013" s="62"/>
      <c r="AA2013" s="62"/>
      <c r="AB2013" s="62"/>
      <c r="AC2013" s="62"/>
      <c r="AD2013" s="62"/>
    </row>
    <row r="2016" spans="26:40" ht="13">
      <c r="AF2016" s="55"/>
      <c r="AG2016" s="63"/>
      <c r="AH2016" s="63"/>
      <c r="AI2016" s="63"/>
      <c r="AJ2016" s="63"/>
    </row>
    <row r="2017" spans="32:36" ht="13">
      <c r="AF2017" s="55"/>
      <c r="AG2017" s="64"/>
      <c r="AH2017" s="65"/>
      <c r="AI2017" s="65"/>
      <c r="AJ2017" s="65"/>
    </row>
    <row r="2018" spans="32:36" ht="13">
      <c r="AF2018" s="55"/>
      <c r="AG2018" s="65"/>
      <c r="AH2018" s="64"/>
      <c r="AI2018" s="65"/>
      <c r="AJ2018" s="65"/>
    </row>
    <row r="2019" spans="32:36" ht="13">
      <c r="AF2019" s="55"/>
      <c r="AG2019" s="65"/>
      <c r="AH2019" s="65"/>
      <c r="AI2019" s="64"/>
      <c r="AJ2019" s="64"/>
    </row>
    <row r="2020" spans="32:36" ht="13">
      <c r="AF2020" s="55"/>
      <c r="AG2020" s="65"/>
      <c r="AH2020" s="65"/>
      <c r="AI2020" s="65"/>
      <c r="AJ2020" s="65"/>
    </row>
  </sheetData>
  <mergeCells count="7">
    <mergeCell ref="AF2:AI2"/>
    <mergeCell ref="AK2:AN2"/>
    <mergeCell ref="A3:E3"/>
    <mergeCell ref="G3:K3"/>
    <mergeCell ref="M11:S12"/>
    <mergeCell ref="V2:Y2"/>
    <mergeCell ref="AA2:AD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C45C8-E19A-45B9-B0A6-B2E2FA514E5D}">
  <sheetPr codeName="Sheet29">
    <tabColor theme="3" tint="0.39997558519241921"/>
  </sheetPr>
  <dimension ref="A1:R37"/>
  <sheetViews>
    <sheetView topLeftCell="A4" zoomScale="160" zoomScaleNormal="160" workbookViewId="0">
      <selection activeCell="A4" sqref="A4"/>
    </sheetView>
  </sheetViews>
  <sheetFormatPr defaultColWidth="9.1796875" defaultRowHeight="12.5"/>
  <cols>
    <col min="1" max="1" width="21.81640625" style="6" bestFit="1" customWidth="1"/>
    <col min="2" max="2" width="10.54296875" style="6" bestFit="1" customWidth="1"/>
    <col min="3" max="3" width="10.26953125" style="6" bestFit="1" customWidth="1"/>
    <col min="4" max="16384" width="9.1796875" style="6"/>
  </cols>
  <sheetData>
    <row r="1" spans="1:18" ht="13">
      <c r="A1" s="178" t="s">
        <v>7532</v>
      </c>
      <c r="B1" s="13" t="s">
        <v>8</v>
      </c>
      <c r="C1" s="14" t="s">
        <v>9</v>
      </c>
      <c r="F1" s="171" t="s">
        <v>7549</v>
      </c>
      <c r="G1" s="189" t="s">
        <v>9790</v>
      </c>
      <c r="H1" s="189" t="s">
        <v>9791</v>
      </c>
      <c r="I1" s="189" t="s">
        <v>9792</v>
      </c>
      <c r="J1" s="189" t="s">
        <v>7558</v>
      </c>
      <c r="K1" s="189" t="s">
        <v>9793</v>
      </c>
      <c r="L1" s="189" t="s">
        <v>9794</v>
      </c>
      <c r="M1" s="189" t="s">
        <v>9795</v>
      </c>
      <c r="N1" s="189" t="s">
        <v>9796</v>
      </c>
      <c r="O1" s="189" t="s">
        <v>9797</v>
      </c>
      <c r="P1" s="189" t="s">
        <v>9798</v>
      </c>
      <c r="Q1" s="189" t="s">
        <v>7559</v>
      </c>
    </row>
    <row r="2" spans="1:18" ht="13">
      <c r="A2" s="188" t="s">
        <v>9790</v>
      </c>
      <c r="B2" s="12">
        <v>1.9999999999999997E-2</v>
      </c>
      <c r="C2" s="12">
        <v>8.6802841878564838E-3</v>
      </c>
      <c r="D2" s="8"/>
      <c r="F2" s="82" t="s">
        <v>9790</v>
      </c>
      <c r="G2" s="157">
        <v>7.5347333581951296E-5</v>
      </c>
      <c r="H2" s="154">
        <v>8.4124644276232838E-5</v>
      </c>
      <c r="I2" s="154">
        <v>8.3378227761587219E-5</v>
      </c>
      <c r="J2" s="154">
        <v>7.1342984811048989E-5</v>
      </c>
      <c r="K2" s="154">
        <v>-1.7397430539505484E-4</v>
      </c>
      <c r="L2" s="154">
        <v>-6.1542754415924508E-5</v>
      </c>
      <c r="M2" s="154">
        <v>-3.320709539120861E-4</v>
      </c>
      <c r="N2" s="154">
        <v>-3.9257830681723089E-4</v>
      </c>
      <c r="O2" s="154">
        <v>-3.4189093623460018E-4</v>
      </c>
      <c r="P2" s="154">
        <v>-3.3686116151572867E-4</v>
      </c>
      <c r="Q2" s="154">
        <v>-2.6083403824869684E-4</v>
      </c>
      <c r="R2" s="8"/>
    </row>
    <row r="3" spans="1:18" ht="13">
      <c r="A3" s="188" t="s">
        <v>9791</v>
      </c>
      <c r="B3" s="12">
        <v>2.8999999999999998E-2</v>
      </c>
      <c r="C3" s="12">
        <v>1.6887831256428492E-2</v>
      </c>
      <c r="D3" s="8"/>
      <c r="F3" s="82" t="s">
        <v>9791</v>
      </c>
      <c r="G3" s="154">
        <v>8.4124644276232838E-5</v>
      </c>
      <c r="H3" s="157">
        <v>2.8519884454560312E-4</v>
      </c>
      <c r="I3" s="154">
        <v>5.2850668755217978E-4</v>
      </c>
      <c r="J3" s="154">
        <v>3.01066000602934E-4</v>
      </c>
      <c r="K3" s="154">
        <v>-1.9639821666575289E-6</v>
      </c>
      <c r="L3" s="154">
        <v>7.8226155743988811E-5</v>
      </c>
      <c r="M3" s="154">
        <v>-4.4277804605657772E-4</v>
      </c>
      <c r="N3" s="154">
        <v>-5.7545911297979539E-4</v>
      </c>
      <c r="O3" s="154">
        <v>-2.6389479667858002E-4</v>
      </c>
      <c r="P3" s="154">
        <v>-5.1360835774285382E-4</v>
      </c>
      <c r="Q3" s="154">
        <v>-5.485201342118151E-4</v>
      </c>
      <c r="R3" s="8"/>
    </row>
    <row r="4" spans="1:18" ht="13">
      <c r="A4" s="188" t="s">
        <v>9792</v>
      </c>
      <c r="B4" s="12">
        <v>3.2549999999999996E-2</v>
      </c>
      <c r="C4" s="12">
        <v>4.1687909670150132E-2</v>
      </c>
      <c r="D4" s="8"/>
      <c r="F4" s="82" t="s">
        <v>9792</v>
      </c>
      <c r="G4" s="154">
        <v>8.3378227761587219E-5</v>
      </c>
      <c r="H4" s="154">
        <v>5.2850668755217978E-4</v>
      </c>
      <c r="I4" s="157">
        <v>1.7378818126665969E-3</v>
      </c>
      <c r="J4" s="154">
        <v>1.2112773431940916E-3</v>
      </c>
      <c r="K4" s="154">
        <v>4.3922155169080985E-4</v>
      </c>
      <c r="L4" s="154">
        <v>8.264597837064425E-4</v>
      </c>
      <c r="M4" s="154">
        <v>-3.6330969338229182E-4</v>
      </c>
      <c r="N4" s="154">
        <v>-3.3697726878285927E-4</v>
      </c>
      <c r="O4" s="154">
        <v>-2.3877627810028296E-4</v>
      </c>
      <c r="P4" s="154">
        <v>-4.3200990416061765E-4</v>
      </c>
      <c r="Q4" s="154">
        <v>-6.683191590757348E-4</v>
      </c>
      <c r="R4" s="8"/>
    </row>
    <row r="5" spans="1:18" ht="13">
      <c r="A5" s="188" t="s">
        <v>7558</v>
      </c>
      <c r="B5" s="12">
        <v>3.0122243259483601E-2</v>
      </c>
      <c r="C5" s="12">
        <v>6.9174632105611367E-2</v>
      </c>
      <c r="D5" s="8"/>
      <c r="F5" s="82" t="s">
        <v>7558</v>
      </c>
      <c r="G5" s="154">
        <v>7.1342984811048989E-5</v>
      </c>
      <c r="H5" s="154">
        <v>3.01066000602934E-4</v>
      </c>
      <c r="I5" s="154">
        <v>1.2112773431940916E-3</v>
      </c>
      <c r="J5" s="157">
        <v>4.785129726946679E-3</v>
      </c>
      <c r="K5" s="154">
        <v>2.3664839029573343E-3</v>
      </c>
      <c r="L5" s="154">
        <v>2.5755328331092484E-3</v>
      </c>
      <c r="M5" s="154">
        <v>-2.3069931421341996E-3</v>
      </c>
      <c r="N5" s="154">
        <v>8.906134966288168E-4</v>
      </c>
      <c r="O5" s="154">
        <v>2.8093601501943477E-4</v>
      </c>
      <c r="P5" s="154">
        <v>-1.945600832064914E-3</v>
      </c>
      <c r="Q5" s="154">
        <v>-5.5598841386380465E-4</v>
      </c>
      <c r="R5" s="8"/>
    </row>
    <row r="6" spans="1:18" ht="13">
      <c r="A6" s="188" t="s">
        <v>9793</v>
      </c>
      <c r="B6" s="12">
        <v>7.2999999999999995E-2</v>
      </c>
      <c r="C6" s="12">
        <v>0.11065840623996889</v>
      </c>
      <c r="D6" s="8"/>
      <c r="F6" s="82" t="s">
        <v>9793</v>
      </c>
      <c r="G6" s="154">
        <v>-1.7397430539505484E-4</v>
      </c>
      <c r="H6" s="154">
        <v>-1.9639821666575289E-6</v>
      </c>
      <c r="I6" s="154">
        <v>4.3922155169080985E-4</v>
      </c>
      <c r="J6" s="154">
        <v>2.3664839029573343E-3</v>
      </c>
      <c r="K6" s="157">
        <v>1.2245282871569986E-2</v>
      </c>
      <c r="L6" s="154">
        <v>9.8359200393650717E-3</v>
      </c>
      <c r="M6" s="154">
        <v>1.0775571097061967E-2</v>
      </c>
      <c r="N6" s="154">
        <v>1.2850415910903659E-2</v>
      </c>
      <c r="O6" s="154">
        <v>1.094485755960278E-2</v>
      </c>
      <c r="P6" s="154">
        <v>1.4937819936021265E-2</v>
      </c>
      <c r="Q6" s="154">
        <v>1.1378504663431628E-2</v>
      </c>
      <c r="R6" s="8"/>
    </row>
    <row r="7" spans="1:18" ht="13">
      <c r="A7" s="188" t="s">
        <v>9794</v>
      </c>
      <c r="B7" s="12">
        <v>0.06</v>
      </c>
      <c r="C7" s="12">
        <v>0.12718801650172173</v>
      </c>
      <c r="D7" s="8"/>
      <c r="F7" s="82" t="s">
        <v>9794</v>
      </c>
      <c r="G7" s="154">
        <v>-6.1542754415924508E-5</v>
      </c>
      <c r="H7" s="154">
        <v>7.8226155743988811E-5</v>
      </c>
      <c r="I7" s="154">
        <v>8.264597837064425E-4</v>
      </c>
      <c r="J7" s="154">
        <v>2.5755328331092484E-3</v>
      </c>
      <c r="K7" s="154">
        <v>9.8359200393650717E-3</v>
      </c>
      <c r="L7" s="157">
        <v>1.6176791541642241E-2</v>
      </c>
      <c r="M7" s="154">
        <v>1.0983251729850228E-2</v>
      </c>
      <c r="N7" s="154">
        <v>1.3100393081417432E-2</v>
      </c>
      <c r="O7" s="154">
        <v>1.2511455247571617E-2</v>
      </c>
      <c r="P7" s="154">
        <v>1.917919563628943E-2</v>
      </c>
      <c r="Q7" s="154">
        <v>1.1104224062434411E-2</v>
      </c>
      <c r="R7" s="8"/>
    </row>
    <row r="8" spans="1:18" ht="13">
      <c r="A8" s="188" t="s">
        <v>9795</v>
      </c>
      <c r="B8" s="12">
        <v>6.5000000000000002E-2</v>
      </c>
      <c r="C8" s="12">
        <v>0.17527256607355868</v>
      </c>
      <c r="D8" s="8"/>
      <c r="F8" s="82" t="s">
        <v>9795</v>
      </c>
      <c r="G8" s="154">
        <v>-3.320709539120861E-4</v>
      </c>
      <c r="H8" s="154">
        <v>-4.4277804605657772E-4</v>
      </c>
      <c r="I8" s="154">
        <v>-3.6330969338229182E-4</v>
      </c>
      <c r="J8" s="154">
        <v>-2.3069931421341996E-3</v>
      </c>
      <c r="K8" s="154">
        <v>1.0775571097061967E-2</v>
      </c>
      <c r="L8" s="154">
        <v>1.0983251729850228E-2</v>
      </c>
      <c r="M8" s="157">
        <v>3.0720472418009993E-2</v>
      </c>
      <c r="N8" s="154">
        <v>2.4597741561789316E-2</v>
      </c>
      <c r="O8" s="154">
        <v>2.2749367235346356E-2</v>
      </c>
      <c r="P8" s="154">
        <v>3.0464165948787418E-2</v>
      </c>
      <c r="Q8" s="154">
        <v>2.2943713385354617E-2</v>
      </c>
      <c r="R8" s="8"/>
    </row>
    <row r="9" spans="1:18" ht="13">
      <c r="A9" s="188" t="s">
        <v>9796</v>
      </c>
      <c r="B9" s="12">
        <v>7.4999999999999997E-2</v>
      </c>
      <c r="C9" s="12">
        <v>0.17799999999999999</v>
      </c>
      <c r="D9" s="8"/>
      <c r="F9" s="82" t="s">
        <v>9796</v>
      </c>
      <c r="G9" s="154">
        <v>-3.9257830681723089E-4</v>
      </c>
      <c r="H9" s="154">
        <v>-5.7545911297979539E-4</v>
      </c>
      <c r="I9" s="154">
        <v>-3.3697726878285927E-4</v>
      </c>
      <c r="J9" s="154">
        <v>8.906134966288168E-4</v>
      </c>
      <c r="K9" s="154">
        <v>1.2850415910903659E-2</v>
      </c>
      <c r="L9" s="154">
        <v>1.3100393081417432E-2</v>
      </c>
      <c r="M9" s="154">
        <v>2.4597741561789316E-2</v>
      </c>
      <c r="N9" s="157">
        <v>3.1683999999999997E-2</v>
      </c>
      <c r="O9" s="154">
        <v>2.2144246119366447E-2</v>
      </c>
      <c r="P9" s="154">
        <v>2.8532455096904802E-2</v>
      </c>
      <c r="Q9" s="154">
        <v>2.3753384206700121E-2</v>
      </c>
      <c r="R9" s="8"/>
    </row>
    <row r="10" spans="1:18" ht="13">
      <c r="A10" s="188" t="s">
        <v>9797</v>
      </c>
      <c r="B10" s="12">
        <v>6.8068267301912344E-2</v>
      </c>
      <c r="C10" s="12">
        <v>0.18555431278396339</v>
      </c>
      <c r="D10" s="8"/>
      <c r="F10" s="82" t="s">
        <v>9797</v>
      </c>
      <c r="G10" s="154">
        <v>-3.4189093623460018E-4</v>
      </c>
      <c r="H10" s="154">
        <v>-2.6389479667858002E-4</v>
      </c>
      <c r="I10" s="154">
        <v>-2.3877627810028296E-4</v>
      </c>
      <c r="J10" s="154">
        <v>2.8093601501943477E-4</v>
      </c>
      <c r="K10" s="154">
        <v>1.094485755960278E-2</v>
      </c>
      <c r="L10" s="154">
        <v>1.2511455247571617E-2</v>
      </c>
      <c r="M10" s="154">
        <v>2.2749367235346356E-2</v>
      </c>
      <c r="N10" s="154">
        <v>2.2144246119366447E-2</v>
      </c>
      <c r="O10" s="157">
        <v>3.4430402992728919E-2</v>
      </c>
      <c r="P10" s="154">
        <v>3.4107686374334353E-2</v>
      </c>
      <c r="Q10" s="154">
        <v>2.1696130281675507E-2</v>
      </c>
      <c r="R10" s="8"/>
    </row>
    <row r="11" spans="1:18" ht="13">
      <c r="A11" s="188" t="s">
        <v>9798</v>
      </c>
      <c r="B11" s="12">
        <v>8.3775785944966055E-2</v>
      </c>
      <c r="C11" s="12">
        <v>0.23692682926992498</v>
      </c>
      <c r="F11" s="82" t="s">
        <v>9798</v>
      </c>
      <c r="G11" s="154">
        <v>-3.3686116151572867E-4</v>
      </c>
      <c r="H11" s="154">
        <v>-5.1360835774285382E-4</v>
      </c>
      <c r="I11" s="154">
        <v>-4.3200990416061765E-4</v>
      </c>
      <c r="J11" s="154">
        <v>-1.945600832064914E-3</v>
      </c>
      <c r="K11" s="154">
        <v>1.4937819936021265E-2</v>
      </c>
      <c r="L11" s="154">
        <v>1.917919563628943E-2</v>
      </c>
      <c r="M11" s="154">
        <v>3.0464165948787418E-2</v>
      </c>
      <c r="N11" s="154">
        <v>2.8532455096904802E-2</v>
      </c>
      <c r="O11" s="154">
        <v>3.4107686374334353E-2</v>
      </c>
      <c r="P11" s="157">
        <v>5.6134322427900181E-2</v>
      </c>
      <c r="Q11" s="154">
        <v>2.8302038321144467E-2</v>
      </c>
    </row>
    <row r="12" spans="1:18" ht="13">
      <c r="A12" s="188" t="s">
        <v>7559</v>
      </c>
      <c r="B12" s="12">
        <v>6.8743755604525794E-2</v>
      </c>
      <c r="C12" s="12">
        <v>0.15358286759823325</v>
      </c>
      <c r="F12" s="82" t="s">
        <v>7559</v>
      </c>
      <c r="G12" s="154">
        <v>-2.6083403824869684E-4</v>
      </c>
      <c r="H12" s="154">
        <v>-5.485201342118151E-4</v>
      </c>
      <c r="I12" s="154">
        <v>-6.683191590757348E-4</v>
      </c>
      <c r="J12" s="154">
        <v>-5.5598841386380465E-4</v>
      </c>
      <c r="K12" s="154">
        <v>1.1378504663431628E-2</v>
      </c>
      <c r="L12" s="154">
        <v>1.1104224062434411E-2</v>
      </c>
      <c r="M12" s="154">
        <v>2.2943713385354617E-2</v>
      </c>
      <c r="N12" s="154">
        <v>2.3753384206700121E-2</v>
      </c>
      <c r="O12" s="154">
        <v>2.1696130281675507E-2</v>
      </c>
      <c r="P12" s="154">
        <v>2.8302038321144467E-2</v>
      </c>
      <c r="Q12" s="157">
        <v>2.3587697219696446E-2</v>
      </c>
    </row>
    <row r="13" spans="1:18" ht="9" customHeight="1" thickBot="1"/>
    <row r="14" spans="1:18" ht="13">
      <c r="A14" s="268">
        <v>1000</v>
      </c>
    </row>
    <row r="15" spans="1:18" ht="13.5" thickBot="1">
      <c r="A15" s="269" t="s">
        <v>10486</v>
      </c>
    </row>
    <row r="16" spans="1:18" ht="8" customHeight="1" thickBot="1">
      <c r="A16" s="270"/>
    </row>
    <row r="17" spans="1:18" ht="13">
      <c r="A17" s="271">
        <v>15</v>
      </c>
    </row>
    <row r="18" spans="1:18" ht="13.5" thickBot="1">
      <c r="A18" s="272" t="s">
        <v>10347</v>
      </c>
    </row>
    <row r="23" spans="1:18">
      <c r="P23" s="20"/>
      <c r="Q23" s="20"/>
      <c r="R23" s="20"/>
    </row>
    <row r="24" spans="1:18">
      <c r="P24" s="20"/>
      <c r="Q24" s="20"/>
      <c r="R24" s="20"/>
    </row>
    <row r="25" spans="1:18">
      <c r="P25" s="20"/>
      <c r="Q25" s="20"/>
      <c r="R25" s="20"/>
    </row>
    <row r="26" spans="1:18">
      <c r="P26" s="20"/>
      <c r="Q26" s="20"/>
      <c r="R26" s="20"/>
    </row>
    <row r="27" spans="1:18">
      <c r="P27" s="20"/>
      <c r="Q27" s="20"/>
      <c r="R27" s="20"/>
    </row>
    <row r="28" spans="1:18">
      <c r="P28" s="20"/>
      <c r="Q28" s="20"/>
      <c r="R28" s="20"/>
    </row>
    <row r="29" spans="1:18">
      <c r="P29" s="20"/>
      <c r="Q29" s="20"/>
      <c r="R29" s="20"/>
    </row>
    <row r="30" spans="1:18">
      <c r="P30" s="20"/>
      <c r="Q30" s="20"/>
      <c r="R30" s="20"/>
    </row>
    <row r="31" spans="1:18">
      <c r="P31" s="20"/>
      <c r="Q31" s="20"/>
      <c r="R31" s="20"/>
    </row>
    <row r="32" spans="1:18">
      <c r="P32" s="20"/>
      <c r="Q32" s="20"/>
      <c r="R32" s="20"/>
    </row>
    <row r="33" spans="16:18">
      <c r="P33" s="20"/>
      <c r="Q33" s="20"/>
      <c r="R33" s="20"/>
    </row>
    <row r="34" spans="16:18">
      <c r="P34" s="20"/>
      <c r="Q34" s="20"/>
      <c r="R34" s="20"/>
    </row>
    <row r="35" spans="16:18">
      <c r="P35" s="20"/>
      <c r="Q35" s="20"/>
      <c r="R35" s="20"/>
    </row>
    <row r="36" spans="16:18">
      <c r="P36" s="20"/>
      <c r="Q36" s="20"/>
      <c r="R36" s="20"/>
    </row>
    <row r="37" spans="16:18">
      <c r="P37" s="20"/>
      <c r="Q37" s="20"/>
      <c r="R37" s="20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1BD9D-C6A3-4953-B12D-11342EF15180}">
  <sheetPr codeName="Sheet30">
    <tabColor rgb="FF00B050"/>
  </sheetPr>
  <dimension ref="A1:AI63"/>
  <sheetViews>
    <sheetView zoomScale="110" zoomScaleNormal="110" workbookViewId="0">
      <selection activeCell="A6" sqref="A6:A16"/>
    </sheetView>
  </sheetViews>
  <sheetFormatPr defaultColWidth="9.1796875" defaultRowHeight="12.5"/>
  <cols>
    <col min="1" max="1" width="28.453125" style="3" customWidth="1"/>
    <col min="2" max="2" width="15.81640625" style="3" bestFit="1" customWidth="1"/>
    <col min="3" max="3" width="13.453125" style="3" customWidth="1"/>
    <col min="4" max="12" width="14.36328125" style="3" bestFit="1" customWidth="1"/>
    <col min="13" max="13" width="10" style="3" bestFit="1" customWidth="1"/>
    <col min="14" max="14" width="9.81640625" style="3" bestFit="1" customWidth="1"/>
    <col min="15" max="17" width="9.1796875" style="3"/>
    <col min="18" max="18" width="10.26953125" style="3" bestFit="1" customWidth="1"/>
    <col min="19" max="20" width="9.1796875" style="3"/>
    <col min="21" max="21" width="17.7265625" style="3" bestFit="1" customWidth="1"/>
    <col min="22" max="22" width="16.26953125" style="3" customWidth="1"/>
    <col min="23" max="24" width="9.1796875" style="3"/>
    <col min="25" max="33" width="14.90625" style="3" bestFit="1" customWidth="1"/>
    <col min="34" max="34" width="13.81640625" style="3" bestFit="1" customWidth="1"/>
    <col min="35" max="35" width="11.90625" style="3" bestFit="1" customWidth="1"/>
    <col min="36" max="16384" width="9.1796875" style="3"/>
  </cols>
  <sheetData>
    <row r="1" spans="1:19" ht="13">
      <c r="A1" s="442" t="s">
        <v>10487</v>
      </c>
      <c r="B1" s="442"/>
      <c r="C1" s="442"/>
      <c r="D1" s="273" t="s">
        <v>10348</v>
      </c>
      <c r="E1" s="274" t="s">
        <v>10488</v>
      </c>
    </row>
    <row r="2" spans="1:19" ht="21" customHeight="1">
      <c r="A2" s="443" t="s">
        <v>10489</v>
      </c>
      <c r="B2" s="443"/>
      <c r="C2" s="443"/>
      <c r="D2" s="66">
        <v>3.5000000000000003E-2</v>
      </c>
      <c r="E2" s="109">
        <v>0.35</v>
      </c>
      <c r="F2" s="67"/>
    </row>
    <row r="3" spans="1:19" ht="21" customHeight="1">
      <c r="A3" s="443" t="s">
        <v>10490</v>
      </c>
      <c r="B3" s="443"/>
      <c r="C3" s="443"/>
      <c r="D3" s="66">
        <v>5.0000000000000001E-3</v>
      </c>
      <c r="E3" s="109">
        <v>0.35</v>
      </c>
      <c r="F3" s="67"/>
      <c r="R3" s="5"/>
      <c r="S3" s="5"/>
    </row>
    <row r="5" spans="1:19" ht="13">
      <c r="A5" s="275" t="s">
        <v>7535</v>
      </c>
      <c r="B5" s="276" t="s">
        <v>32</v>
      </c>
      <c r="D5" s="68" t="s">
        <v>33</v>
      </c>
      <c r="R5" s="5"/>
    </row>
    <row r="6" spans="1:19" ht="13">
      <c r="A6" s="69" t="s">
        <v>9790</v>
      </c>
      <c r="B6" s="70">
        <f>'Naive Strategy'!B2</f>
        <v>1.7999999999999999E-2</v>
      </c>
      <c r="C6" s="5"/>
      <c r="D6" s="135">
        <v>7.5347333581951282E-5</v>
      </c>
      <c r="E6" s="134">
        <v>8.4124644276232838E-5</v>
      </c>
      <c r="F6" s="134">
        <v>8.3378227761587219E-5</v>
      </c>
      <c r="G6" s="134">
        <v>7.1342984811048989E-5</v>
      </c>
      <c r="H6" s="134">
        <v>-1.7397430539505484E-4</v>
      </c>
      <c r="I6" s="134">
        <v>-6.1542754415924508E-5</v>
      </c>
      <c r="J6" s="134">
        <v>-3.320709539120861E-4</v>
      </c>
      <c r="K6" s="134">
        <v>-3.9257830681723089E-4</v>
      </c>
      <c r="L6" s="134">
        <v>-3.4189093623460018E-4</v>
      </c>
      <c r="M6" s="134">
        <v>-3.3686116151572867E-4</v>
      </c>
      <c r="N6" s="134">
        <v>-2.6083403824869684E-4</v>
      </c>
    </row>
    <row r="7" spans="1:19" ht="13">
      <c r="A7" s="69" t="s">
        <v>9791</v>
      </c>
      <c r="B7" s="70">
        <f>'Naive Strategy'!B3</f>
        <v>0.09</v>
      </c>
      <c r="C7" s="71"/>
      <c r="D7" s="134">
        <v>8.4124644276232838E-5</v>
      </c>
      <c r="E7" s="135">
        <v>2.8519884454560312E-4</v>
      </c>
      <c r="F7" s="134">
        <v>5.2850668755217978E-4</v>
      </c>
      <c r="G7" s="134">
        <v>3.01066000602934E-4</v>
      </c>
      <c r="H7" s="134">
        <v>-1.9639821666575289E-6</v>
      </c>
      <c r="I7" s="134">
        <v>7.8226155743988811E-5</v>
      </c>
      <c r="J7" s="134">
        <v>-4.4277804605657772E-4</v>
      </c>
      <c r="K7" s="134">
        <v>-5.7545911297979539E-4</v>
      </c>
      <c r="L7" s="134">
        <v>-2.6389479667858002E-4</v>
      </c>
      <c r="M7" s="134">
        <v>-5.1360835774285382E-4</v>
      </c>
      <c r="N7" s="134">
        <v>-5.485201342118151E-4</v>
      </c>
    </row>
    <row r="8" spans="1:19" ht="13">
      <c r="A8" s="69" t="s">
        <v>9792</v>
      </c>
      <c r="B8" s="70">
        <f>'Naive Strategy'!B4</f>
        <v>0.18</v>
      </c>
      <c r="C8" s="71"/>
      <c r="D8" s="134">
        <v>8.3378227761587219E-5</v>
      </c>
      <c r="E8" s="134">
        <v>5.2850668755217978E-4</v>
      </c>
      <c r="F8" s="135">
        <v>1.7378818126665969E-3</v>
      </c>
      <c r="G8" s="134">
        <v>1.2112773431940916E-3</v>
      </c>
      <c r="H8" s="134">
        <v>4.3922155169080985E-4</v>
      </c>
      <c r="I8" s="134">
        <v>8.264597837064425E-4</v>
      </c>
      <c r="J8" s="134">
        <v>-3.6330969338229182E-4</v>
      </c>
      <c r="K8" s="134">
        <v>-3.3697726878285927E-4</v>
      </c>
      <c r="L8" s="134">
        <v>-2.3877627810028296E-4</v>
      </c>
      <c r="M8" s="134">
        <v>-4.3200990416061765E-4</v>
      </c>
      <c r="N8" s="134">
        <v>-6.683191590757348E-4</v>
      </c>
    </row>
    <row r="9" spans="1:19" ht="13">
      <c r="A9" s="69" t="s">
        <v>7558</v>
      </c>
      <c r="B9" s="70">
        <f>'Naive Strategy'!B5</f>
        <v>0.10349999999999999</v>
      </c>
      <c r="C9" s="71"/>
      <c r="D9" s="134">
        <v>7.1342984811048989E-5</v>
      </c>
      <c r="E9" s="134">
        <v>3.01066000602934E-4</v>
      </c>
      <c r="F9" s="134">
        <v>1.2112773431940916E-3</v>
      </c>
      <c r="G9" s="135">
        <v>4.785129726946679E-3</v>
      </c>
      <c r="H9" s="134">
        <v>2.3664839029573343E-3</v>
      </c>
      <c r="I9" s="134">
        <v>2.5755328331092484E-3</v>
      </c>
      <c r="J9" s="134">
        <v>-2.3069931421341996E-3</v>
      </c>
      <c r="K9" s="134">
        <v>8.906134966288168E-4</v>
      </c>
      <c r="L9" s="134">
        <v>2.8093601501943477E-4</v>
      </c>
      <c r="M9" s="134">
        <v>-1.945600832064914E-3</v>
      </c>
      <c r="N9" s="134">
        <v>-5.5598841386380465E-4</v>
      </c>
    </row>
    <row r="10" spans="1:19" ht="13">
      <c r="A10" s="69" t="s">
        <v>9793</v>
      </c>
      <c r="B10" s="70">
        <f>'Naive Strategy'!B6</f>
        <v>2.2499999999999999E-2</v>
      </c>
      <c r="C10" s="71"/>
      <c r="D10" s="134">
        <v>-1.7397430539505484E-4</v>
      </c>
      <c r="E10" s="134">
        <v>-1.9639821666575289E-6</v>
      </c>
      <c r="F10" s="134">
        <v>4.3922155169080985E-4</v>
      </c>
      <c r="G10" s="134">
        <v>2.3664839029573343E-3</v>
      </c>
      <c r="H10" s="135">
        <v>1.2245282871569986E-2</v>
      </c>
      <c r="I10" s="134">
        <v>9.8359200393650717E-3</v>
      </c>
      <c r="J10" s="134">
        <v>1.0775571097061967E-2</v>
      </c>
      <c r="K10" s="134">
        <v>1.2850415910903659E-2</v>
      </c>
      <c r="L10" s="134">
        <v>1.094485755960278E-2</v>
      </c>
      <c r="M10" s="134">
        <v>1.4937819936021265E-2</v>
      </c>
      <c r="N10" s="134">
        <v>1.1378504663431628E-2</v>
      </c>
    </row>
    <row r="11" spans="1:19" ht="13">
      <c r="A11" s="69" t="s">
        <v>9794</v>
      </c>
      <c r="B11" s="70">
        <f>'Naive Strategy'!B7</f>
        <v>3.5999999999999997E-2</v>
      </c>
      <c r="C11" s="71"/>
      <c r="D11" s="134">
        <v>-6.1542754415924508E-5</v>
      </c>
      <c r="E11" s="134">
        <v>7.8226155743988811E-5</v>
      </c>
      <c r="F11" s="134">
        <v>8.264597837064425E-4</v>
      </c>
      <c r="G11" s="134">
        <v>2.5755328331092484E-3</v>
      </c>
      <c r="H11" s="134">
        <v>9.8359200393650717E-3</v>
      </c>
      <c r="I11" s="135">
        <v>1.6176791541642241E-2</v>
      </c>
      <c r="J11" s="134">
        <v>1.0983251729850228E-2</v>
      </c>
      <c r="K11" s="134">
        <v>1.3100393081417432E-2</v>
      </c>
      <c r="L11" s="134">
        <v>1.2511455247571617E-2</v>
      </c>
      <c r="M11" s="134">
        <v>1.917919563628943E-2</v>
      </c>
      <c r="N11" s="134">
        <v>1.1104224062434411E-2</v>
      </c>
    </row>
    <row r="12" spans="1:19" ht="13">
      <c r="A12" s="69" t="s">
        <v>9795</v>
      </c>
      <c r="B12" s="70">
        <f>'Naive Strategy'!B8</f>
        <v>0.12650000000000003</v>
      </c>
      <c r="C12" s="71"/>
      <c r="D12" s="134">
        <v>-3.320709539120861E-4</v>
      </c>
      <c r="E12" s="134">
        <v>-4.4277804605657772E-4</v>
      </c>
      <c r="F12" s="134">
        <v>-3.6330969338229182E-4</v>
      </c>
      <c r="G12" s="134">
        <v>-2.3069931421341996E-3</v>
      </c>
      <c r="H12" s="134">
        <v>1.0775571097061967E-2</v>
      </c>
      <c r="I12" s="134">
        <v>1.0983251729850228E-2</v>
      </c>
      <c r="J12" s="135">
        <v>3.0720472418009993E-2</v>
      </c>
      <c r="K12" s="134">
        <v>2.4597741561789316E-2</v>
      </c>
      <c r="L12" s="134">
        <v>2.2749367235346356E-2</v>
      </c>
      <c r="M12" s="134">
        <v>3.0464165948787418E-2</v>
      </c>
      <c r="N12" s="134">
        <v>2.2943713385354617E-2</v>
      </c>
    </row>
    <row r="13" spans="1:19" ht="13">
      <c r="A13" s="69" t="s">
        <v>9796</v>
      </c>
      <c r="B13" s="70">
        <f>'Naive Strategy'!B9</f>
        <v>0.27500000000000002</v>
      </c>
      <c r="C13" s="71"/>
      <c r="D13" s="134">
        <v>-3.9257830681723089E-4</v>
      </c>
      <c r="E13" s="134">
        <v>-5.7545911297979539E-4</v>
      </c>
      <c r="F13" s="134">
        <v>-3.3697726878285927E-4</v>
      </c>
      <c r="G13" s="134">
        <v>8.906134966288168E-4</v>
      </c>
      <c r="H13" s="134">
        <v>1.2850415910903659E-2</v>
      </c>
      <c r="I13" s="134">
        <v>1.3100393081417432E-2</v>
      </c>
      <c r="J13" s="134">
        <v>2.4597741561789316E-2</v>
      </c>
      <c r="K13" s="135">
        <v>2.9333884478785155E-2</v>
      </c>
      <c r="L13" s="134">
        <v>2.2144246119366447E-2</v>
      </c>
      <c r="M13" s="134">
        <v>2.8532455096904802E-2</v>
      </c>
      <c r="N13" s="134">
        <v>2.3753384206700121E-2</v>
      </c>
    </row>
    <row r="14" spans="1:19" ht="13">
      <c r="A14" s="69" t="s">
        <v>9797</v>
      </c>
      <c r="B14" s="70">
        <f>'Naive Strategy'!B10</f>
        <v>4.9500000000000002E-2</v>
      </c>
      <c r="C14" s="71"/>
      <c r="D14" s="134">
        <v>-3.4189093623460018E-4</v>
      </c>
      <c r="E14" s="134">
        <v>-2.6389479667858002E-4</v>
      </c>
      <c r="F14" s="134">
        <v>-2.3877627810028296E-4</v>
      </c>
      <c r="G14" s="134">
        <v>2.8093601501943477E-4</v>
      </c>
      <c r="H14" s="134">
        <v>1.094485755960278E-2</v>
      </c>
      <c r="I14" s="134">
        <v>1.2511455247571617E-2</v>
      </c>
      <c r="J14" s="134">
        <v>2.2749367235346356E-2</v>
      </c>
      <c r="K14" s="134">
        <v>2.2144246119366447E-2</v>
      </c>
      <c r="L14" s="135">
        <v>3.4430402992728919E-2</v>
      </c>
      <c r="M14" s="134">
        <v>3.4107686374334353E-2</v>
      </c>
      <c r="N14" s="134">
        <v>2.1696130281675507E-2</v>
      </c>
    </row>
    <row r="15" spans="1:19" ht="13">
      <c r="A15" s="69" t="s">
        <v>9798</v>
      </c>
      <c r="B15" s="70">
        <f>'Naive Strategy'!B11</f>
        <v>7.1500000000000008E-2</v>
      </c>
      <c r="C15" s="71"/>
      <c r="D15" s="134">
        <v>-3.3686116151572867E-4</v>
      </c>
      <c r="E15" s="134">
        <v>-5.1360835774285382E-4</v>
      </c>
      <c r="F15" s="134">
        <v>-4.3200990416061765E-4</v>
      </c>
      <c r="G15" s="134">
        <v>-1.945600832064914E-3</v>
      </c>
      <c r="H15" s="134">
        <v>1.4937819936021265E-2</v>
      </c>
      <c r="I15" s="134">
        <v>1.917919563628943E-2</v>
      </c>
      <c r="J15" s="134">
        <v>3.0464165948787418E-2</v>
      </c>
      <c r="K15" s="134">
        <v>2.8532455096904802E-2</v>
      </c>
      <c r="L15" s="134">
        <v>3.4107686374334353E-2</v>
      </c>
      <c r="M15" s="135">
        <v>5.6134322427900181E-2</v>
      </c>
      <c r="N15" s="134">
        <v>2.8302038321144467E-2</v>
      </c>
    </row>
    <row r="16" spans="1:19" ht="13">
      <c r="A16" s="69" t="s">
        <v>7559</v>
      </c>
      <c r="B16" s="70">
        <f>'Naive Strategy'!B12</f>
        <v>2.7500000000000004E-2</v>
      </c>
      <c r="C16" s="71"/>
      <c r="D16" s="134">
        <v>-2.6083403824869684E-4</v>
      </c>
      <c r="E16" s="134">
        <v>-5.485201342118151E-4</v>
      </c>
      <c r="F16" s="134">
        <v>-6.683191590757348E-4</v>
      </c>
      <c r="G16" s="134">
        <v>-5.5598841386380465E-4</v>
      </c>
      <c r="H16" s="134">
        <v>1.1378504663431628E-2</v>
      </c>
      <c r="I16" s="134">
        <v>1.1104224062434411E-2</v>
      </c>
      <c r="J16" s="134">
        <v>2.2943713385354617E-2</v>
      </c>
      <c r="K16" s="134">
        <v>2.3753384206700121E-2</v>
      </c>
      <c r="L16" s="134">
        <v>2.1696130281675507E-2</v>
      </c>
      <c r="M16" s="134">
        <v>2.8302038321144467E-2</v>
      </c>
      <c r="N16" s="135">
        <v>2.3587697219696446E-2</v>
      </c>
    </row>
    <row r="19" spans="1:35" ht="13">
      <c r="A19" s="277" t="s">
        <v>34</v>
      </c>
      <c r="B19" s="73">
        <v>1.4999999999999999E-2</v>
      </c>
    </row>
    <row r="20" spans="1:35" ht="14.5">
      <c r="A20" s="277" t="s">
        <v>35</v>
      </c>
      <c r="B20" s="278">
        <v>3.5</v>
      </c>
    </row>
    <row r="21" spans="1:35" ht="14.5">
      <c r="Y21" s="74" t="s">
        <v>36</v>
      </c>
      <c r="Z21" s="279">
        <f>1/25</f>
        <v>0.04</v>
      </c>
    </row>
    <row r="22" spans="1:35" ht="13">
      <c r="B22" s="72" t="s">
        <v>45</v>
      </c>
      <c r="C22" s="72" t="s">
        <v>37</v>
      </c>
    </row>
    <row r="23" spans="1:35" ht="13">
      <c r="A23" s="69" t="str">
        <f>A6</f>
        <v>Money Mkt in €</v>
      </c>
      <c r="B23" s="315">
        <f t="array" ref="B23:B33">B19+B20*MMULT(D6:N16,B6:B16)</f>
        <v>1.4394645139384458E-2</v>
      </c>
      <c r="C23" s="83">
        <f t="array" ref="C23:C33">MMULT(B53:L63,N53:N63)</f>
        <v>1.4303391561324885E-2</v>
      </c>
      <c r="Y23" s="75" t="s">
        <v>38</v>
      </c>
    </row>
    <row r="24" spans="1:35" ht="13">
      <c r="A24" s="69" t="str">
        <f t="shared" ref="A24:A33" si="0">A7</f>
        <v>€ Bond Mkt Short Term</v>
      </c>
      <c r="B24" s="315">
        <v>1.4569894988423468E-2</v>
      </c>
      <c r="C24" s="83">
        <v>1.4458694263747619E-2</v>
      </c>
      <c r="Y24" s="76">
        <f t="array" ref="Y24:AI34">Z21*(D6:N16)</f>
        <v>3.0138933432780514E-6</v>
      </c>
      <c r="Z24" s="76">
        <v>3.3649857710493135E-6</v>
      </c>
      <c r="AA24" s="76">
        <v>3.3351291104634888E-6</v>
      </c>
      <c r="AB24" s="76">
        <v>2.8537193924419597E-6</v>
      </c>
      <c r="AC24" s="76">
        <v>-6.9589722158021939E-6</v>
      </c>
      <c r="AD24" s="76">
        <v>-2.4617101766369804E-6</v>
      </c>
      <c r="AE24" s="76">
        <v>-1.3282838156483445E-5</v>
      </c>
      <c r="AF24" s="76">
        <v>-1.5703132272689236E-5</v>
      </c>
      <c r="AG24" s="76">
        <v>-1.3675637449384007E-5</v>
      </c>
      <c r="AH24" s="76">
        <v>-1.3474446460629148E-5</v>
      </c>
      <c r="AI24" s="76">
        <v>-1.0433361529947874E-5</v>
      </c>
    </row>
    <row r="25" spans="1:35" ht="13">
      <c r="A25" s="69" t="str">
        <f t="shared" si="0"/>
        <v>€ Bond Mkt</v>
      </c>
      <c r="B25" s="315">
        <v>1.6145105648715977E-2</v>
      </c>
      <c r="C25" s="83">
        <v>1.591687954460699E-2</v>
      </c>
      <c r="Y25" s="76">
        <v>3.3649857710493135E-6</v>
      </c>
      <c r="Z25" s="76">
        <v>1.1407953781824126E-5</v>
      </c>
      <c r="AA25" s="76">
        <v>2.114026750208719E-5</v>
      </c>
      <c r="AB25" s="76">
        <v>1.2042640024117361E-5</v>
      </c>
      <c r="AC25" s="76">
        <v>-7.8559286666301157E-8</v>
      </c>
      <c r="AD25" s="76">
        <v>3.1290462297595526E-6</v>
      </c>
      <c r="AE25" s="76">
        <v>-1.771112184226311E-5</v>
      </c>
      <c r="AF25" s="76">
        <v>-2.3018364519191818E-5</v>
      </c>
      <c r="AG25" s="76">
        <v>-1.05557918671432E-5</v>
      </c>
      <c r="AH25" s="76">
        <v>-2.0544334309714154E-5</v>
      </c>
      <c r="AI25" s="76">
        <v>-2.1940805368472605E-5</v>
      </c>
    </row>
    <row r="26" spans="1:35" ht="13">
      <c r="A26" s="316" t="str">
        <f t="shared" si="0"/>
        <v>Global Bond Dev Mkts</v>
      </c>
      <c r="B26" s="315">
        <v>1.7450792060730188E-2</v>
      </c>
      <c r="C26" s="83">
        <v>1.7289409997103364E-2</v>
      </c>
      <c r="E26" s="3" t="s">
        <v>10491</v>
      </c>
      <c r="F26" s="3" t="s">
        <v>10348</v>
      </c>
      <c r="G26" s="3" t="s">
        <v>10492</v>
      </c>
      <c r="Y26" s="76">
        <v>3.3351291104634888E-6</v>
      </c>
      <c r="Z26" s="76">
        <v>2.114026750208719E-5</v>
      </c>
      <c r="AA26" s="76">
        <v>6.9515272506663882E-5</v>
      </c>
      <c r="AB26" s="76">
        <v>4.8451093727763663E-5</v>
      </c>
      <c r="AC26" s="76">
        <v>1.7568862067632396E-5</v>
      </c>
      <c r="AD26" s="76">
        <v>3.3058391348257702E-5</v>
      </c>
      <c r="AE26" s="76">
        <v>-1.4532387735291672E-5</v>
      </c>
      <c r="AF26" s="76">
        <v>-1.3479090751314371E-5</v>
      </c>
      <c r="AG26" s="76">
        <v>-9.551051124011319E-6</v>
      </c>
      <c r="AH26" s="76">
        <v>-1.7280396166424705E-5</v>
      </c>
      <c r="AI26" s="76">
        <v>-2.6732766363029393E-5</v>
      </c>
    </row>
    <row r="27" spans="1:35" ht="13">
      <c r="A27" s="316" t="str">
        <f t="shared" si="0"/>
        <v>Global Corp Bond High Yield</v>
      </c>
      <c r="B27" s="315">
        <v>4.219500778940001E-2</v>
      </c>
      <c r="C27" s="83">
        <v>4.492522611376127E-2</v>
      </c>
      <c r="E27" s="317">
        <f>B27-B26</f>
        <v>2.4744215728669822E-2</v>
      </c>
      <c r="F27" s="317">
        <f>D2</f>
        <v>3.5000000000000003E-2</v>
      </c>
      <c r="G27" s="317">
        <f>C27-C26</f>
        <v>2.7635816116657906E-2</v>
      </c>
      <c r="Y27" s="76">
        <v>2.8537193924419597E-6</v>
      </c>
      <c r="Z27" s="76">
        <v>1.2042640024117361E-5</v>
      </c>
      <c r="AA27" s="76">
        <v>4.8451093727763663E-5</v>
      </c>
      <c r="AB27" s="76">
        <v>1.9140518907786717E-4</v>
      </c>
      <c r="AC27" s="76">
        <v>9.4659356118293372E-5</v>
      </c>
      <c r="AD27" s="76">
        <v>1.0302131332436994E-4</v>
      </c>
      <c r="AE27" s="76">
        <v>-9.2279725685367987E-5</v>
      </c>
      <c r="AF27" s="76">
        <v>3.5624539865152674E-5</v>
      </c>
      <c r="AG27" s="76">
        <v>1.1237440600777391E-5</v>
      </c>
      <c r="AH27" s="76">
        <v>-7.782403328259656E-5</v>
      </c>
      <c r="AI27" s="76">
        <v>-2.2239536554552187E-5</v>
      </c>
    </row>
    <row r="28" spans="1:35" ht="13">
      <c r="A28" s="69" t="str">
        <f t="shared" si="0"/>
        <v>Em Mkts Bond Mkt</v>
      </c>
      <c r="B28" s="315">
        <v>4.4795222855294949E-2</v>
      </c>
      <c r="C28" s="83">
        <v>4.5810696909705094E-2</v>
      </c>
      <c r="Y28" s="76">
        <v>-6.9589722158021939E-6</v>
      </c>
      <c r="Z28" s="76">
        <v>-7.8559286666301157E-8</v>
      </c>
      <c r="AA28" s="76">
        <v>1.7568862067632396E-5</v>
      </c>
      <c r="AB28" s="76">
        <v>9.4659356118293372E-5</v>
      </c>
      <c r="AC28" s="76">
        <v>4.898113148627994E-4</v>
      </c>
      <c r="AD28" s="76">
        <v>3.9343680157460285E-4</v>
      </c>
      <c r="AE28" s="76">
        <v>4.3102284388247869E-4</v>
      </c>
      <c r="AF28" s="76">
        <v>5.1401663643614636E-4</v>
      </c>
      <c r="AG28" s="76">
        <v>4.3779430238411122E-4</v>
      </c>
      <c r="AH28" s="76">
        <v>5.9751279744085068E-4</v>
      </c>
      <c r="AI28" s="76">
        <v>4.5514018653726516E-4</v>
      </c>
    </row>
    <row r="29" spans="1:35" ht="13">
      <c r="A29" s="69" t="str">
        <f t="shared" si="0"/>
        <v>Equ. Europe</v>
      </c>
      <c r="B29" s="315">
        <v>6.7057610246525845E-2</v>
      </c>
      <c r="C29" s="83">
        <v>6.9996769000731346E-2</v>
      </c>
      <c r="F29" s="5"/>
      <c r="Y29" s="76">
        <v>-2.4617101766369804E-6</v>
      </c>
      <c r="Z29" s="76">
        <v>3.1290462297595526E-6</v>
      </c>
      <c r="AA29" s="76">
        <v>3.3058391348257702E-5</v>
      </c>
      <c r="AB29" s="76">
        <v>1.0302131332436994E-4</v>
      </c>
      <c r="AC29" s="76">
        <v>3.9343680157460285E-4</v>
      </c>
      <c r="AD29" s="76">
        <v>6.4707166166568962E-4</v>
      </c>
      <c r="AE29" s="76">
        <v>4.3933006919400912E-4</v>
      </c>
      <c r="AF29" s="76">
        <v>5.2401572325669733E-4</v>
      </c>
      <c r="AG29" s="76">
        <v>5.0045820990286469E-4</v>
      </c>
      <c r="AH29" s="76">
        <v>7.6716782545157723E-4</v>
      </c>
      <c r="AI29" s="76">
        <v>4.4416896249737644E-4</v>
      </c>
    </row>
    <row r="30" spans="1:35" ht="13">
      <c r="A30" s="318" t="str">
        <f t="shared" si="0"/>
        <v>Equ. North America</v>
      </c>
      <c r="B30" s="315">
        <v>6.9954461432533213E-2</v>
      </c>
      <c r="C30" s="83">
        <v>7.3985691472773063E-2</v>
      </c>
      <c r="F30" s="5"/>
      <c r="Y30" s="76">
        <v>-1.3282838156483445E-5</v>
      </c>
      <c r="Z30" s="76">
        <v>-1.771112184226311E-5</v>
      </c>
      <c r="AA30" s="76">
        <v>-1.4532387735291672E-5</v>
      </c>
      <c r="AB30" s="76">
        <v>-9.2279725685367987E-5</v>
      </c>
      <c r="AC30" s="76">
        <v>4.3102284388247869E-4</v>
      </c>
      <c r="AD30" s="76">
        <v>4.3933006919400912E-4</v>
      </c>
      <c r="AE30" s="76">
        <v>1.2288188967203998E-3</v>
      </c>
      <c r="AF30" s="76">
        <v>9.8390966247157265E-4</v>
      </c>
      <c r="AG30" s="76">
        <v>9.0997468941385426E-4</v>
      </c>
      <c r="AH30" s="76">
        <v>1.2185666379514967E-3</v>
      </c>
      <c r="AI30" s="76">
        <v>9.1774853541418469E-4</v>
      </c>
    </row>
    <row r="31" spans="1:35" ht="13">
      <c r="A31" s="69" t="str">
        <f t="shared" si="0"/>
        <v>Equ. Pacific</v>
      </c>
      <c r="B31" s="315">
        <v>6.5259912526932362E-2</v>
      </c>
      <c r="C31" s="83">
        <v>6.6089555507701458E-2</v>
      </c>
      <c r="E31" s="3" t="s">
        <v>10491</v>
      </c>
      <c r="F31" s="3" t="s">
        <v>10348</v>
      </c>
      <c r="G31" s="3" t="s">
        <v>10492</v>
      </c>
      <c r="Y31" s="76">
        <v>-1.5703132272689236E-5</v>
      </c>
      <c r="Z31" s="76">
        <v>-2.3018364519191818E-5</v>
      </c>
      <c r="AA31" s="76">
        <v>-1.3479090751314371E-5</v>
      </c>
      <c r="AB31" s="76">
        <v>3.5624539865152674E-5</v>
      </c>
      <c r="AC31" s="76">
        <v>5.1401663643614636E-4</v>
      </c>
      <c r="AD31" s="76">
        <v>5.2401572325669733E-4</v>
      </c>
      <c r="AE31" s="76">
        <v>9.8390966247157265E-4</v>
      </c>
      <c r="AF31" s="76">
        <v>1.1733553791514063E-3</v>
      </c>
      <c r="AG31" s="76">
        <v>8.857698447746579E-4</v>
      </c>
      <c r="AH31" s="76">
        <v>1.1412982038761922E-3</v>
      </c>
      <c r="AI31" s="76">
        <v>9.5013536826800491E-4</v>
      </c>
    </row>
    <row r="32" spans="1:35" ht="13">
      <c r="A32" s="318" t="str">
        <f t="shared" si="0"/>
        <v>Equ. Em Mkts</v>
      </c>
      <c r="B32" s="315">
        <v>8.1064302488175075E-2</v>
      </c>
      <c r="C32" s="83">
        <v>8.0489046507941114E-2</v>
      </c>
      <c r="E32" s="317">
        <f>B30-B32</f>
        <v>-1.1109841055641861E-2</v>
      </c>
      <c r="F32" s="317">
        <f>D3</f>
        <v>5.0000000000000001E-3</v>
      </c>
      <c r="G32" s="317">
        <f>C30-C32</f>
        <v>-6.5033550351680514E-3</v>
      </c>
      <c r="Y32" s="76">
        <v>-1.3675637449384007E-5</v>
      </c>
      <c r="Z32" s="76">
        <v>-1.05557918671432E-5</v>
      </c>
      <c r="AA32" s="76">
        <v>-9.551051124011319E-6</v>
      </c>
      <c r="AB32" s="76">
        <v>1.1237440600777391E-5</v>
      </c>
      <c r="AC32" s="76">
        <v>4.3779430238411122E-4</v>
      </c>
      <c r="AD32" s="76">
        <v>5.0045820990286469E-4</v>
      </c>
      <c r="AE32" s="76">
        <v>9.0997468941385426E-4</v>
      </c>
      <c r="AF32" s="76">
        <v>8.857698447746579E-4</v>
      </c>
      <c r="AG32" s="76">
        <v>1.3772161197091568E-3</v>
      </c>
      <c r="AH32" s="76">
        <v>1.3643074549733742E-3</v>
      </c>
      <c r="AI32" s="76">
        <v>8.6784521126702027E-4</v>
      </c>
    </row>
    <row r="33" spans="1:35" ht="13">
      <c r="A33" s="69" t="str">
        <f t="shared" si="0"/>
        <v>Opportunities</v>
      </c>
      <c r="B33" s="315">
        <v>6.2616242133162803E-2</v>
      </c>
      <c r="C33" s="83">
        <v>6.5472579377141765E-2</v>
      </c>
      <c r="Y33" s="76">
        <v>-1.3474446460629148E-5</v>
      </c>
      <c r="Z33" s="76">
        <v>-2.0544334309714154E-5</v>
      </c>
      <c r="AA33" s="76">
        <v>-1.7280396166424705E-5</v>
      </c>
      <c r="AB33" s="76">
        <v>-7.782403328259656E-5</v>
      </c>
      <c r="AC33" s="76">
        <v>5.9751279744085068E-4</v>
      </c>
      <c r="AD33" s="76">
        <v>7.6716782545157723E-4</v>
      </c>
      <c r="AE33" s="76">
        <v>1.2185666379514967E-3</v>
      </c>
      <c r="AF33" s="76">
        <v>1.1412982038761922E-3</v>
      </c>
      <c r="AG33" s="76">
        <v>1.3643074549733742E-3</v>
      </c>
      <c r="AH33" s="76">
        <v>2.2453728971160072E-3</v>
      </c>
      <c r="AI33" s="76">
        <v>1.1320815328457786E-3</v>
      </c>
    </row>
    <row r="34" spans="1:35">
      <c r="Y34" s="76">
        <v>-1.0433361529947874E-5</v>
      </c>
      <c r="Z34" s="76">
        <v>-2.1940805368472605E-5</v>
      </c>
      <c r="AA34" s="76">
        <v>-2.6732766363029393E-5</v>
      </c>
      <c r="AB34" s="76">
        <v>-2.2239536554552187E-5</v>
      </c>
      <c r="AC34" s="76">
        <v>4.5514018653726516E-4</v>
      </c>
      <c r="AD34" s="76">
        <v>4.4416896249737644E-4</v>
      </c>
      <c r="AE34" s="76">
        <v>9.1774853541418469E-4</v>
      </c>
      <c r="AF34" s="76">
        <v>9.5013536826800491E-4</v>
      </c>
      <c r="AG34" s="76">
        <v>8.6784521126702027E-4</v>
      </c>
      <c r="AH34" s="76">
        <v>1.1320815328457786E-3</v>
      </c>
      <c r="AI34" s="76">
        <v>9.4350788878785788E-4</v>
      </c>
    </row>
    <row r="36" spans="1:35">
      <c r="U36" s="69" t="str">
        <f t="array" ref="U36:AE36">TRANSPOSE(A23:A34)</f>
        <v>Money Mkt in €</v>
      </c>
      <c r="V36" s="69" t="str">
        <v>€ Bond Mkt Short Term</v>
      </c>
      <c r="W36" s="69" t="str">
        <v>€ Bond Mkt</v>
      </c>
      <c r="X36" s="69" t="str">
        <v>Global Bond Dev Mkts</v>
      </c>
      <c r="Y36" s="69" t="str">
        <v>Global Corp Bond High Yield</v>
      </c>
      <c r="Z36" s="69" t="str">
        <v>Em Mkts Bond Mkt</v>
      </c>
      <c r="AA36" s="69" t="str">
        <v>Equ. Europe</v>
      </c>
      <c r="AB36" s="69" t="str">
        <v>Equ. North America</v>
      </c>
      <c r="AC36" s="69" t="str">
        <v>Equ. Pacific</v>
      </c>
      <c r="AD36" s="69" t="str">
        <v>Equ. Em Mkts</v>
      </c>
      <c r="AE36" s="69" t="str">
        <v>Opportunities</v>
      </c>
    </row>
    <row r="37" spans="1:35" ht="13">
      <c r="T37" s="77" t="s">
        <v>39</v>
      </c>
      <c r="U37" s="129">
        <v>0</v>
      </c>
      <c r="V37" s="129">
        <v>0</v>
      </c>
      <c r="W37" s="129">
        <v>0</v>
      </c>
      <c r="X37" s="129">
        <v>-1</v>
      </c>
      <c r="Y37" s="129">
        <v>1</v>
      </c>
      <c r="Z37" s="129">
        <v>0</v>
      </c>
      <c r="AA37" s="129">
        <v>0</v>
      </c>
      <c r="AB37" s="129">
        <v>0</v>
      </c>
      <c r="AC37" s="129">
        <v>0</v>
      </c>
      <c r="AD37" s="129">
        <v>0</v>
      </c>
      <c r="AE37" s="129">
        <v>0</v>
      </c>
    </row>
    <row r="38" spans="1:35" ht="13">
      <c r="U38" s="129">
        <v>0</v>
      </c>
      <c r="V38" s="129">
        <v>0</v>
      </c>
      <c r="W38" s="129">
        <v>0</v>
      </c>
      <c r="X38" s="129">
        <v>0</v>
      </c>
      <c r="Y38" s="129">
        <v>0</v>
      </c>
      <c r="Z38" s="129">
        <v>0</v>
      </c>
      <c r="AA38" s="129">
        <v>0</v>
      </c>
      <c r="AB38" s="129">
        <v>1</v>
      </c>
      <c r="AC38" s="129">
        <v>0</v>
      </c>
      <c r="AD38" s="129">
        <v>-1</v>
      </c>
      <c r="AE38" s="129">
        <v>0</v>
      </c>
    </row>
    <row r="40" spans="1:35">
      <c r="T40" s="77" t="s">
        <v>40</v>
      </c>
      <c r="U40" s="78">
        <f>D2</f>
        <v>3.5000000000000003E-2</v>
      </c>
    </row>
    <row r="41" spans="1:35">
      <c r="T41" s="77"/>
      <c r="U41" s="78">
        <f>D3</f>
        <v>5.0000000000000001E-3</v>
      </c>
    </row>
    <row r="42" spans="1:35">
      <c r="T42" s="77"/>
    </row>
    <row r="43" spans="1:35">
      <c r="T43" s="77" t="s">
        <v>41</v>
      </c>
      <c r="U43" s="79">
        <f>E2</f>
        <v>0.35</v>
      </c>
    </row>
    <row r="44" spans="1:35">
      <c r="U44" s="79">
        <f>E3</f>
        <v>0.35</v>
      </c>
    </row>
    <row r="46" spans="1:35">
      <c r="T46" s="80" t="s">
        <v>42</v>
      </c>
      <c r="U46" s="128">
        <f t="array" ref="U46">(1/U43-1)*MMULT(MMULT(U37:AE37,Z21*(D6:N16)),TRANSPOSE(U37:AE37))</f>
        <v>9.1352447030757682E-4</v>
      </c>
      <c r="V46" s="81">
        <v>0</v>
      </c>
    </row>
    <row r="47" spans="1:35">
      <c r="U47" s="81">
        <v>0</v>
      </c>
      <c r="V47" s="128">
        <f t="array" ref="V47">(1/U44-1)*MMULT(MMULT(U38:AE38,Z21*(D6:N16)),TRANSPOSE(U38:AE38))</f>
        <v>2.1099591843850539E-3</v>
      </c>
    </row>
    <row r="53" spans="2:14">
      <c r="B53" s="110">
        <f t="array" ref="B53:L63">MINVERSE(MINVERSE(Y24:AI34)+MMULT(MMULT(TRANSPOSE(U37:AE38),MINVERSE(U46:V47)),U37:AE38))</f>
        <v>2.941345755189833E-6</v>
      </c>
      <c r="C53" s="110">
        <v>3.275683194637137E-6</v>
      </c>
      <c r="D53" s="110">
        <v>3.1189193515342672E-6</v>
      </c>
      <c r="E53" s="110">
        <v>2.2900864468767304E-6</v>
      </c>
      <c r="F53" s="110">
        <v>-4.2315009482772768E-6</v>
      </c>
      <c r="G53" s="110">
        <v>-6.6071262284286187E-7</v>
      </c>
      <c r="H53" s="110">
        <v>-9.8097639677040978E-6</v>
      </c>
      <c r="I53" s="110">
        <v>-1.225202996378363E-5</v>
      </c>
      <c r="J53" s="110">
        <v>-1.1166298187529254E-5</v>
      </c>
      <c r="K53" s="110">
        <v>-9.8895006290182565E-6</v>
      </c>
      <c r="L53" s="110">
        <v>-7.2291068392967672E-6</v>
      </c>
      <c r="N53" s="69">
        <f t="array" ref="N53:N63">MMULT(MINVERSE(Y24:AI34),B23:B33)+MMULT(MMULT(TRANSPOSE(U37:AE38),MINVERSE(U46:V47)),U40:U41)</f>
        <v>6535.9456061298688</v>
      </c>
    </row>
    <row r="54" spans="2:14">
      <c r="B54" s="110">
        <v>3.2756831946371264E-6</v>
      </c>
      <c r="C54" s="110">
        <v>1.1298003788695355E-5</v>
      </c>
      <c r="D54" s="110">
        <v>2.0873238427935908E-5</v>
      </c>
      <c r="E54" s="110">
        <v>1.1337749976459572E-5</v>
      </c>
      <c r="F54" s="110">
        <v>3.2930072094576475E-6</v>
      </c>
      <c r="G54" s="110">
        <v>5.371289977789135E-6</v>
      </c>
      <c r="H54" s="110">
        <v>-1.3406998206133122E-5</v>
      </c>
      <c r="I54" s="110">
        <v>-1.8763954378980531E-5</v>
      </c>
      <c r="J54" s="110">
        <v>-7.4198148542968423E-6</v>
      </c>
      <c r="K54" s="110">
        <v>-1.6028508267071422E-5</v>
      </c>
      <c r="L54" s="110">
        <v>-1.7972754029806116E-5</v>
      </c>
      <c r="N54" s="69">
        <v>-793.24061140693539</v>
      </c>
    </row>
    <row r="55" spans="2:14">
      <c r="B55" s="110">
        <v>3.1189193515342431E-6</v>
      </c>
      <c r="C55" s="110">
        <v>2.0873238427935901E-5</v>
      </c>
      <c r="D55" s="110">
        <v>6.8836591653411596E-5</v>
      </c>
      <c r="E55" s="110">
        <v>4.6341570560987822E-5</v>
      </c>
      <c r="F55" s="110">
        <v>2.6247187208773146E-5</v>
      </c>
      <c r="G55" s="110">
        <v>3.9406769032936916E-5</v>
      </c>
      <c r="H55" s="110">
        <v>-3.0599094550590079E-6</v>
      </c>
      <c r="I55" s="110">
        <v>-2.9508748589470706E-6</v>
      </c>
      <c r="J55" s="110">
        <v>-2.4652348140806483E-7</v>
      </c>
      <c r="K55" s="110">
        <v>-2.6058557963136013E-6</v>
      </c>
      <c r="L55" s="110">
        <v>-1.6261812868546941E-5</v>
      </c>
      <c r="N55" s="69">
        <v>201.35990380220554</v>
      </c>
    </row>
    <row r="56" spans="2:14">
      <c r="B56" s="110">
        <v>2.2900864468767351E-6</v>
      </c>
      <c r="C56" s="110">
        <v>1.1337749976459574E-5</v>
      </c>
      <c r="D56" s="110">
        <v>4.6341570560987795E-5</v>
      </c>
      <c r="E56" s="110">
        <v>1.8164514415628009E-4</v>
      </c>
      <c r="F56" s="110">
        <v>1.22733486615578E-4</v>
      </c>
      <c r="G56" s="110">
        <v>1.2929635765994476E-4</v>
      </c>
      <c r="H56" s="110">
        <v>-5.1249845594803308E-5</v>
      </c>
      <c r="I56" s="110">
        <v>6.5480293265614175E-5</v>
      </c>
      <c r="J56" s="110">
        <v>5.3597601518315398E-5</v>
      </c>
      <c r="K56" s="110">
        <v>-5.8666215773891286E-9</v>
      </c>
      <c r="L56" s="110">
        <v>1.4192886992151771E-5</v>
      </c>
      <c r="N56" s="69">
        <v>-123.55230553456136</v>
      </c>
    </row>
    <row r="57" spans="2:14">
      <c r="B57" s="110">
        <v>-4.2315009482773471E-6</v>
      </c>
      <c r="C57" s="110">
        <v>3.2930072094574925E-6</v>
      </c>
      <c r="D57" s="110">
        <v>2.624718720877295E-5</v>
      </c>
      <c r="E57" s="110">
        <v>1.2273348661557786E-4</v>
      </c>
      <c r="F57" s="110">
        <v>3.7846369235348997E-4</v>
      </c>
      <c r="G57" s="110">
        <v>3.1001384707184766E-4</v>
      </c>
      <c r="H57" s="110">
        <v>2.8248017662342969E-4</v>
      </c>
      <c r="I57" s="110">
        <v>3.8037662429694691E-4</v>
      </c>
      <c r="J57" s="110">
        <v>3.1420344256265133E-4</v>
      </c>
      <c r="K57" s="110">
        <v>3.9881312524837345E-4</v>
      </c>
      <c r="L57" s="110">
        <v>3.1991364771291603E-4</v>
      </c>
      <c r="N57" s="69">
        <v>183.83224679802851</v>
      </c>
    </row>
    <row r="58" spans="2:14">
      <c r="B58" s="110">
        <v>-6.6071262284294985E-7</v>
      </c>
      <c r="C58" s="110">
        <v>5.3712899777889893E-6</v>
      </c>
      <c r="D58" s="110">
        <v>3.9406769032936848E-5</v>
      </c>
      <c r="E58" s="110">
        <v>1.2929635765994476E-4</v>
      </c>
      <c r="F58" s="110">
        <v>3.1001384707184744E-4</v>
      </c>
      <c r="G58" s="110">
        <v>5.7432517045438128E-4</v>
      </c>
      <c r="H58" s="110">
        <v>3.2104719191711716E-4</v>
      </c>
      <c r="I58" s="110">
        <v>4.3139458244735384E-4</v>
      </c>
      <c r="J58" s="110">
        <v>3.8597297030944802E-4</v>
      </c>
      <c r="K58" s="110">
        <v>5.6411913256642591E-4</v>
      </c>
      <c r="L58" s="110">
        <v>3.3828646054070961E-4</v>
      </c>
      <c r="N58" s="69">
        <v>-77.941500090572958</v>
      </c>
    </row>
    <row r="59" spans="2:14">
      <c r="B59" s="110">
        <v>-9.8097639677043078E-6</v>
      </c>
      <c r="C59" s="110">
        <v>-1.3406998206133433E-5</v>
      </c>
      <c r="D59" s="110">
        <v>-3.0599094550592256E-6</v>
      </c>
      <c r="E59" s="110">
        <v>-5.1249845594803634E-5</v>
      </c>
      <c r="F59" s="110">
        <v>2.8248017662342904E-4</v>
      </c>
      <c r="G59" s="110">
        <v>3.2104719191711705E-4</v>
      </c>
      <c r="H59" s="110">
        <v>1.0258832033897467E-3</v>
      </c>
      <c r="I59" s="110">
        <v>8.1074965197333148E-4</v>
      </c>
      <c r="J59" s="110">
        <v>7.3015786473309334E-4</v>
      </c>
      <c r="K59" s="110">
        <v>9.1651040640457226E-4</v>
      </c>
      <c r="L59" s="110">
        <v>7.3423154550682288E-4</v>
      </c>
      <c r="N59" s="69">
        <v>26.83005677079791</v>
      </c>
    </row>
    <row r="60" spans="2:14">
      <c r="B60" s="110">
        <v>-1.2252029963783801E-5</v>
      </c>
      <c r="C60" s="110">
        <v>-1.8763954378980843E-5</v>
      </c>
      <c r="D60" s="110">
        <v>-2.950874858947276E-6</v>
      </c>
      <c r="E60" s="110">
        <v>6.5480293265614013E-5</v>
      </c>
      <c r="F60" s="110">
        <v>3.8037662429694626E-4</v>
      </c>
      <c r="G60" s="110">
        <v>4.3139458244735384E-4</v>
      </c>
      <c r="H60" s="110">
        <v>8.1074965197333148E-4</v>
      </c>
      <c r="I60" s="110">
        <v>1.0074642760360339E-3</v>
      </c>
      <c r="J60" s="110">
        <v>7.5346747308237217E-4</v>
      </c>
      <c r="K60" s="110">
        <v>9.4250003665312452E-4</v>
      </c>
      <c r="L60" s="110">
        <v>7.9118225566071274E-4</v>
      </c>
      <c r="N60" s="69">
        <v>176.61483929073091</v>
      </c>
    </row>
    <row r="61" spans="2:14">
      <c r="B61" s="110">
        <v>-1.1166298187529464E-5</v>
      </c>
      <c r="C61" s="110">
        <v>-7.4198148542972099E-6</v>
      </c>
      <c r="D61" s="110">
        <v>-2.4652348140837739E-7</v>
      </c>
      <c r="E61" s="110">
        <v>5.3597601518315126E-5</v>
      </c>
      <c r="F61" s="110">
        <v>3.1420344256265052E-4</v>
      </c>
      <c r="G61" s="110">
        <v>3.8597297030944813E-4</v>
      </c>
      <c r="H61" s="110">
        <v>7.3015786473309345E-4</v>
      </c>
      <c r="I61" s="110">
        <v>7.5346747308237228E-4</v>
      </c>
      <c r="J61" s="110">
        <v>1.1932667377156216E-3</v>
      </c>
      <c r="K61" s="110">
        <v>1.0279976831302213E-3</v>
      </c>
      <c r="L61" s="110">
        <v>7.0798732310226021E-4</v>
      </c>
      <c r="N61" s="69">
        <v>78.148023499529515</v>
      </c>
    </row>
    <row r="62" spans="2:14">
      <c r="B62" s="110">
        <v>-9.8895006290184496E-6</v>
      </c>
      <c r="C62" s="110">
        <v>-1.6028508267071856E-5</v>
      </c>
      <c r="D62" s="110">
        <v>-2.6058557963138351E-6</v>
      </c>
      <c r="E62" s="110">
        <v>-5.86662157777401E-9</v>
      </c>
      <c r="F62" s="110">
        <v>3.9881312524837242E-4</v>
      </c>
      <c r="G62" s="110">
        <v>5.641191325664258E-4</v>
      </c>
      <c r="H62" s="110">
        <v>9.1651040640457204E-4</v>
      </c>
      <c r="I62" s="110">
        <v>9.425000366531242E-4</v>
      </c>
      <c r="J62" s="110">
        <v>1.0279976831302209E-3</v>
      </c>
      <c r="K62" s="110">
        <v>1.60426125542156E-3</v>
      </c>
      <c r="L62" s="110">
        <v>8.6660597886518411E-4</v>
      </c>
      <c r="N62" s="69">
        <v>-11.849551674372911</v>
      </c>
    </row>
    <row r="63" spans="2:14">
      <c r="B63" s="110">
        <v>-7.2291068392969535E-6</v>
      </c>
      <c r="C63" s="110">
        <v>-1.7972754029806414E-5</v>
      </c>
      <c r="D63" s="110">
        <v>-1.6261812868547113E-5</v>
      </c>
      <c r="E63" s="110">
        <v>1.4192886992151512E-5</v>
      </c>
      <c r="F63" s="110">
        <v>3.1991364771291532E-4</v>
      </c>
      <c r="G63" s="110">
        <v>3.3828646054070939E-4</v>
      </c>
      <c r="H63" s="110">
        <v>7.3423154550682278E-4</v>
      </c>
      <c r="I63" s="110">
        <v>7.9118225566071263E-4</v>
      </c>
      <c r="J63" s="110">
        <v>7.0798732310225999E-4</v>
      </c>
      <c r="K63" s="110">
        <v>8.6660597886518422E-4</v>
      </c>
      <c r="L63" s="110">
        <v>7.7724370061632044E-4</v>
      </c>
      <c r="N63" s="69">
        <v>-171.68856808709313</v>
      </c>
    </row>
  </sheetData>
  <mergeCells count="3">
    <mergeCell ref="A1:C1"/>
    <mergeCell ref="A2:C2"/>
    <mergeCell ref="A3:C3"/>
  </mergeCells>
  <pageMargins left="0.7" right="0.7" top="0.75" bottom="0.75" header="0.3" footer="0.3"/>
  <pageSetup orientation="portrait" verticalDpi="9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3B002-1FD9-427C-8C72-B8AAF9759048}">
  <sheetPr codeName="Sheet31">
    <tabColor theme="1"/>
  </sheetPr>
  <dimension ref="A1:AH21"/>
  <sheetViews>
    <sheetView zoomScale="130" zoomScaleNormal="130" workbookViewId="0">
      <selection activeCell="C2" sqref="C2"/>
    </sheetView>
  </sheetViews>
  <sheetFormatPr defaultColWidth="9.1796875" defaultRowHeight="12.5"/>
  <cols>
    <col min="1" max="1" width="21.81640625" style="6" bestFit="1" customWidth="1"/>
    <col min="2" max="2" width="10.54296875" style="6" bestFit="1" customWidth="1"/>
    <col min="3" max="3" width="10.26953125" style="6" bestFit="1" customWidth="1"/>
    <col min="4" max="19" width="9.1796875" style="6"/>
    <col min="20" max="20" width="23" style="6" bestFit="1" customWidth="1"/>
    <col min="21" max="21" width="11.453125" style="6" customWidth="1"/>
    <col min="22" max="22" width="14.54296875" style="6" bestFit="1" customWidth="1"/>
    <col min="23" max="16384" width="9.1796875" style="6"/>
  </cols>
  <sheetData>
    <row r="1" spans="1:34" ht="13">
      <c r="A1" s="178" t="s">
        <v>7555</v>
      </c>
      <c r="B1" s="256" t="s">
        <v>10343</v>
      </c>
      <c r="C1" s="14" t="s">
        <v>9</v>
      </c>
      <c r="D1" s="147" t="s">
        <v>7534</v>
      </c>
      <c r="G1" s="171" t="s">
        <v>7549</v>
      </c>
      <c r="H1" s="189" t="s">
        <v>7547</v>
      </c>
      <c r="I1" s="189" t="s">
        <v>7554</v>
      </c>
      <c r="J1" s="189" t="s">
        <v>7550</v>
      </c>
      <c r="K1" s="189" t="s">
        <v>7551</v>
      </c>
      <c r="L1" s="189" t="s">
        <v>1</v>
      </c>
      <c r="M1" s="189" t="s">
        <v>7548</v>
      </c>
      <c r="N1" s="189" t="s">
        <v>2</v>
      </c>
      <c r="O1" s="189" t="s">
        <v>3</v>
      </c>
      <c r="P1" s="189" t="s">
        <v>4</v>
      </c>
      <c r="Q1" s="189" t="s">
        <v>0</v>
      </c>
      <c r="R1" s="189" t="s">
        <v>7559</v>
      </c>
      <c r="T1" s="6" t="s">
        <v>5</v>
      </c>
      <c r="U1" s="103" t="s">
        <v>7552</v>
      </c>
      <c r="V1" s="158" t="s">
        <v>10344</v>
      </c>
      <c r="W1" s="103" t="s">
        <v>7553</v>
      </c>
    </row>
    <row r="2" spans="1:34" ht="15.5">
      <c r="A2" s="257" t="str">
        <f>'Mark opt'!A2</f>
        <v>Money Mkt in €</v>
      </c>
      <c r="B2" s="258">
        <f>BL!C23</f>
        <v>1.4303391561324885E-2</v>
      </c>
      <c r="C2" s="12">
        <f>'Mark opt'!C2</f>
        <v>8.6802841878564838E-3</v>
      </c>
      <c r="D2" s="259">
        <v>4.8053828054628097E-3</v>
      </c>
      <c r="E2" s="8"/>
      <c r="G2" s="82" t="str">
        <f t="shared" ref="G2:G12" si="0">A2</f>
        <v>Money Mkt in €</v>
      </c>
      <c r="H2" s="157">
        <f>'Mark opt'!H2</f>
        <v>7.5347333581951296E-5</v>
      </c>
      <c r="I2" s="154">
        <f>'Mark opt'!I2</f>
        <v>8.4124644276232838E-5</v>
      </c>
      <c r="J2" s="154">
        <f>'Mark opt'!J2</f>
        <v>8.3378227761587219E-5</v>
      </c>
      <c r="K2" s="154">
        <f>'Mark opt'!K2</f>
        <v>7.1342984811048989E-5</v>
      </c>
      <c r="L2" s="154">
        <f>'Mark opt'!L2</f>
        <v>-1.7397430539505484E-4</v>
      </c>
      <c r="M2" s="154">
        <f>'Mark opt'!M2</f>
        <v>-6.1542754415924508E-5</v>
      </c>
      <c r="N2" s="154">
        <f>'Mark opt'!N2</f>
        <v>-3.320709539120861E-4</v>
      </c>
      <c r="O2" s="154">
        <f>'Mark opt'!O2</f>
        <v>-3.9257830681723089E-4</v>
      </c>
      <c r="P2" s="154">
        <f>'Mark opt'!P2</f>
        <v>-3.4189093623460018E-4</v>
      </c>
      <c r="Q2" s="154">
        <f>'Mark opt'!Q2</f>
        <v>-3.3686116151572867E-4</v>
      </c>
      <c r="R2" s="154">
        <f>'Mark opt'!R2</f>
        <v>-2.6083403824869684E-4</v>
      </c>
      <c r="S2" s="8"/>
      <c r="T2" s="93" t="str">
        <f t="shared" ref="T2:T12" si="1">A2</f>
        <v>Money Mkt in €</v>
      </c>
      <c r="U2" s="260">
        <f>'Mark infra optim'!U2</f>
        <v>0.02</v>
      </c>
      <c r="V2" s="17">
        <f>'Naive Strategy'!G2</f>
        <v>0.04</v>
      </c>
      <c r="W2" s="260">
        <f>'Mark infra optim'!W2</f>
        <v>0.45</v>
      </c>
      <c r="X2" s="8"/>
      <c r="Y2" s="8"/>
      <c r="Z2" s="4">
        <f t="shared" ref="Z2:Z7" si="2">D2/SUM($D$2:$D$7)</f>
        <v>2.0000000005638421E-2</v>
      </c>
      <c r="AA2" s="8"/>
    </row>
    <row r="3" spans="1:34" ht="15.5">
      <c r="A3" s="257" t="str">
        <f>'Mark opt'!A3</f>
        <v>€ Bond Mkt Short Term</v>
      </c>
      <c r="B3" s="258">
        <f>BL!C24</f>
        <v>1.4458694263747619E-2</v>
      </c>
      <c r="C3" s="12">
        <f>'Mark opt'!C3</f>
        <v>1.6887831256428492E-2</v>
      </c>
      <c r="D3" s="259">
        <v>2.4026914017129145E-2</v>
      </c>
      <c r="E3" s="8"/>
      <c r="G3" s="82" t="str">
        <f t="shared" si="0"/>
        <v>€ Bond Mkt Short Term</v>
      </c>
      <c r="H3" s="154">
        <f>'Mark opt'!H3</f>
        <v>8.4124644276232838E-5</v>
      </c>
      <c r="I3" s="157">
        <f>'Mark opt'!I3</f>
        <v>2.8519884454560312E-4</v>
      </c>
      <c r="J3" s="154">
        <f>'Mark opt'!J3</f>
        <v>5.2850668755217978E-4</v>
      </c>
      <c r="K3" s="154">
        <f>'Mark opt'!K3</f>
        <v>3.01066000602934E-4</v>
      </c>
      <c r="L3" s="154">
        <f>'Mark opt'!L3</f>
        <v>-1.9639821666575289E-6</v>
      </c>
      <c r="M3" s="154">
        <f>'Mark opt'!M3</f>
        <v>7.8226155743988811E-5</v>
      </c>
      <c r="N3" s="154">
        <f>'Mark opt'!N3</f>
        <v>-4.4277804605657772E-4</v>
      </c>
      <c r="O3" s="154">
        <f>'Mark opt'!O3</f>
        <v>-5.7545911297979539E-4</v>
      </c>
      <c r="P3" s="154">
        <f>'Mark opt'!P3</f>
        <v>-2.6389479667858002E-4</v>
      </c>
      <c r="Q3" s="154">
        <f>'Mark opt'!Q3</f>
        <v>-5.1360835774285382E-4</v>
      </c>
      <c r="R3" s="154">
        <f>'Mark opt'!R3</f>
        <v>-5.485201342118151E-4</v>
      </c>
      <c r="S3" s="8"/>
      <c r="T3" s="93" t="str">
        <f t="shared" si="1"/>
        <v>€ Bond Mkt Short Term</v>
      </c>
      <c r="U3" s="260">
        <f>'Mark infra optim'!U3</f>
        <v>0.1</v>
      </c>
      <c r="V3" s="17">
        <f>'Naive Strategy'!G3</f>
        <v>0.2</v>
      </c>
      <c r="W3" s="260">
        <f>'Mark infra optim'!W3</f>
        <v>0.45</v>
      </c>
      <c r="X3" s="8"/>
      <c r="Y3" s="8"/>
      <c r="Z3" s="4">
        <f t="shared" si="2"/>
        <v>9.9999999985802543E-2</v>
      </c>
      <c r="AA3" s="8"/>
    </row>
    <row r="4" spans="1:34" ht="15.5">
      <c r="A4" s="257" t="str">
        <f>'Mark opt'!A4</f>
        <v>€ Bond Mkt</v>
      </c>
      <c r="B4" s="258">
        <f>BL!C25</f>
        <v>1.591687954460699E-2</v>
      </c>
      <c r="C4" s="12">
        <f>'Mark opt'!C4</f>
        <v>4.1687909670150132E-2</v>
      </c>
      <c r="D4" s="259">
        <v>8.1691507640499955E-2</v>
      </c>
      <c r="E4" s="8"/>
      <c r="G4" s="82" t="str">
        <f t="shared" si="0"/>
        <v>€ Bond Mkt</v>
      </c>
      <c r="H4" s="154">
        <f>'Mark opt'!H4</f>
        <v>8.3378227761587219E-5</v>
      </c>
      <c r="I4" s="154">
        <f>'Mark opt'!I4</f>
        <v>5.2850668755217978E-4</v>
      </c>
      <c r="J4" s="157">
        <f>'Mark opt'!J4</f>
        <v>1.7378818126665969E-3</v>
      </c>
      <c r="K4" s="154">
        <f>'Mark opt'!K4</f>
        <v>1.2112773431940916E-3</v>
      </c>
      <c r="L4" s="154">
        <f>'Mark opt'!L4</f>
        <v>4.3922155169080985E-4</v>
      </c>
      <c r="M4" s="154">
        <f>'Mark opt'!M4</f>
        <v>8.264597837064425E-4</v>
      </c>
      <c r="N4" s="154">
        <f>'Mark opt'!N4</f>
        <v>-3.6330969338229182E-4</v>
      </c>
      <c r="O4" s="154">
        <f>'Mark opt'!O4</f>
        <v>-3.3697726878285927E-4</v>
      </c>
      <c r="P4" s="154">
        <f>'Mark opt'!P4</f>
        <v>-2.3877627810028296E-4</v>
      </c>
      <c r="Q4" s="154">
        <f>'Mark opt'!Q4</f>
        <v>-4.3200990416061765E-4</v>
      </c>
      <c r="R4" s="154">
        <f>'Mark opt'!R4</f>
        <v>-6.683191590757348E-4</v>
      </c>
      <c r="S4" s="8"/>
      <c r="T4" s="93" t="str">
        <f t="shared" si="1"/>
        <v>€ Bond Mkt</v>
      </c>
      <c r="U4" s="260">
        <f>'Mark infra optim'!U4</f>
        <v>0.15</v>
      </c>
      <c r="V4" s="17">
        <f>'Naive Strategy'!G4</f>
        <v>0.4</v>
      </c>
      <c r="W4" s="260">
        <f>'Mark infra optim'!W4</f>
        <v>0.6</v>
      </c>
      <c r="X4" s="8"/>
      <c r="Y4" s="8"/>
      <c r="Z4" s="4">
        <f t="shared" si="2"/>
        <v>0.33999999987789836</v>
      </c>
      <c r="AA4" s="8"/>
    </row>
    <row r="5" spans="1:34" ht="15.5">
      <c r="A5" s="257" t="str">
        <f>'Mark opt'!A5</f>
        <v>Global Bond Dev Mkts</v>
      </c>
      <c r="B5" s="258">
        <f>BL!C26</f>
        <v>1.7289409997103364E-2</v>
      </c>
      <c r="C5" s="12">
        <f>'Mark opt'!C5</f>
        <v>6.9174632105611367E-2</v>
      </c>
      <c r="D5" s="259">
        <v>6.7275359274838215E-2</v>
      </c>
      <c r="E5" s="8"/>
      <c r="G5" s="82" t="str">
        <f t="shared" si="0"/>
        <v>Global Bond Dev Mkts</v>
      </c>
      <c r="H5" s="154">
        <f>'Mark opt'!H5</f>
        <v>7.1342984811048989E-5</v>
      </c>
      <c r="I5" s="154">
        <f>'Mark opt'!I5</f>
        <v>3.01066000602934E-4</v>
      </c>
      <c r="J5" s="154">
        <f>'Mark opt'!J5</f>
        <v>1.2112773431940916E-3</v>
      </c>
      <c r="K5" s="157">
        <f>'Mark opt'!K5</f>
        <v>4.785129726946679E-3</v>
      </c>
      <c r="L5" s="154">
        <f>'Mark opt'!L5</f>
        <v>2.3664839029573343E-3</v>
      </c>
      <c r="M5" s="154">
        <f>'Mark opt'!M5</f>
        <v>2.5755328331092484E-3</v>
      </c>
      <c r="N5" s="154">
        <f>'Mark opt'!N5</f>
        <v>-2.3069931421341996E-3</v>
      </c>
      <c r="O5" s="154">
        <f>'Mark opt'!O5</f>
        <v>8.906134966288168E-4</v>
      </c>
      <c r="P5" s="154">
        <f>'Mark opt'!P5</f>
        <v>2.8093601501943477E-4</v>
      </c>
      <c r="Q5" s="154">
        <f>'Mark opt'!Q5</f>
        <v>-1.945600832064914E-3</v>
      </c>
      <c r="R5" s="154">
        <f>'Mark opt'!R5</f>
        <v>-5.5598841386380465E-4</v>
      </c>
      <c r="S5" s="8"/>
      <c r="T5" s="93" t="str">
        <f t="shared" si="1"/>
        <v>Global Bond Dev Mkts</v>
      </c>
      <c r="U5" s="260">
        <f>'Mark infra optim'!U5</f>
        <v>0.1</v>
      </c>
      <c r="V5" s="17">
        <f>'Naive Strategy'!G5</f>
        <v>0.23</v>
      </c>
      <c r="W5" s="260">
        <f>'Mark infra optim'!W5</f>
        <v>0.28000000000000003</v>
      </c>
      <c r="X5" s="8"/>
      <c r="Y5" s="8"/>
      <c r="Z5" s="4">
        <f t="shared" si="2"/>
        <v>0.28000000007210751</v>
      </c>
      <c r="AA5" s="8"/>
    </row>
    <row r="6" spans="1:34" ht="15.5">
      <c r="A6" s="257" t="str">
        <f>'Mark opt'!A6</f>
        <v>Global Corp Bond High Yield</v>
      </c>
      <c r="B6" s="258">
        <f>BL!C27</f>
        <v>4.492522611376127E-2</v>
      </c>
      <c r="C6" s="12">
        <f>'Mark opt'!C6</f>
        <v>0.11065840623996889</v>
      </c>
      <c r="D6" s="259">
        <v>2.8832296831318955E-2</v>
      </c>
      <c r="E6" s="8"/>
      <c r="G6" s="82" t="str">
        <f t="shared" si="0"/>
        <v>Global Corp Bond High Yield</v>
      </c>
      <c r="H6" s="154">
        <f>'Mark opt'!H6</f>
        <v>-1.7397430539505484E-4</v>
      </c>
      <c r="I6" s="154">
        <f>'Mark opt'!I6</f>
        <v>-1.9639821666575289E-6</v>
      </c>
      <c r="J6" s="154">
        <f>'Mark opt'!J6</f>
        <v>4.3922155169080985E-4</v>
      </c>
      <c r="K6" s="154">
        <f>'Mark opt'!K6</f>
        <v>2.3664839029573343E-3</v>
      </c>
      <c r="L6" s="157">
        <f>'Mark opt'!L6</f>
        <v>1.2245282871569986E-2</v>
      </c>
      <c r="M6" s="154">
        <f>'Mark opt'!M6</f>
        <v>9.8359200393650717E-3</v>
      </c>
      <c r="N6" s="154">
        <f>'Mark opt'!N6</f>
        <v>1.0775571097061967E-2</v>
      </c>
      <c r="O6" s="154">
        <f>'Mark opt'!O6</f>
        <v>1.2850415910903659E-2</v>
      </c>
      <c r="P6" s="154">
        <f>'Mark opt'!P6</f>
        <v>1.094485755960278E-2</v>
      </c>
      <c r="Q6" s="154">
        <f>'Mark opt'!Q6</f>
        <v>1.4937819936021265E-2</v>
      </c>
      <c r="R6" s="154">
        <f>'Mark opt'!R6</f>
        <v>1.1378504663431628E-2</v>
      </c>
      <c r="S6" s="8"/>
      <c r="T6" s="93" t="str">
        <f t="shared" si="1"/>
        <v>Global Corp Bond High Yield</v>
      </c>
      <c r="U6" s="260">
        <f>'Mark infra optim'!U6</f>
        <v>0.03</v>
      </c>
      <c r="V6" s="17">
        <f>'Naive Strategy'!G6</f>
        <v>0.05</v>
      </c>
      <c r="W6" s="260">
        <f>'Mark infra optim'!W6</f>
        <v>0.12</v>
      </c>
      <c r="X6" s="8"/>
      <c r="Y6" s="8"/>
      <c r="Z6" s="4">
        <f t="shared" si="2"/>
        <v>0.12000000002776272</v>
      </c>
      <c r="AA6" s="8"/>
    </row>
    <row r="7" spans="1:34" ht="15.5">
      <c r="A7" s="257" t="str">
        <f>'Mark opt'!A7</f>
        <v>Em Mkts Bond Mkt</v>
      </c>
      <c r="B7" s="258">
        <f>BL!C28</f>
        <v>4.5810696909705094E-2</v>
      </c>
      <c r="C7" s="12">
        <f>'Mark opt'!C7</f>
        <v>0.12718801650172173</v>
      </c>
      <c r="D7" s="259">
        <v>3.363767963615448E-2</v>
      </c>
      <c r="E7" s="8"/>
      <c r="G7" s="82" t="str">
        <f t="shared" si="0"/>
        <v>Em Mkts Bond Mkt</v>
      </c>
      <c r="H7" s="154">
        <f>'Mark opt'!H7</f>
        <v>-6.1542754415924508E-5</v>
      </c>
      <c r="I7" s="154">
        <f>'Mark opt'!I7</f>
        <v>7.8226155743988811E-5</v>
      </c>
      <c r="J7" s="154">
        <f>'Mark opt'!J7</f>
        <v>8.264597837064425E-4</v>
      </c>
      <c r="K7" s="154">
        <f>'Mark opt'!K7</f>
        <v>2.5755328331092484E-3</v>
      </c>
      <c r="L7" s="154">
        <f>'Mark opt'!L7</f>
        <v>9.8359200393650717E-3</v>
      </c>
      <c r="M7" s="157">
        <f>'Mark opt'!M7</f>
        <v>1.6176791541642241E-2</v>
      </c>
      <c r="N7" s="154">
        <f>'Mark opt'!N7</f>
        <v>1.0983251729850228E-2</v>
      </c>
      <c r="O7" s="154">
        <f>'Mark opt'!O7</f>
        <v>1.3100393081417432E-2</v>
      </c>
      <c r="P7" s="154">
        <f>'Mark opt'!P7</f>
        <v>1.2511455247571617E-2</v>
      </c>
      <c r="Q7" s="154">
        <f>'Mark opt'!Q7</f>
        <v>1.917919563628943E-2</v>
      </c>
      <c r="R7" s="154">
        <f>'Mark opt'!R7</f>
        <v>1.1104224062434411E-2</v>
      </c>
      <c r="S7" s="8"/>
      <c r="T7" s="93" t="str">
        <f t="shared" si="1"/>
        <v>Em Mkts Bond Mkt</v>
      </c>
      <c r="U7" s="260">
        <f>'Mark infra optim'!U7</f>
        <v>0.04</v>
      </c>
      <c r="V7" s="17">
        <f>'Naive Strategy'!G7</f>
        <v>0.08</v>
      </c>
      <c r="W7" s="260">
        <f>'Mark infra optim'!W7</f>
        <v>0.14000000000000001</v>
      </c>
      <c r="X7" s="8"/>
      <c r="Y7" s="8"/>
      <c r="Z7" s="4">
        <f t="shared" si="2"/>
        <v>0.14000000003079038</v>
      </c>
      <c r="AA7" s="8"/>
    </row>
    <row r="8" spans="1:34" ht="15.5">
      <c r="A8" s="261" t="str">
        <f>'Mark opt'!A8</f>
        <v>Equ. Europe</v>
      </c>
      <c r="B8" s="258">
        <f>BL!C29</f>
        <v>6.9996769000731346E-2</v>
      </c>
      <c r="C8" s="12">
        <f>'Mark opt'!C8</f>
        <v>0.17527256607355868</v>
      </c>
      <c r="D8" s="262">
        <v>0.19963075948473405</v>
      </c>
      <c r="E8" s="8"/>
      <c r="G8" s="82" t="str">
        <f t="shared" si="0"/>
        <v>Equ. Europe</v>
      </c>
      <c r="H8" s="154">
        <f>'Mark opt'!H8</f>
        <v>-3.320709539120861E-4</v>
      </c>
      <c r="I8" s="154">
        <f>'Mark opt'!I8</f>
        <v>-4.4277804605657772E-4</v>
      </c>
      <c r="J8" s="154">
        <f>'Mark opt'!J8</f>
        <v>-3.6330969338229182E-4</v>
      </c>
      <c r="K8" s="154">
        <f>'Mark opt'!K8</f>
        <v>-2.3069931421341996E-3</v>
      </c>
      <c r="L8" s="154">
        <f>'Mark opt'!L8</f>
        <v>1.0775571097061967E-2</v>
      </c>
      <c r="M8" s="154">
        <f>'Mark opt'!M8</f>
        <v>1.0983251729850228E-2</v>
      </c>
      <c r="N8" s="157">
        <f>'Mark opt'!N8</f>
        <v>3.0720472418009993E-2</v>
      </c>
      <c r="O8" s="154">
        <f>'Mark opt'!O8</f>
        <v>2.4597741561789316E-2</v>
      </c>
      <c r="P8" s="154">
        <f>'Mark opt'!P8</f>
        <v>2.2749367235346356E-2</v>
      </c>
      <c r="Q8" s="154">
        <f>'Mark opt'!Q8</f>
        <v>3.0464165948787418E-2</v>
      </c>
      <c r="R8" s="154">
        <f>'Mark opt'!R8</f>
        <v>2.2943713385354617E-2</v>
      </c>
      <c r="S8" s="8"/>
      <c r="T8" s="106" t="str">
        <f t="shared" si="1"/>
        <v>Equ. Europe</v>
      </c>
      <c r="U8" s="263">
        <f>'Mark infra optim'!U8</f>
        <v>0.18</v>
      </c>
      <c r="V8" s="108">
        <f>'Naive Strategy'!G8</f>
        <v>0.23</v>
      </c>
      <c r="W8" s="263">
        <f>'Mark infra optim'!W8</f>
        <v>0.35</v>
      </c>
      <c r="X8" s="8"/>
      <c r="Y8" s="8"/>
      <c r="Z8" s="107">
        <f>D8/SUM($D$8:$D$12)</f>
        <v>0.26276510544629839</v>
      </c>
      <c r="AA8" s="8"/>
      <c r="AG8" s="19"/>
      <c r="AH8" s="18"/>
    </row>
    <row r="9" spans="1:34" ht="15.5">
      <c r="A9" s="261" t="str">
        <f>'Mark opt'!A9</f>
        <v>Equ. North America</v>
      </c>
      <c r="B9" s="258">
        <f>BL!C30</f>
        <v>7.3985691472773063E-2</v>
      </c>
      <c r="C9" s="12">
        <f>'Mark opt'!C9</f>
        <v>0.17799999999999999</v>
      </c>
      <c r="D9" s="262">
        <v>0.34293130763567681</v>
      </c>
      <c r="E9" s="8"/>
      <c r="G9" s="82" t="str">
        <f t="shared" si="0"/>
        <v>Equ. North America</v>
      </c>
      <c r="H9" s="154">
        <f>'Mark opt'!H9</f>
        <v>-3.9257830681723089E-4</v>
      </c>
      <c r="I9" s="154">
        <f>'Mark opt'!I9</f>
        <v>-5.7545911297979539E-4</v>
      </c>
      <c r="J9" s="154">
        <f>'Mark opt'!J9</f>
        <v>-3.3697726878285927E-4</v>
      </c>
      <c r="K9" s="154">
        <f>'Mark opt'!K9</f>
        <v>8.906134966288168E-4</v>
      </c>
      <c r="L9" s="154">
        <f>'Mark opt'!L9</f>
        <v>1.2850415910903659E-2</v>
      </c>
      <c r="M9" s="154">
        <f>'Mark opt'!M9</f>
        <v>1.3100393081417432E-2</v>
      </c>
      <c r="N9" s="154">
        <f>'Mark opt'!N9</f>
        <v>2.4597741561789316E-2</v>
      </c>
      <c r="O9" s="157">
        <f>'Mark opt'!O9</f>
        <v>3.1683999999999997E-2</v>
      </c>
      <c r="P9" s="154">
        <f>'Mark opt'!P9</f>
        <v>2.2144246119366447E-2</v>
      </c>
      <c r="Q9" s="154">
        <f>'Mark opt'!Q9</f>
        <v>2.8532455096904802E-2</v>
      </c>
      <c r="R9" s="154">
        <f>'Mark opt'!R9</f>
        <v>2.3753384206700121E-2</v>
      </c>
      <c r="S9" s="8"/>
      <c r="T9" s="106" t="str">
        <f t="shared" si="1"/>
        <v>Equ. North America</v>
      </c>
      <c r="U9" s="263">
        <f>'Mark infra optim'!U9</f>
        <v>0.35</v>
      </c>
      <c r="V9" s="108">
        <f>'Naive Strategy'!G9</f>
        <v>0.5</v>
      </c>
      <c r="W9" s="263">
        <f>'Mark infra optim'!W9</f>
        <v>0.6</v>
      </c>
      <c r="X9" s="8"/>
      <c r="Y9" s="8"/>
      <c r="Z9" s="107">
        <f>D9/SUM($D$8:$D$12)</f>
        <v>0.45138525467873319</v>
      </c>
      <c r="AA9" s="8"/>
      <c r="AG9" s="19"/>
      <c r="AH9" s="18"/>
    </row>
    <row r="10" spans="1:34" ht="15.5">
      <c r="A10" s="261" t="str">
        <f>'Mark opt'!A10</f>
        <v>Equ. Pacific</v>
      </c>
      <c r="B10" s="258">
        <f>BL!C31</f>
        <v>6.6089555507701458E-2</v>
      </c>
      <c r="C10" s="12">
        <f>'Mark opt'!C10</f>
        <v>0.18555431278396339</v>
      </c>
      <c r="D10" s="262">
        <v>5.7625078404017253E-2</v>
      </c>
      <c r="E10" s="8"/>
      <c r="G10" s="82" t="str">
        <f t="shared" si="0"/>
        <v>Equ. Pacific</v>
      </c>
      <c r="H10" s="154">
        <f>'Mark opt'!H10</f>
        <v>-3.4189093623460018E-4</v>
      </c>
      <c r="I10" s="154">
        <f>'Mark opt'!I10</f>
        <v>-2.6389479667858002E-4</v>
      </c>
      <c r="J10" s="154">
        <f>'Mark opt'!J10</f>
        <v>-2.3877627810028296E-4</v>
      </c>
      <c r="K10" s="154">
        <f>'Mark opt'!K10</f>
        <v>2.8093601501943477E-4</v>
      </c>
      <c r="L10" s="154">
        <f>'Mark opt'!L10</f>
        <v>1.094485755960278E-2</v>
      </c>
      <c r="M10" s="154">
        <f>'Mark opt'!M10</f>
        <v>1.2511455247571617E-2</v>
      </c>
      <c r="N10" s="154">
        <f>'Mark opt'!N10</f>
        <v>2.2749367235346356E-2</v>
      </c>
      <c r="O10" s="154">
        <f>'Mark opt'!O10</f>
        <v>2.2144246119366447E-2</v>
      </c>
      <c r="P10" s="157">
        <f>'Mark opt'!P10</f>
        <v>3.4430402992728919E-2</v>
      </c>
      <c r="Q10" s="154">
        <f>'Mark opt'!Q10</f>
        <v>3.4107686374334353E-2</v>
      </c>
      <c r="R10" s="154">
        <f>'Mark opt'!R10</f>
        <v>2.1696130281675507E-2</v>
      </c>
      <c r="S10" s="8"/>
      <c r="T10" s="106" t="str">
        <f t="shared" si="1"/>
        <v>Equ. Pacific</v>
      </c>
      <c r="U10" s="263">
        <f>'Mark infra optim'!U10</f>
        <v>0.04</v>
      </c>
      <c r="V10" s="108">
        <f>'Naive Strategy'!G10</f>
        <v>0.09</v>
      </c>
      <c r="W10" s="263">
        <f>'Mark infra optim'!W10</f>
        <v>0.15</v>
      </c>
      <c r="X10" s="8"/>
      <c r="Y10" s="8"/>
      <c r="Z10" s="107">
        <f>D10/SUM($D$8:$D$12)</f>
        <v>7.5849332248524151E-2</v>
      </c>
      <c r="AA10" s="8"/>
      <c r="AG10" s="19"/>
      <c r="AH10" s="18"/>
    </row>
    <row r="11" spans="1:34" ht="15.5">
      <c r="A11" s="261" t="str">
        <f>'Mark opt'!A11</f>
        <v>Equ. Em Mkts</v>
      </c>
      <c r="B11" s="258">
        <f>BL!C32</f>
        <v>8.0489046507941114E-2</v>
      </c>
      <c r="C11" s="12">
        <f>'Mark opt'!C11</f>
        <v>0.23692682926992498</v>
      </c>
      <c r="D11" s="262">
        <v>4.5583850219767907E-2</v>
      </c>
      <c r="G11" s="82" t="str">
        <f t="shared" si="0"/>
        <v>Equ. Em Mkts</v>
      </c>
      <c r="H11" s="154">
        <f>'Mark opt'!H11</f>
        <v>-3.3686116151572867E-4</v>
      </c>
      <c r="I11" s="154">
        <f>'Mark opt'!I11</f>
        <v>-5.1360835774285382E-4</v>
      </c>
      <c r="J11" s="154">
        <f>'Mark opt'!J11</f>
        <v>-4.3200990416061765E-4</v>
      </c>
      <c r="K11" s="154">
        <f>'Mark opt'!K11</f>
        <v>-1.945600832064914E-3</v>
      </c>
      <c r="L11" s="154">
        <f>'Mark opt'!L11</f>
        <v>1.4937819936021265E-2</v>
      </c>
      <c r="M11" s="154">
        <f>'Mark opt'!M11</f>
        <v>1.917919563628943E-2</v>
      </c>
      <c r="N11" s="154">
        <f>'Mark opt'!N11</f>
        <v>3.0464165948787418E-2</v>
      </c>
      <c r="O11" s="154">
        <f>'Mark opt'!O11</f>
        <v>2.8532455096904802E-2</v>
      </c>
      <c r="P11" s="154">
        <f>'Mark opt'!P11</f>
        <v>3.4107686374334353E-2</v>
      </c>
      <c r="Q11" s="157">
        <f>'Mark opt'!Q11</f>
        <v>5.6134322427900181E-2</v>
      </c>
      <c r="R11" s="154">
        <f>'Mark opt'!R11</f>
        <v>2.8302038321144467E-2</v>
      </c>
      <c r="T11" s="106" t="str">
        <f t="shared" si="1"/>
        <v>Equ. Em Mkts</v>
      </c>
      <c r="U11" s="263">
        <f>'Mark infra optim'!U11</f>
        <v>0.06</v>
      </c>
      <c r="V11" s="108">
        <f>'Naive Strategy'!G11</f>
        <v>0.13</v>
      </c>
      <c r="W11" s="263">
        <f>'Mark infra optim'!W11</f>
        <v>0.21</v>
      </c>
      <c r="X11" s="8"/>
      <c r="Y11" s="8"/>
      <c r="Z11" s="107">
        <f>D11/SUM($D$8:$D$12)</f>
        <v>5.9999998199483602E-2</v>
      </c>
      <c r="AG11" s="19"/>
      <c r="AH11" s="18"/>
    </row>
    <row r="12" spans="1:34" ht="15.5">
      <c r="A12" s="261" t="str">
        <f>'Mark opt'!A12</f>
        <v>Opportunities</v>
      </c>
      <c r="B12" s="258">
        <f>BL!C33</f>
        <v>6.5472579377141765E-2</v>
      </c>
      <c r="C12" s="12">
        <f>'Mark opt'!C12</f>
        <v>0.15358286759823325</v>
      </c>
      <c r="D12" s="262">
        <v>0.11395986405040039</v>
      </c>
      <c r="G12" s="82" t="str">
        <f t="shared" si="0"/>
        <v>Opportunities</v>
      </c>
      <c r="H12" s="154">
        <f>'Mark opt'!H12</f>
        <v>-2.6083403824869684E-4</v>
      </c>
      <c r="I12" s="154">
        <f>'Mark opt'!I12</f>
        <v>-5.485201342118151E-4</v>
      </c>
      <c r="J12" s="154">
        <f>'Mark opt'!J12</f>
        <v>-6.683191590757348E-4</v>
      </c>
      <c r="K12" s="154">
        <f>'Mark opt'!K12</f>
        <v>-5.5598841386380465E-4</v>
      </c>
      <c r="L12" s="154">
        <f>'Mark opt'!L12</f>
        <v>1.1378504663431628E-2</v>
      </c>
      <c r="M12" s="154">
        <f>'Mark opt'!M12</f>
        <v>1.1104224062434411E-2</v>
      </c>
      <c r="N12" s="154">
        <f>'Mark opt'!N12</f>
        <v>2.2943713385354617E-2</v>
      </c>
      <c r="O12" s="154">
        <f>'Mark opt'!O12</f>
        <v>2.3753384206700121E-2</v>
      </c>
      <c r="P12" s="154">
        <f>'Mark opt'!P12</f>
        <v>2.1696130281675507E-2</v>
      </c>
      <c r="Q12" s="154">
        <f>'Mark opt'!Q12</f>
        <v>2.8302038321144467E-2</v>
      </c>
      <c r="R12" s="157">
        <f>'Mark opt'!R12</f>
        <v>2.3587697219696446E-2</v>
      </c>
      <c r="T12" s="106" t="str">
        <f t="shared" si="1"/>
        <v>Opportunities</v>
      </c>
      <c r="U12" s="263">
        <f>'Mark infra optim'!U12</f>
        <v>0.03</v>
      </c>
      <c r="V12" s="108">
        <f>'Naive Strategy'!G12</f>
        <v>0.05</v>
      </c>
      <c r="W12" s="263">
        <f>'Mark infra optim'!W12</f>
        <v>0.15</v>
      </c>
      <c r="X12" s="8"/>
      <c r="Y12" s="8"/>
      <c r="Z12" s="107">
        <f>D12/SUM($D$8:$D$12)</f>
        <v>0.15000030942696074</v>
      </c>
      <c r="AG12" s="19"/>
      <c r="AH12" s="18"/>
    </row>
    <row r="13" spans="1:34" ht="13">
      <c r="A13" s="104" t="s">
        <v>11</v>
      </c>
      <c r="B13" s="21">
        <f t="array" ref="B13">MMULT(TRANSPOSE(D2:D12),B2:B12)</f>
        <v>6.0000000016160911E-2</v>
      </c>
      <c r="C13" s="21">
        <f t="array" ref="C13">SQRT(MMULT(MMULT(TRANSPOSE(D2:D12),H2:R12),D2:D12))</f>
        <v>0.12863204685673968</v>
      </c>
      <c r="D13" s="173">
        <f>SUM(D2:D12)</f>
        <v>0.99999999999999989</v>
      </c>
    </row>
    <row r="14" spans="1:34" ht="13" thickBot="1"/>
    <row r="15" spans="1:34" ht="13">
      <c r="A15" s="176">
        <v>0.06</v>
      </c>
    </row>
    <row r="16" spans="1:34" ht="13.5" thickBot="1">
      <c r="A16" s="177" t="s">
        <v>9822</v>
      </c>
    </row>
    <row r="18" spans="17:32">
      <c r="Q18" s="20"/>
      <c r="R18" s="20"/>
      <c r="S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</row>
    <row r="19" spans="17:32">
      <c r="Q19" s="20"/>
      <c r="R19" s="20"/>
      <c r="S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</row>
    <row r="20" spans="17:32">
      <c r="Q20" s="20"/>
      <c r="R20" s="20"/>
      <c r="S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</row>
    <row r="21" spans="17:32">
      <c r="Q21" s="20"/>
      <c r="R21" s="20"/>
      <c r="S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</row>
  </sheetData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B9DF2-D660-4637-A884-175302939990}">
  <sheetPr codeName="Sheet32"/>
  <dimension ref="A2:E13"/>
  <sheetViews>
    <sheetView zoomScale="280" zoomScaleNormal="280" workbookViewId="0">
      <selection activeCell="D5" sqref="D5"/>
    </sheetView>
  </sheetViews>
  <sheetFormatPr defaultColWidth="9.1796875" defaultRowHeight="12.5"/>
  <cols>
    <col min="1" max="1" width="15.81640625" style="92" customWidth="1"/>
    <col min="2" max="5" width="7.7265625" style="92" customWidth="1"/>
    <col min="6" max="6" width="11.453125" style="92" bestFit="1" customWidth="1"/>
    <col min="7" max="16384" width="9.1796875" style="92"/>
  </cols>
  <sheetData>
    <row r="2" spans="1:5" ht="25">
      <c r="A2" s="229" t="s">
        <v>9803</v>
      </c>
      <c r="B2" s="230" t="s">
        <v>9804</v>
      </c>
      <c r="C2" s="230" t="s">
        <v>9805</v>
      </c>
      <c r="D2" s="230" t="s">
        <v>9806</v>
      </c>
      <c r="E2" s="230" t="s">
        <v>9807</v>
      </c>
    </row>
    <row r="3" spans="1:5" ht="13">
      <c r="A3" s="229" t="s">
        <v>9808</v>
      </c>
      <c r="B3" s="231"/>
      <c r="C3" s="231"/>
      <c r="D3" s="231"/>
      <c r="E3" s="231"/>
    </row>
    <row r="4" spans="1:5" ht="13">
      <c r="A4" s="229" t="s">
        <v>9809</v>
      </c>
      <c r="B4" s="231"/>
      <c r="C4" s="231"/>
      <c r="D4" s="232"/>
      <c r="E4" s="231"/>
    </row>
    <row r="5" spans="1:5" ht="13">
      <c r="A5" s="229" t="s">
        <v>9810</v>
      </c>
      <c r="B5" s="231"/>
      <c r="C5" s="231"/>
      <c r="D5" s="304">
        <v>-0.12</v>
      </c>
      <c r="E5" s="231"/>
    </row>
    <row r="6" spans="1:5" ht="13">
      <c r="A6" s="229" t="s">
        <v>9811</v>
      </c>
      <c r="B6" s="231"/>
      <c r="C6" s="231"/>
      <c r="D6" s="231"/>
      <c r="E6" s="231"/>
    </row>
    <row r="7" spans="1:5" ht="13">
      <c r="A7" s="280" t="s">
        <v>10349</v>
      </c>
      <c r="B7" s="231"/>
      <c r="C7" s="231"/>
      <c r="D7" s="231"/>
      <c r="E7" s="231"/>
    </row>
    <row r="13" spans="1:5">
      <c r="A13" s="133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C434B-3E71-42B3-B738-C3E29816E621}">
  <sheetPr codeName="Sheet33">
    <tabColor theme="0" tint="-0.499984740745262"/>
  </sheetPr>
  <dimension ref="A1:AH22"/>
  <sheetViews>
    <sheetView topLeftCell="A4" zoomScale="110" zoomScaleNormal="110" workbookViewId="0">
      <selection activeCell="A19" sqref="A19"/>
    </sheetView>
  </sheetViews>
  <sheetFormatPr defaultColWidth="9.1796875" defaultRowHeight="12.5"/>
  <cols>
    <col min="1" max="1" width="21.81640625" style="6" bestFit="1" customWidth="1"/>
    <col min="2" max="2" width="10.54296875" style="6" bestFit="1" customWidth="1"/>
    <col min="3" max="3" width="10.26953125" style="6" bestFit="1" customWidth="1"/>
    <col min="4" max="19" width="9.1796875" style="6"/>
    <col min="20" max="20" width="23" style="6" bestFit="1" customWidth="1"/>
    <col min="21" max="21" width="11.453125" style="6" customWidth="1"/>
    <col min="22" max="22" width="14.54296875" style="6" bestFit="1" customWidth="1"/>
    <col min="23" max="16384" width="9.1796875" style="6"/>
  </cols>
  <sheetData>
    <row r="1" spans="1:34" ht="13">
      <c r="A1" s="178" t="s">
        <v>7532</v>
      </c>
      <c r="B1" s="256" t="s">
        <v>10343</v>
      </c>
      <c r="C1" s="14" t="s">
        <v>9</v>
      </c>
      <c r="D1" s="147" t="s">
        <v>10</v>
      </c>
      <c r="G1" s="171" t="s">
        <v>7549</v>
      </c>
      <c r="H1" s="189" t="s">
        <v>7547</v>
      </c>
      <c r="I1" s="189" t="s">
        <v>7554</v>
      </c>
      <c r="J1" s="189" t="s">
        <v>7550</v>
      </c>
      <c r="K1" s="189" t="s">
        <v>7551</v>
      </c>
      <c r="L1" s="189" t="s">
        <v>1</v>
      </c>
      <c r="M1" s="189" t="s">
        <v>7548</v>
      </c>
      <c r="N1" s="189" t="s">
        <v>2</v>
      </c>
      <c r="O1" s="189" t="s">
        <v>3</v>
      </c>
      <c r="P1" s="189" t="s">
        <v>4</v>
      </c>
      <c r="Q1" s="189" t="s">
        <v>0</v>
      </c>
      <c r="R1" s="189" t="s">
        <v>7559</v>
      </c>
      <c r="T1" s="6" t="s">
        <v>5</v>
      </c>
      <c r="U1" s="103" t="s">
        <v>7552</v>
      </c>
      <c r="V1" s="158" t="s">
        <v>10344</v>
      </c>
      <c r="W1" s="103" t="s">
        <v>7553</v>
      </c>
    </row>
    <row r="2" spans="1:34" ht="15.5">
      <c r="A2" s="257" t="str">
        <f>'BL + Infra Optim'!A2</f>
        <v>Money Mkt in €</v>
      </c>
      <c r="B2" s="258">
        <f>'BL + Infra Optim'!B2</f>
        <v>1.4303391561324885E-2</v>
      </c>
      <c r="C2" s="12">
        <f>'BL + Infra Optim'!C2</f>
        <v>8.6802841878564838E-3</v>
      </c>
      <c r="D2" s="259">
        <v>8.2691394554564712E-3</v>
      </c>
      <c r="E2" s="8"/>
      <c r="G2" s="82" t="str">
        <f t="shared" ref="G2:G12" si="0">A2</f>
        <v>Money Mkt in €</v>
      </c>
      <c r="H2" s="157">
        <f>'BL + Infra Optim'!H2</f>
        <v>7.5347333581951296E-5</v>
      </c>
      <c r="I2" s="154">
        <f>'BL + Infra Optim'!I2</f>
        <v>8.4124644276232838E-5</v>
      </c>
      <c r="J2" s="154">
        <f>'BL + Infra Optim'!J2</f>
        <v>8.3378227761587219E-5</v>
      </c>
      <c r="K2" s="154">
        <f>'BL + Infra Optim'!K2</f>
        <v>7.1342984811048989E-5</v>
      </c>
      <c r="L2" s="154">
        <f>'BL + Infra Optim'!L2</f>
        <v>-1.7397430539505484E-4</v>
      </c>
      <c r="M2" s="154">
        <f>'BL + Infra Optim'!M2</f>
        <v>-6.1542754415924508E-5</v>
      </c>
      <c r="N2" s="154">
        <f>'BL + Infra Optim'!N2</f>
        <v>-3.320709539120861E-4</v>
      </c>
      <c r="O2" s="154">
        <f>'BL + Infra Optim'!O2</f>
        <v>-3.9257830681723089E-4</v>
      </c>
      <c r="P2" s="154">
        <f>'BL + Infra Optim'!P2</f>
        <v>-3.4189093623460018E-4</v>
      </c>
      <c r="Q2" s="154">
        <f>'BL + Infra Optim'!Q2</f>
        <v>-3.3686116151572867E-4</v>
      </c>
      <c r="R2" s="154">
        <f>'BL + Infra Optim'!R2</f>
        <v>-2.6083403824869684E-4</v>
      </c>
      <c r="S2" s="8"/>
      <c r="T2" s="93" t="str">
        <f t="shared" ref="T2:T12" si="1">A2</f>
        <v>Money Mkt in €</v>
      </c>
      <c r="U2" s="260">
        <f>'BL + Infra Optim'!U2</f>
        <v>0.02</v>
      </c>
      <c r="V2" s="17">
        <f>'BL + Infra Optim'!V2</f>
        <v>0.04</v>
      </c>
      <c r="W2" s="260">
        <f>'BL + Infra Optim'!W2</f>
        <v>0.45</v>
      </c>
      <c r="X2" s="8"/>
      <c r="Y2" s="8"/>
      <c r="Z2" s="4">
        <f t="shared" ref="Z2:Z7" si="2">D2/SUM($D$2:$D$7)</f>
        <v>2.0000000101401814E-2</v>
      </c>
      <c r="AA2" s="8"/>
    </row>
    <row r="3" spans="1:34" ht="15.5">
      <c r="A3" s="257" t="str">
        <f>'BL + Infra Optim'!A3</f>
        <v>€ Bond Mkt Short Term</v>
      </c>
      <c r="B3" s="258">
        <f>'BL + Infra Optim'!B3</f>
        <v>1.4458694263747619E-2</v>
      </c>
      <c r="C3" s="12">
        <f>'BL + Infra Optim'!C3</f>
        <v>1.6887831256428492E-2</v>
      </c>
      <c r="D3" s="259">
        <v>4.1345697199933702E-2</v>
      </c>
      <c r="E3" s="8"/>
      <c r="G3" s="82" t="str">
        <f t="shared" si="0"/>
        <v>€ Bond Mkt Short Term</v>
      </c>
      <c r="H3" s="154">
        <f>'BL + Infra Optim'!H3</f>
        <v>8.4124644276232838E-5</v>
      </c>
      <c r="I3" s="157">
        <f>'BL + Infra Optim'!I3</f>
        <v>2.8519884454560312E-4</v>
      </c>
      <c r="J3" s="154">
        <f>'BL + Infra Optim'!J3</f>
        <v>5.2850668755217978E-4</v>
      </c>
      <c r="K3" s="154">
        <f>'BL + Infra Optim'!K3</f>
        <v>3.01066000602934E-4</v>
      </c>
      <c r="L3" s="154">
        <f>'BL + Infra Optim'!L3</f>
        <v>-1.9639821666575289E-6</v>
      </c>
      <c r="M3" s="154">
        <f>'BL + Infra Optim'!M3</f>
        <v>7.8226155743988811E-5</v>
      </c>
      <c r="N3" s="154">
        <f>'BL + Infra Optim'!N3</f>
        <v>-4.4277804605657772E-4</v>
      </c>
      <c r="O3" s="154">
        <f>'BL + Infra Optim'!O3</f>
        <v>-5.7545911297979539E-4</v>
      </c>
      <c r="P3" s="154">
        <f>'BL + Infra Optim'!P3</f>
        <v>-2.6389479667858002E-4</v>
      </c>
      <c r="Q3" s="154">
        <f>'BL + Infra Optim'!Q3</f>
        <v>-5.1360835774285382E-4</v>
      </c>
      <c r="R3" s="154">
        <f>'BL + Infra Optim'!R3</f>
        <v>-5.485201342118151E-4</v>
      </c>
      <c r="S3" s="8"/>
      <c r="T3" s="93" t="str">
        <f t="shared" si="1"/>
        <v>€ Bond Mkt Short Term</v>
      </c>
      <c r="U3" s="260">
        <f>'BL + Infra Optim'!U3</f>
        <v>0.1</v>
      </c>
      <c r="V3" s="17">
        <f>'BL + Infra Optim'!V3</f>
        <v>0.2</v>
      </c>
      <c r="W3" s="260">
        <f>'BL + Infra Optim'!W3</f>
        <v>0.45</v>
      </c>
      <c r="X3" s="8"/>
      <c r="Y3" s="8"/>
      <c r="Z3" s="4">
        <f t="shared" si="2"/>
        <v>0.1000000003199312</v>
      </c>
      <c r="AA3" s="8"/>
    </row>
    <row r="4" spans="1:34" ht="15.5">
      <c r="A4" s="257" t="str">
        <f>'BL + Infra Optim'!A4</f>
        <v>€ Bond Mkt</v>
      </c>
      <c r="B4" s="258">
        <f>'BL + Infra Optim'!B4</f>
        <v>1.591687954460699E-2</v>
      </c>
      <c r="C4" s="12">
        <f>'BL + Infra Optim'!C4</f>
        <v>4.1687909670150132E-2</v>
      </c>
      <c r="D4" s="259">
        <v>0.14057536970067963</v>
      </c>
      <c r="E4" s="8"/>
      <c r="G4" s="82" t="str">
        <f t="shared" si="0"/>
        <v>€ Bond Mkt</v>
      </c>
      <c r="H4" s="154">
        <f>'BL + Infra Optim'!H4</f>
        <v>8.3378227761587219E-5</v>
      </c>
      <c r="I4" s="154">
        <f>'BL + Infra Optim'!I4</f>
        <v>5.2850668755217978E-4</v>
      </c>
      <c r="J4" s="157">
        <f>'BL + Infra Optim'!J4</f>
        <v>1.7378818126665969E-3</v>
      </c>
      <c r="K4" s="154">
        <f>'BL + Infra Optim'!K4</f>
        <v>1.2112773431940916E-3</v>
      </c>
      <c r="L4" s="154">
        <f>'BL + Infra Optim'!L4</f>
        <v>4.3922155169080985E-4</v>
      </c>
      <c r="M4" s="154">
        <f>'BL + Infra Optim'!M4</f>
        <v>8.264597837064425E-4</v>
      </c>
      <c r="N4" s="154">
        <f>'BL + Infra Optim'!N4</f>
        <v>-3.6330969338229182E-4</v>
      </c>
      <c r="O4" s="154">
        <f>'BL + Infra Optim'!O4</f>
        <v>-3.3697726878285927E-4</v>
      </c>
      <c r="P4" s="154">
        <f>'BL + Infra Optim'!P4</f>
        <v>-2.3877627810028296E-4</v>
      </c>
      <c r="Q4" s="154">
        <f>'BL + Infra Optim'!Q4</f>
        <v>-4.3200990416061765E-4</v>
      </c>
      <c r="R4" s="154">
        <f>'BL + Infra Optim'!R4</f>
        <v>-6.683191590757348E-4</v>
      </c>
      <c r="S4" s="8"/>
      <c r="T4" s="93" t="str">
        <f t="shared" si="1"/>
        <v>€ Bond Mkt</v>
      </c>
      <c r="U4" s="260">
        <f>'BL + Infra Optim'!U4</f>
        <v>0.15</v>
      </c>
      <c r="V4" s="17">
        <f>'BL + Infra Optim'!V4</f>
        <v>0.4</v>
      </c>
      <c r="W4" s="260">
        <f>'BL + Infra Optim'!W4</f>
        <v>0.6</v>
      </c>
      <c r="X4" s="8"/>
      <c r="Y4" s="8"/>
      <c r="Z4" s="4">
        <f t="shared" si="2"/>
        <v>0.33999999920342255</v>
      </c>
      <c r="AA4" s="8"/>
    </row>
    <row r="5" spans="1:34" ht="15.5">
      <c r="A5" s="257" t="str">
        <f>'BL + Infra Optim'!A5</f>
        <v>Global Bond Dev Mkts</v>
      </c>
      <c r="B5" s="258">
        <f>'BL + Infra Optim'!B5</f>
        <v>1.7289409997103364E-2</v>
      </c>
      <c r="C5" s="12">
        <f>'BL + Infra Optim'!C5</f>
        <v>6.9174632105611367E-2</v>
      </c>
      <c r="D5" s="259">
        <v>0.11576795167697933</v>
      </c>
      <c r="E5" s="8"/>
      <c r="G5" s="82" t="str">
        <f t="shared" si="0"/>
        <v>Global Bond Dev Mkts</v>
      </c>
      <c r="H5" s="154">
        <f>'BL + Infra Optim'!H5</f>
        <v>7.1342984811048989E-5</v>
      </c>
      <c r="I5" s="154">
        <f>'BL + Infra Optim'!I5</f>
        <v>3.01066000602934E-4</v>
      </c>
      <c r="J5" s="154">
        <f>'BL + Infra Optim'!J5</f>
        <v>1.2112773431940916E-3</v>
      </c>
      <c r="K5" s="157">
        <f>'BL + Infra Optim'!K5</f>
        <v>4.785129726946679E-3</v>
      </c>
      <c r="L5" s="154">
        <f>'BL + Infra Optim'!L5</f>
        <v>2.3664839029573343E-3</v>
      </c>
      <c r="M5" s="154">
        <f>'BL + Infra Optim'!M5</f>
        <v>2.5755328331092484E-3</v>
      </c>
      <c r="N5" s="154">
        <f>'BL + Infra Optim'!N5</f>
        <v>-2.3069931421341996E-3</v>
      </c>
      <c r="O5" s="154">
        <f>'BL + Infra Optim'!O5</f>
        <v>8.906134966288168E-4</v>
      </c>
      <c r="P5" s="154">
        <f>'BL + Infra Optim'!P5</f>
        <v>2.8093601501943477E-4</v>
      </c>
      <c r="Q5" s="154">
        <f>'BL + Infra Optim'!Q5</f>
        <v>-1.945600832064914E-3</v>
      </c>
      <c r="R5" s="154">
        <f>'BL + Infra Optim'!R5</f>
        <v>-5.5598841386380465E-4</v>
      </c>
      <c r="S5" s="8"/>
      <c r="T5" s="93" t="str">
        <f t="shared" si="1"/>
        <v>Global Bond Dev Mkts</v>
      </c>
      <c r="U5" s="260">
        <f>'BL + Infra Optim'!U5</f>
        <v>0.1</v>
      </c>
      <c r="V5" s="17">
        <f>'BL + Infra Optim'!V5</f>
        <v>0.23</v>
      </c>
      <c r="W5" s="260">
        <f>'BL + Infra Optim'!W5</f>
        <v>0.28000000000000003</v>
      </c>
      <c r="X5" s="8"/>
      <c r="Y5" s="8"/>
      <c r="Z5" s="4">
        <f t="shared" si="2"/>
        <v>0.27999999972800738</v>
      </c>
      <c r="AA5" s="8"/>
    </row>
    <row r="6" spans="1:34" ht="15.5">
      <c r="A6" s="257" t="str">
        <f>'BL + Infra Optim'!A6</f>
        <v>Global Corp Bond High Yield</v>
      </c>
      <c r="B6" s="258">
        <f>'BL + Infra Optim'!B6</f>
        <v>4.492522611376127E-2</v>
      </c>
      <c r="C6" s="12">
        <f>'BL + Infra Optim'!C6</f>
        <v>0.11065840623996889</v>
      </c>
      <c r="D6" s="259">
        <v>4.9614836616576265E-2</v>
      </c>
      <c r="E6" s="8"/>
      <c r="G6" s="82" t="str">
        <f t="shared" si="0"/>
        <v>Global Corp Bond High Yield</v>
      </c>
      <c r="H6" s="154">
        <f>'BL + Infra Optim'!H6</f>
        <v>-1.7397430539505484E-4</v>
      </c>
      <c r="I6" s="154">
        <f>'BL + Infra Optim'!I6</f>
        <v>-1.9639821666575289E-6</v>
      </c>
      <c r="J6" s="154">
        <f>'BL + Infra Optim'!J6</f>
        <v>4.3922155169080985E-4</v>
      </c>
      <c r="K6" s="154">
        <f>'BL + Infra Optim'!K6</f>
        <v>2.3664839029573343E-3</v>
      </c>
      <c r="L6" s="157">
        <f>'BL + Infra Optim'!L6</f>
        <v>1.2245282871569986E-2</v>
      </c>
      <c r="M6" s="154">
        <f>'BL + Infra Optim'!M6</f>
        <v>9.8359200393650717E-3</v>
      </c>
      <c r="N6" s="154">
        <f>'BL + Infra Optim'!N6</f>
        <v>1.0775571097061967E-2</v>
      </c>
      <c r="O6" s="154">
        <f>'BL + Infra Optim'!O6</f>
        <v>1.2850415910903659E-2</v>
      </c>
      <c r="P6" s="154">
        <f>'BL + Infra Optim'!P6</f>
        <v>1.094485755960278E-2</v>
      </c>
      <c r="Q6" s="154">
        <f>'BL + Infra Optim'!Q6</f>
        <v>1.4937819936021265E-2</v>
      </c>
      <c r="R6" s="154">
        <f>'BL + Infra Optim'!R6</f>
        <v>1.1378504663431628E-2</v>
      </c>
      <c r="S6" s="8"/>
      <c r="T6" s="93" t="str">
        <f t="shared" si="1"/>
        <v>Global Corp Bond High Yield</v>
      </c>
      <c r="U6" s="260">
        <f>'BL + Infra Optim'!U6</f>
        <v>0.03</v>
      </c>
      <c r="V6" s="17">
        <f>'BL + Infra Optim'!V6</f>
        <v>0.05</v>
      </c>
      <c r="W6" s="260">
        <f>'BL + Infra Optim'!W6</f>
        <v>0.12</v>
      </c>
      <c r="X6" s="8"/>
      <c r="Y6" s="8"/>
      <c r="Z6" s="4">
        <f t="shared" si="2"/>
        <v>0.12000000032745647</v>
      </c>
      <c r="AA6" s="8"/>
    </row>
    <row r="7" spans="1:34" ht="15.5">
      <c r="A7" s="257" t="str">
        <f>'BL + Infra Optim'!A7</f>
        <v>Em Mkts Bond Mkt</v>
      </c>
      <c r="B7" s="258">
        <f>'BL + Infra Optim'!B7</f>
        <v>4.5810696909705094E-2</v>
      </c>
      <c r="C7" s="12">
        <f>'BL + Infra Optim'!C7</f>
        <v>0.12718801650172173</v>
      </c>
      <c r="D7" s="259">
        <v>5.7883976026933737E-2</v>
      </c>
      <c r="E7" s="8"/>
      <c r="G7" s="82" t="str">
        <f t="shared" si="0"/>
        <v>Em Mkts Bond Mkt</v>
      </c>
      <c r="H7" s="154">
        <f>'BL + Infra Optim'!H7</f>
        <v>-6.1542754415924508E-5</v>
      </c>
      <c r="I7" s="154">
        <f>'BL + Infra Optim'!I7</f>
        <v>7.8226155743988811E-5</v>
      </c>
      <c r="J7" s="154">
        <f>'BL + Infra Optim'!J7</f>
        <v>8.264597837064425E-4</v>
      </c>
      <c r="K7" s="154">
        <f>'BL + Infra Optim'!K7</f>
        <v>2.5755328331092484E-3</v>
      </c>
      <c r="L7" s="154">
        <f>'BL + Infra Optim'!L7</f>
        <v>9.8359200393650717E-3</v>
      </c>
      <c r="M7" s="157">
        <f>'BL + Infra Optim'!M7</f>
        <v>1.6176791541642241E-2</v>
      </c>
      <c r="N7" s="154">
        <f>'BL + Infra Optim'!N7</f>
        <v>1.0983251729850228E-2</v>
      </c>
      <c r="O7" s="154">
        <f>'BL + Infra Optim'!O7</f>
        <v>1.3100393081417432E-2</v>
      </c>
      <c r="P7" s="154">
        <f>'BL + Infra Optim'!P7</f>
        <v>1.2511455247571617E-2</v>
      </c>
      <c r="Q7" s="154">
        <f>'BL + Infra Optim'!Q7</f>
        <v>1.917919563628943E-2</v>
      </c>
      <c r="R7" s="154">
        <f>'BL + Infra Optim'!R7</f>
        <v>1.1104224062434411E-2</v>
      </c>
      <c r="S7" s="8"/>
      <c r="T7" s="93" t="str">
        <f t="shared" si="1"/>
        <v>Em Mkts Bond Mkt</v>
      </c>
      <c r="U7" s="260">
        <f>'BL + Infra Optim'!U7</f>
        <v>0.04</v>
      </c>
      <c r="V7" s="17">
        <f>'BL + Infra Optim'!V7</f>
        <v>0.08</v>
      </c>
      <c r="W7" s="260">
        <f>'BL + Infra Optim'!W7</f>
        <v>0.14000000000000001</v>
      </c>
      <c r="X7" s="8"/>
      <c r="Y7" s="8"/>
      <c r="Z7" s="4">
        <f t="shared" si="2"/>
        <v>0.14000000031978044</v>
      </c>
      <c r="AA7" s="8"/>
    </row>
    <row r="8" spans="1:34" ht="15.5">
      <c r="A8" s="261" t="str">
        <f>'BL + Infra Optim'!A8</f>
        <v>Equ. Europe</v>
      </c>
      <c r="B8" s="258">
        <f>'BL + Infra Optim'!B8</f>
        <v>6.9996769000731346E-2</v>
      </c>
      <c r="C8" s="12">
        <f>'BL + Infra Optim'!C8</f>
        <v>0.17527256607355868</v>
      </c>
      <c r="D8" s="262">
        <v>0.18212754590339048</v>
      </c>
      <c r="E8" s="8"/>
      <c r="G8" s="82" t="str">
        <f t="shared" si="0"/>
        <v>Equ. Europe</v>
      </c>
      <c r="H8" s="154">
        <f>'BL + Infra Optim'!H8</f>
        <v>-3.320709539120861E-4</v>
      </c>
      <c r="I8" s="154">
        <f>'BL + Infra Optim'!I8</f>
        <v>-4.4277804605657772E-4</v>
      </c>
      <c r="J8" s="154">
        <f>'BL + Infra Optim'!J8</f>
        <v>-3.6330969338229182E-4</v>
      </c>
      <c r="K8" s="154">
        <f>'BL + Infra Optim'!K8</f>
        <v>-2.3069931421341996E-3</v>
      </c>
      <c r="L8" s="154">
        <f>'BL + Infra Optim'!L8</f>
        <v>1.0775571097061967E-2</v>
      </c>
      <c r="M8" s="154">
        <f>'BL + Infra Optim'!M8</f>
        <v>1.0983251729850228E-2</v>
      </c>
      <c r="N8" s="157">
        <f>'BL + Infra Optim'!N8</f>
        <v>3.0720472418009993E-2</v>
      </c>
      <c r="O8" s="154">
        <f>'BL + Infra Optim'!O8</f>
        <v>2.4597741561789316E-2</v>
      </c>
      <c r="P8" s="154">
        <f>'BL + Infra Optim'!P8</f>
        <v>2.2749367235346356E-2</v>
      </c>
      <c r="Q8" s="154">
        <f>'BL + Infra Optim'!Q8</f>
        <v>3.0464165948787418E-2</v>
      </c>
      <c r="R8" s="154">
        <f>'BL + Infra Optim'!R8</f>
        <v>2.2943713385354617E-2</v>
      </c>
      <c r="S8" s="8"/>
      <c r="T8" s="106" t="str">
        <f t="shared" si="1"/>
        <v>Equ. Europe</v>
      </c>
      <c r="U8" s="263">
        <f>'BL + Infra Optim'!U8</f>
        <v>0.18</v>
      </c>
      <c r="V8" s="108">
        <f>'BL + Infra Optim'!V8</f>
        <v>0.23</v>
      </c>
      <c r="W8" s="263">
        <f>'BL + Infra Optim'!W8</f>
        <v>0.35</v>
      </c>
      <c r="X8" s="8"/>
      <c r="Y8" s="8"/>
      <c r="Z8" s="107">
        <f>D8/SUM($D$8:$D$12)</f>
        <v>0.31051011911857329</v>
      </c>
      <c r="AA8" s="8"/>
      <c r="AG8" s="19"/>
      <c r="AH8" s="18"/>
    </row>
    <row r="9" spans="1:34" ht="15.5">
      <c r="A9" s="261" t="str">
        <f>'BL + Infra Optim'!A9</f>
        <v>Equ. North America</v>
      </c>
      <c r="B9" s="258">
        <f>'BL + Infra Optim'!B9</f>
        <v>7.3985691472773063E-2</v>
      </c>
      <c r="C9" s="12">
        <f>'BL + Infra Optim'!C9</f>
        <v>0.17799999999999999</v>
      </c>
      <c r="D9" s="262">
        <v>0.2435718025342572</v>
      </c>
      <c r="E9" s="8"/>
      <c r="G9" s="82" t="str">
        <f t="shared" si="0"/>
        <v>Equ. North America</v>
      </c>
      <c r="H9" s="154">
        <f>'BL + Infra Optim'!H9</f>
        <v>-3.9257830681723089E-4</v>
      </c>
      <c r="I9" s="154">
        <f>'BL + Infra Optim'!I9</f>
        <v>-5.7545911297979539E-4</v>
      </c>
      <c r="J9" s="154">
        <f>'BL + Infra Optim'!J9</f>
        <v>-3.3697726878285927E-4</v>
      </c>
      <c r="K9" s="154">
        <f>'BL + Infra Optim'!K9</f>
        <v>8.906134966288168E-4</v>
      </c>
      <c r="L9" s="154">
        <f>'BL + Infra Optim'!L9</f>
        <v>1.2850415910903659E-2</v>
      </c>
      <c r="M9" s="154">
        <f>'BL + Infra Optim'!M9</f>
        <v>1.3100393081417432E-2</v>
      </c>
      <c r="N9" s="154">
        <f>'BL + Infra Optim'!N9</f>
        <v>2.4597741561789316E-2</v>
      </c>
      <c r="O9" s="157">
        <f>'BL + Infra Optim'!O9</f>
        <v>3.1683999999999997E-2</v>
      </c>
      <c r="P9" s="154">
        <f>'BL + Infra Optim'!P9</f>
        <v>2.2144246119366447E-2</v>
      </c>
      <c r="Q9" s="154">
        <f>'BL + Infra Optim'!Q9</f>
        <v>2.8532455096904802E-2</v>
      </c>
      <c r="R9" s="154">
        <f>'BL + Infra Optim'!R9</f>
        <v>2.3753384206700121E-2</v>
      </c>
      <c r="S9" s="8"/>
      <c r="T9" s="106" t="str">
        <f t="shared" si="1"/>
        <v>Equ. North America</v>
      </c>
      <c r="U9" s="263">
        <f>'BL + Infra Optim'!U9</f>
        <v>0.35</v>
      </c>
      <c r="V9" s="108">
        <f>'BL + Infra Optim'!V9</f>
        <v>0.5</v>
      </c>
      <c r="W9" s="263">
        <f>'BL + Infra Optim'!W9</f>
        <v>0.6</v>
      </c>
      <c r="X9" s="8"/>
      <c r="Y9" s="8"/>
      <c r="Z9" s="107">
        <f>D9/SUM($D$8:$D$12)</f>
        <v>0.41526672444681451</v>
      </c>
      <c r="AA9" s="8"/>
      <c r="AG9" s="19"/>
      <c r="AH9" s="18"/>
    </row>
    <row r="10" spans="1:34" ht="15.5">
      <c r="A10" s="261" t="str">
        <f>'BL + Infra Optim'!A10</f>
        <v>Equ. Pacific</v>
      </c>
      <c r="B10" s="258">
        <f>'BL + Infra Optim'!B10</f>
        <v>6.6089555507701458E-2</v>
      </c>
      <c r="C10" s="12">
        <f>'BL + Infra Optim'!C10</f>
        <v>0.18555431278396339</v>
      </c>
      <c r="D10" s="262">
        <v>3.7669157247821924E-2</v>
      </c>
      <c r="E10" s="8"/>
      <c r="G10" s="82" t="str">
        <f t="shared" si="0"/>
        <v>Equ. Pacific</v>
      </c>
      <c r="H10" s="154">
        <f>'BL + Infra Optim'!H10</f>
        <v>-3.4189093623460018E-4</v>
      </c>
      <c r="I10" s="154">
        <f>'BL + Infra Optim'!I10</f>
        <v>-2.6389479667858002E-4</v>
      </c>
      <c r="J10" s="154">
        <f>'BL + Infra Optim'!J10</f>
        <v>-2.3877627810028296E-4</v>
      </c>
      <c r="K10" s="154">
        <f>'BL + Infra Optim'!K10</f>
        <v>2.8093601501943477E-4</v>
      </c>
      <c r="L10" s="154">
        <f>'BL + Infra Optim'!L10</f>
        <v>1.094485755960278E-2</v>
      </c>
      <c r="M10" s="154">
        <f>'BL + Infra Optim'!M10</f>
        <v>1.2511455247571617E-2</v>
      </c>
      <c r="N10" s="154">
        <f>'BL + Infra Optim'!N10</f>
        <v>2.2749367235346356E-2</v>
      </c>
      <c r="O10" s="154">
        <f>'BL + Infra Optim'!O10</f>
        <v>2.2144246119366447E-2</v>
      </c>
      <c r="P10" s="157">
        <f>'BL + Infra Optim'!P10</f>
        <v>3.4430402992728919E-2</v>
      </c>
      <c r="Q10" s="154">
        <f>'BL + Infra Optim'!Q10</f>
        <v>3.4107686374334353E-2</v>
      </c>
      <c r="R10" s="154">
        <f>'BL + Infra Optim'!R10</f>
        <v>2.1696130281675507E-2</v>
      </c>
      <c r="S10" s="8"/>
      <c r="T10" s="106" t="str">
        <f t="shared" si="1"/>
        <v>Equ. Pacific</v>
      </c>
      <c r="U10" s="263">
        <f>'BL + Infra Optim'!U10</f>
        <v>0.04</v>
      </c>
      <c r="V10" s="108">
        <f>'BL + Infra Optim'!V10</f>
        <v>0.09</v>
      </c>
      <c r="W10" s="263">
        <f>'BL + Infra Optim'!W10</f>
        <v>0.15</v>
      </c>
      <c r="X10" s="8"/>
      <c r="Y10" s="8"/>
      <c r="Z10" s="107">
        <f>D10/SUM($D$8:$D$12)</f>
        <v>6.4222325327558866E-2</v>
      </c>
      <c r="AA10" s="8"/>
      <c r="AG10" s="19"/>
      <c r="AH10" s="18"/>
    </row>
    <row r="11" spans="1:34" ht="15.5">
      <c r="A11" s="261" t="str">
        <f>'BL + Infra Optim'!A11</f>
        <v>Equ. Em Mkts</v>
      </c>
      <c r="B11" s="258">
        <f>'BL + Infra Optim'!B11</f>
        <v>8.0489046507941114E-2</v>
      </c>
      <c r="C11" s="12">
        <f>'BL + Infra Optim'!C11</f>
        <v>0.23692682926992498</v>
      </c>
      <c r="D11" s="262">
        <v>3.5192721061730693E-2</v>
      </c>
      <c r="G11" s="82" t="str">
        <f t="shared" si="0"/>
        <v>Equ. Em Mkts</v>
      </c>
      <c r="H11" s="154">
        <f>'BL + Infra Optim'!H11</f>
        <v>-3.3686116151572867E-4</v>
      </c>
      <c r="I11" s="154">
        <f>'BL + Infra Optim'!I11</f>
        <v>-5.1360835774285382E-4</v>
      </c>
      <c r="J11" s="154">
        <f>'BL + Infra Optim'!J11</f>
        <v>-4.3200990416061765E-4</v>
      </c>
      <c r="K11" s="154">
        <f>'BL + Infra Optim'!K11</f>
        <v>-1.945600832064914E-3</v>
      </c>
      <c r="L11" s="154">
        <f>'BL + Infra Optim'!L11</f>
        <v>1.4937819936021265E-2</v>
      </c>
      <c r="M11" s="154">
        <f>'BL + Infra Optim'!M11</f>
        <v>1.917919563628943E-2</v>
      </c>
      <c r="N11" s="154">
        <f>'BL + Infra Optim'!N11</f>
        <v>3.0464165948787418E-2</v>
      </c>
      <c r="O11" s="154">
        <f>'BL + Infra Optim'!O11</f>
        <v>2.8532455096904802E-2</v>
      </c>
      <c r="P11" s="154">
        <f>'BL + Infra Optim'!P11</f>
        <v>3.4107686374334353E-2</v>
      </c>
      <c r="Q11" s="157">
        <f>'BL + Infra Optim'!Q11</f>
        <v>5.6134322427900181E-2</v>
      </c>
      <c r="R11" s="154">
        <f>'BL + Infra Optim'!R11</f>
        <v>2.8302038321144467E-2</v>
      </c>
      <c r="T11" s="106" t="str">
        <f t="shared" si="1"/>
        <v>Equ. Em Mkts</v>
      </c>
      <c r="U11" s="263">
        <f>'BL + Infra Optim'!U11</f>
        <v>0.06</v>
      </c>
      <c r="V11" s="108">
        <f>'BL + Infra Optim'!V11</f>
        <v>0.13</v>
      </c>
      <c r="W11" s="263">
        <f>'BL + Infra Optim'!W11</f>
        <v>0.21</v>
      </c>
      <c r="X11" s="8"/>
      <c r="Y11" s="8"/>
      <c r="Z11" s="107">
        <f>D11/SUM($D$8:$D$12)</f>
        <v>6.0000237497195047E-2</v>
      </c>
      <c r="AG11" s="19"/>
      <c r="AH11" s="18"/>
    </row>
    <row r="12" spans="1:34" ht="15.5">
      <c r="A12" s="261" t="str">
        <f>'BL + Infra Optim'!A12</f>
        <v>Opportunities</v>
      </c>
      <c r="B12" s="258">
        <f>'BL + Infra Optim'!B12</f>
        <v>6.5472579377141765E-2</v>
      </c>
      <c r="C12" s="12">
        <f>'BL + Infra Optim'!C12</f>
        <v>0.15358286759823325</v>
      </c>
      <c r="D12" s="262">
        <v>8.7981802576240595E-2</v>
      </c>
      <c r="G12" s="82" t="str">
        <f t="shared" si="0"/>
        <v>Opportunities</v>
      </c>
      <c r="H12" s="154">
        <f>'BL + Infra Optim'!H12</f>
        <v>-2.6083403824869684E-4</v>
      </c>
      <c r="I12" s="154">
        <f>'BL + Infra Optim'!I12</f>
        <v>-5.485201342118151E-4</v>
      </c>
      <c r="J12" s="154">
        <f>'BL + Infra Optim'!J12</f>
        <v>-6.683191590757348E-4</v>
      </c>
      <c r="K12" s="154">
        <f>'BL + Infra Optim'!K12</f>
        <v>-5.5598841386380465E-4</v>
      </c>
      <c r="L12" s="154">
        <f>'BL + Infra Optim'!L12</f>
        <v>1.1378504663431628E-2</v>
      </c>
      <c r="M12" s="154">
        <f>'BL + Infra Optim'!M12</f>
        <v>1.1104224062434411E-2</v>
      </c>
      <c r="N12" s="154">
        <f>'BL + Infra Optim'!N12</f>
        <v>2.2943713385354617E-2</v>
      </c>
      <c r="O12" s="154">
        <f>'BL + Infra Optim'!O12</f>
        <v>2.3753384206700121E-2</v>
      </c>
      <c r="P12" s="154">
        <f>'BL + Infra Optim'!P12</f>
        <v>2.1696130281675507E-2</v>
      </c>
      <c r="Q12" s="154">
        <f>'BL + Infra Optim'!Q12</f>
        <v>2.8302038321144467E-2</v>
      </c>
      <c r="R12" s="157">
        <f>'BL + Infra Optim'!R12</f>
        <v>2.3587697219696446E-2</v>
      </c>
      <c r="T12" s="106" t="str">
        <f t="shared" si="1"/>
        <v>Opportunities</v>
      </c>
      <c r="U12" s="263">
        <f>'BL + Infra Optim'!U12</f>
        <v>0.03</v>
      </c>
      <c r="V12" s="108">
        <f>'BL + Infra Optim'!V12</f>
        <v>0.05</v>
      </c>
      <c r="W12" s="263">
        <f>'BL + Infra Optim'!W12</f>
        <v>0.15</v>
      </c>
      <c r="X12" s="8"/>
      <c r="Y12" s="8"/>
      <c r="Z12" s="107">
        <f>D12/SUM($D$8:$D$12)</f>
        <v>0.15000059360985818</v>
      </c>
      <c r="AG12" s="19"/>
      <c r="AH12" s="18"/>
    </row>
    <row r="13" spans="1:34" ht="13">
      <c r="A13" s="104" t="s">
        <v>11</v>
      </c>
      <c r="B13" s="21">
        <f t="array" ref="B13">MMULT(TRANSPOSE(D2:D12),B2:B12)</f>
        <v>5.1687555344360196E-2</v>
      </c>
      <c r="C13" s="21">
        <f t="array" ref="C13">SQRT(MMULT(MMULT(TRANSPOSE(D2:D12),H2:R12),D2:D12))</f>
        <v>0.10436953574950812</v>
      </c>
      <c r="D13" s="173">
        <f>SUM(D2:D12)</f>
        <v>1</v>
      </c>
    </row>
    <row r="15" spans="1:34" ht="13.5" thickBot="1">
      <c r="D15" s="104" t="s">
        <v>10511</v>
      </c>
    </row>
    <row r="16" spans="1:34" ht="13">
      <c r="A16" s="176">
        <v>-0.12</v>
      </c>
      <c r="C16" s="104" t="s">
        <v>10510</v>
      </c>
      <c r="D16" s="354">
        <v>0.58670560456674636</v>
      </c>
    </row>
    <row r="17" spans="1:4" ht="13.5" thickBot="1">
      <c r="A17" s="177" t="s">
        <v>10345</v>
      </c>
      <c r="C17" s="104" t="s">
        <v>10512</v>
      </c>
      <c r="D17" s="354">
        <v>0.64710108022709123</v>
      </c>
    </row>
    <row r="18" spans="1:4" ht="13" thickBot="1"/>
    <row r="19" spans="1:4" ht="13">
      <c r="A19" s="264">
        <f>B13-1.645*C13</f>
        <v>-0.12000033096358065</v>
      </c>
      <c r="C19" s="8"/>
    </row>
    <row r="20" spans="1:4" ht="13.5" thickBot="1">
      <c r="A20" s="265" t="s">
        <v>10346</v>
      </c>
    </row>
    <row r="22" spans="1:4">
      <c r="A22" s="8">
        <v>4.7E-2</v>
      </c>
    </row>
  </sheetData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43427-75DA-4B77-A0F5-2FDED2A2C9B1}">
  <sheetPr codeName="Sheet34">
    <tabColor rgb="FF00B0F0"/>
  </sheetPr>
  <dimension ref="A1:L30"/>
  <sheetViews>
    <sheetView zoomScale="80" zoomScaleNormal="80" workbookViewId="0">
      <pane xSplit="1" ySplit="2" topLeftCell="B23" activePane="bottomRight" state="frozen"/>
      <selection activeCell="B29" sqref="B29"/>
      <selection pane="topRight" activeCell="B29" sqref="B29"/>
      <selection pane="bottomLeft" activeCell="B29" sqref="B29"/>
      <selection pane="bottomRight" activeCell="B29" sqref="B29"/>
    </sheetView>
  </sheetViews>
  <sheetFormatPr defaultColWidth="8.7265625" defaultRowHeight="14.5"/>
  <cols>
    <col min="1" max="1" width="22.54296875" style="321" customWidth="1"/>
    <col min="2" max="11" width="16.1796875" style="321" customWidth="1"/>
    <col min="12" max="12" width="15.81640625" style="321" customWidth="1"/>
    <col min="13" max="16384" width="8.7265625" style="321"/>
  </cols>
  <sheetData>
    <row r="1" spans="1:12" ht="28">
      <c r="A1" s="319"/>
      <c r="B1" s="320" t="s">
        <v>9790</v>
      </c>
      <c r="C1" s="320" t="s">
        <v>9791</v>
      </c>
      <c r="D1" s="320" t="s">
        <v>9792</v>
      </c>
      <c r="E1" s="320" t="s">
        <v>7558</v>
      </c>
      <c r="F1" s="320" t="s">
        <v>9793</v>
      </c>
      <c r="G1" s="320" t="s">
        <v>9794</v>
      </c>
      <c r="H1" s="320" t="s">
        <v>9795</v>
      </c>
      <c r="I1" s="320" t="s">
        <v>9796</v>
      </c>
      <c r="J1" s="320" t="s">
        <v>9797</v>
      </c>
      <c r="K1" s="320" t="s">
        <v>9798</v>
      </c>
      <c r="L1" s="320" t="s">
        <v>10493</v>
      </c>
    </row>
    <row r="2" spans="1:12" ht="54">
      <c r="A2" s="322" t="s">
        <v>10474</v>
      </c>
      <c r="B2" s="323" t="s">
        <v>10494</v>
      </c>
      <c r="C2" s="323" t="s">
        <v>7554</v>
      </c>
      <c r="D2" s="323" t="s">
        <v>10495</v>
      </c>
      <c r="E2" s="323" t="s">
        <v>10496</v>
      </c>
      <c r="F2" s="323" t="s">
        <v>1</v>
      </c>
      <c r="G2" s="323" t="s">
        <v>10497</v>
      </c>
      <c r="H2" s="323" t="s">
        <v>2</v>
      </c>
      <c r="I2" s="323" t="s">
        <v>3</v>
      </c>
      <c r="J2" s="323" t="s">
        <v>4</v>
      </c>
      <c r="K2" s="323" t="s">
        <v>0</v>
      </c>
      <c r="L2" s="324" t="s">
        <v>7559</v>
      </c>
    </row>
    <row r="3" spans="1:12" ht="18">
      <c r="A3" s="325">
        <v>2000</v>
      </c>
      <c r="B3" s="326">
        <v>4.3210458233030963E-2</v>
      </c>
      <c r="C3" s="326">
        <v>4.7892032167493381E-2</v>
      </c>
      <c r="D3" s="326">
        <v>8.3903018176963801E-2</v>
      </c>
      <c r="E3" s="326">
        <v>0.1048775335795747</v>
      </c>
      <c r="F3" s="326">
        <v>5.7225468345281083E-3</v>
      </c>
      <c r="G3" s="326">
        <v>0.17383461824804236</v>
      </c>
      <c r="H3" s="326">
        <v>-1.9300397317920538E-2</v>
      </c>
      <c r="I3" s="326">
        <v>-5.7888150662675115E-2</v>
      </c>
      <c r="J3" s="326">
        <v>-0.20614968927316954</v>
      </c>
      <c r="K3" s="326">
        <v>-0.25916787639717459</v>
      </c>
      <c r="L3" s="327">
        <v>7.6002505619241045E-2</v>
      </c>
    </row>
    <row r="4" spans="1:12" ht="18">
      <c r="A4" s="325">
        <v>2001</v>
      </c>
      <c r="B4" s="326">
        <v>4.7402997331143448E-2</v>
      </c>
      <c r="C4" s="326">
        <v>5.9393888515782089E-2</v>
      </c>
      <c r="D4" s="326">
        <v>6.2532540980592147E-2</v>
      </c>
      <c r="E4" s="326">
        <v>4.7453241330402934E-2</v>
      </c>
      <c r="F4" s="326">
        <v>8.7266411116434961E-2</v>
      </c>
      <c r="G4" s="326">
        <v>6.9257981004768876E-2</v>
      </c>
      <c r="H4" s="326">
        <v>-0.1526266521885648</v>
      </c>
      <c r="I4" s="326">
        <v>-7.6290838641500575E-2</v>
      </c>
      <c r="J4" s="326">
        <v>-0.2115083525071135</v>
      </c>
      <c r="K4" s="326">
        <v>2.9399749347403178E-2</v>
      </c>
      <c r="L4" s="327">
        <v>-0.16060874976303574</v>
      </c>
    </row>
    <row r="5" spans="1:12" ht="18">
      <c r="A5" s="325">
        <v>2002</v>
      </c>
      <c r="B5" s="326">
        <v>3.5273133538486184E-2</v>
      </c>
      <c r="C5" s="326">
        <v>5.9999735858526027E-2</v>
      </c>
      <c r="D5" s="326">
        <v>8.4875559541034359E-2</v>
      </c>
      <c r="E5" s="326">
        <v>3.1368276779353008E-3</v>
      </c>
      <c r="F5" s="326">
        <v>-0.16127991437857603</v>
      </c>
      <c r="G5" s="326">
        <v>-4.9689975603592118E-2</v>
      </c>
      <c r="H5" s="326">
        <v>-0.30504445269279035</v>
      </c>
      <c r="I5" s="326">
        <v>-0.34110842760899956</v>
      </c>
      <c r="J5" s="326">
        <v>-0.2279355267588124</v>
      </c>
      <c r="K5" s="326">
        <v>-0.20242283192864691</v>
      </c>
      <c r="L5" s="327">
        <v>-0.22188494918955548</v>
      </c>
    </row>
    <row r="6" spans="1:12" ht="18">
      <c r="A6" s="325">
        <v>2003</v>
      </c>
      <c r="B6" s="326">
        <v>2.5411502766070862E-2</v>
      </c>
      <c r="C6" s="326">
        <v>3.3410166957388299E-2</v>
      </c>
      <c r="D6" s="326">
        <v>3.7685942345611387E-2</v>
      </c>
      <c r="E6" s="326">
        <v>-4.9184811627830234E-2</v>
      </c>
      <c r="F6" s="326">
        <v>8.7401596967450201E-2</v>
      </c>
      <c r="G6" s="326">
        <v>1.4666739212519486E-2</v>
      </c>
      <c r="H6" s="326">
        <v>0.15761028523468604</v>
      </c>
      <c r="I6" s="326">
        <v>8.2617922253303624E-2</v>
      </c>
      <c r="J6" s="326">
        <v>0.15629158326717288</v>
      </c>
      <c r="K6" s="326">
        <v>0.30017288635884465</v>
      </c>
      <c r="L6" s="327">
        <v>9.2450294078193274E-2</v>
      </c>
    </row>
    <row r="7" spans="1:12" ht="18">
      <c r="A7" s="325">
        <v>2004</v>
      </c>
      <c r="B7" s="326">
        <v>2.1831287573300159E-2</v>
      </c>
      <c r="C7" s="326">
        <v>3.3969725650006444E-2</v>
      </c>
      <c r="D7" s="326">
        <v>7.5593422787895867E-2</v>
      </c>
      <c r="E7" s="326">
        <v>2.0888849437054463E-2</v>
      </c>
      <c r="F7" s="326">
        <v>4.3264418596624665E-2</v>
      </c>
      <c r="G7" s="326">
        <v>5.1034586075128674E-2</v>
      </c>
      <c r="H7" s="326">
        <v>0.12646241390295612</v>
      </c>
      <c r="I7" s="326">
        <v>3.2721521806923004E-2</v>
      </c>
      <c r="J7" s="326">
        <v>0.10709243177378486</v>
      </c>
      <c r="K7" s="326">
        <v>0.16880286440765918</v>
      </c>
      <c r="L7" s="327">
        <v>8.0494475007247601E-2</v>
      </c>
    </row>
    <row r="8" spans="1:12" ht="16.75" customHeight="1">
      <c r="A8" s="325">
        <v>2005</v>
      </c>
      <c r="B8" s="326">
        <v>2.1950302837566146E-2</v>
      </c>
      <c r="C8" s="326">
        <v>2.0481815319674856E-2</v>
      </c>
      <c r="D8" s="326">
        <v>5.6697383928527696E-2</v>
      </c>
      <c r="E8" s="326">
        <v>7.9256949991453718E-2</v>
      </c>
      <c r="F8" s="326">
        <v>0.16937124708451257</v>
      </c>
      <c r="G8" s="326">
        <v>0.24110171344386644</v>
      </c>
      <c r="H8" s="326">
        <v>0.26679539315214107</v>
      </c>
      <c r="I8" s="326">
        <v>0.23225416819446543</v>
      </c>
      <c r="J8" s="326">
        <v>0.41747030048916828</v>
      </c>
      <c r="K8" s="326">
        <v>0.55039624400639331</v>
      </c>
      <c r="L8" s="327">
        <v>0.318435331091385</v>
      </c>
    </row>
    <row r="9" spans="1:12" ht="18">
      <c r="A9" s="325">
        <v>2006</v>
      </c>
      <c r="B9" s="326">
        <v>3.0160189539941283E-2</v>
      </c>
      <c r="C9" s="326">
        <v>1.7654015574383841E-2</v>
      </c>
      <c r="D9" s="326">
        <v>-2.8239841620452092E-3</v>
      </c>
      <c r="E9" s="326">
        <v>-5.1070580081500436E-2</v>
      </c>
      <c r="F9" s="326">
        <v>1.5390708991116275E-2</v>
      </c>
      <c r="G9" s="326">
        <v>-1.894189319987194E-3</v>
      </c>
      <c r="H9" s="326">
        <v>0.20183832303061555</v>
      </c>
      <c r="I9" s="326">
        <v>3.3003098142864652E-2</v>
      </c>
      <c r="J9" s="326">
        <v>6.3905048313942408E-3</v>
      </c>
      <c r="K9" s="326">
        <v>0.18598341261915233</v>
      </c>
      <c r="L9" s="327">
        <v>-6.3570745286376518E-3</v>
      </c>
    </row>
    <row r="10" spans="1:12" ht="18">
      <c r="A10" s="325">
        <v>2007</v>
      </c>
      <c r="B10" s="326">
        <v>4.4157778929626884E-2</v>
      </c>
      <c r="C10" s="326">
        <v>3.7934886958864711E-2</v>
      </c>
      <c r="D10" s="326">
        <v>9.7233133589003564E-3</v>
      </c>
      <c r="E10" s="326">
        <v>-8.64551512868144E-3</v>
      </c>
      <c r="F10" s="326">
        <v>-7.089022011702395E-2</v>
      </c>
      <c r="G10" s="326">
        <v>-5.3456653883380278E-3</v>
      </c>
      <c r="H10" s="326">
        <v>3.1744811683320454E-2</v>
      </c>
      <c r="I10" s="326">
        <v>-2.893258664949638E-2</v>
      </c>
      <c r="J10" s="326">
        <v>-4.748666638090978E-2</v>
      </c>
      <c r="K10" s="326">
        <v>0.2607031723946433</v>
      </c>
      <c r="L10" s="327">
        <v>3.7263382722876104E-2</v>
      </c>
    </row>
    <row r="11" spans="1:12" ht="18">
      <c r="A11" s="325">
        <v>2008</v>
      </c>
      <c r="B11" s="326">
        <v>5.7465407337030733E-2</v>
      </c>
      <c r="C11" s="326">
        <v>7.0002920845097849E-2</v>
      </c>
      <c r="D11" s="326">
        <v>9.969375657756635E-2</v>
      </c>
      <c r="E11" s="328">
        <v>0.18469272206735934</v>
      </c>
      <c r="F11" s="326">
        <v>-0.24126013060135088</v>
      </c>
      <c r="G11" s="326">
        <v>-1.2968903778351693E-2</v>
      </c>
      <c r="H11" s="326">
        <v>-0.43286398966947276</v>
      </c>
      <c r="I11" s="326">
        <v>-0.345792109441798</v>
      </c>
      <c r="J11" s="326">
        <v>-0.32865114365429371</v>
      </c>
      <c r="K11" s="326">
        <v>-0.50755916256688327</v>
      </c>
      <c r="L11" s="327">
        <v>-0.38150412144392554</v>
      </c>
    </row>
    <row r="12" spans="1:12" ht="18">
      <c r="A12" s="325">
        <v>2009</v>
      </c>
      <c r="B12" s="326">
        <v>2.3113023949303396E-2</v>
      </c>
      <c r="C12" s="326">
        <v>4.2513396016580218E-2</v>
      </c>
      <c r="D12" s="326">
        <v>4.324722114904371E-2</v>
      </c>
      <c r="E12" s="326">
        <v>-1.2753219766629085E-2</v>
      </c>
      <c r="F12" s="326">
        <v>0.56925752641848137</v>
      </c>
      <c r="G12" s="326">
        <v>0.14658973590203894</v>
      </c>
      <c r="H12" s="326">
        <v>0.32548822138541023</v>
      </c>
      <c r="I12" s="326">
        <v>0.2531606742771792</v>
      </c>
      <c r="J12" s="326">
        <v>0.20469975390449205</v>
      </c>
      <c r="K12" s="326">
        <v>0.73444663214954187</v>
      </c>
      <c r="L12" s="327">
        <v>0.22703402291806363</v>
      </c>
    </row>
    <row r="13" spans="1:12" ht="18">
      <c r="A13" s="325">
        <v>2010</v>
      </c>
      <c r="B13" s="326">
        <v>1.1052958789707988E-2</v>
      </c>
      <c r="C13" s="326">
        <v>8.9584444552204268E-3</v>
      </c>
      <c r="D13" s="326">
        <v>1.1438110407179507E-2</v>
      </c>
      <c r="E13" s="326">
        <v>0.14098046535531922</v>
      </c>
      <c r="F13" s="326">
        <v>0.21801765498482606</v>
      </c>
      <c r="G13" s="326">
        <v>0.17277332231628462</v>
      </c>
      <c r="H13" s="326">
        <v>0.1174702277719968</v>
      </c>
      <c r="I13" s="326">
        <v>0.24041418795960293</v>
      </c>
      <c r="J13" s="326">
        <v>0.24141549027088896</v>
      </c>
      <c r="K13" s="326">
        <v>0.27476195948616328</v>
      </c>
      <c r="L13" s="327">
        <v>0.1962613130567834</v>
      </c>
    </row>
    <row r="14" spans="1:12" ht="18">
      <c r="A14" s="325">
        <v>2011</v>
      </c>
      <c r="B14" s="326">
        <v>1.5905963843285995E-2</v>
      </c>
      <c r="C14" s="326">
        <v>2.522617774627145E-3</v>
      </c>
      <c r="D14" s="326">
        <v>2.1785492637240975E-2</v>
      </c>
      <c r="E14" s="326">
        <v>0.13575394653067643</v>
      </c>
      <c r="F14" s="326">
        <v>6.0595095322774295E-2</v>
      </c>
      <c r="G14" s="326">
        <v>5.1516515568174936E-2</v>
      </c>
      <c r="H14" s="326">
        <v>-7.5109008942428473E-2</v>
      </c>
      <c r="I14" s="326">
        <v>3.9165050875958729E-2</v>
      </c>
      <c r="J14" s="326">
        <v>-0.10717121270329107</v>
      </c>
      <c r="K14" s="326">
        <v>-0.15437572697908719</v>
      </c>
      <c r="L14" s="327">
        <v>-7.4270671141031253E-3</v>
      </c>
    </row>
    <row r="15" spans="1:12" ht="18">
      <c r="A15" s="325">
        <v>2012</v>
      </c>
      <c r="B15" s="326">
        <v>1.1938401888962114E-2</v>
      </c>
      <c r="C15" s="326">
        <v>4.3449643915890013E-2</v>
      </c>
      <c r="D15" s="326">
        <v>0.11417449209849195</v>
      </c>
      <c r="E15" s="326">
        <v>-6.6193204682515328E-3</v>
      </c>
      <c r="F15" s="326">
        <v>0.17477214017643905</v>
      </c>
      <c r="G15" s="326">
        <v>0.10498437055748933</v>
      </c>
      <c r="H15" s="326">
        <v>0.18087529065818581</v>
      </c>
      <c r="I15" s="326">
        <v>0.13793416609562187</v>
      </c>
      <c r="J15" s="326">
        <v>0.12838312703489613</v>
      </c>
      <c r="K15" s="326">
        <v>0.16804911280760515</v>
      </c>
      <c r="L15" s="327">
        <v>0.10489583351814069</v>
      </c>
    </row>
    <row r="16" spans="1:12" ht="18">
      <c r="A16" s="325">
        <v>2013</v>
      </c>
      <c r="B16" s="326">
        <v>2.3070600245562733E-3</v>
      </c>
      <c r="C16" s="326">
        <v>1.7864573172555298E-2</v>
      </c>
      <c r="D16" s="326">
        <v>2.1541994248736929E-2</v>
      </c>
      <c r="E16" s="326">
        <v>-9.0687178769365051E-2</v>
      </c>
      <c r="F16" s="326">
        <v>2.1661171189774731E-2</v>
      </c>
      <c r="G16" s="326">
        <v>-0.10925256739847522</v>
      </c>
      <c r="H16" s="326">
        <v>0.20513861540231287</v>
      </c>
      <c r="I16" s="326">
        <v>0.24751505477762445</v>
      </c>
      <c r="J16" s="326">
        <v>0.13309690868415705</v>
      </c>
      <c r="K16" s="326">
        <v>-6.4904622083510499E-2</v>
      </c>
      <c r="L16" s="327">
        <v>0.14594851395239461</v>
      </c>
    </row>
    <row r="17" spans="1:12" ht="18">
      <c r="A17" s="325">
        <v>2014</v>
      </c>
      <c r="B17" s="326">
        <v>3.1182908760136741E-3</v>
      </c>
      <c r="C17" s="326">
        <v>1.8568059060675823E-2</v>
      </c>
      <c r="D17" s="326">
        <v>0.13501671786074509</v>
      </c>
      <c r="E17" s="326">
        <v>0.18787705432454427</v>
      </c>
      <c r="F17" s="326">
        <v>0.06</v>
      </c>
      <c r="G17" s="326">
        <v>0.27904801478639873</v>
      </c>
      <c r="H17" s="326">
        <v>7.4043088394656981E-2</v>
      </c>
      <c r="I17" s="326">
        <v>0.28193899211957318</v>
      </c>
      <c r="J17" s="326">
        <v>0.11067049572035939</v>
      </c>
      <c r="K17" s="326">
        <v>0.11807207117129337</v>
      </c>
      <c r="L17" s="327">
        <v>7.6204201401689486E-2</v>
      </c>
    </row>
    <row r="18" spans="1:12" ht="18">
      <c r="A18" s="325">
        <v>2015</v>
      </c>
      <c r="B18" s="326">
        <v>9.8186212286122121E-4</v>
      </c>
      <c r="C18" s="326">
        <v>7.3892181691901371E-3</v>
      </c>
      <c r="D18" s="326">
        <v>1.7068539949633754E-2</v>
      </c>
      <c r="E18" s="326">
        <v>8.609286123815818E-2</v>
      </c>
      <c r="F18" s="326">
        <v>6.7443379406520565E-2</v>
      </c>
      <c r="G18" s="326">
        <v>0.128885485993673</v>
      </c>
      <c r="H18" s="326">
        <v>8.7821377413924734E-2</v>
      </c>
      <c r="I18" s="326">
        <v>0.1108731847402494</v>
      </c>
      <c r="J18" s="326">
        <v>0.14970936838756274</v>
      </c>
      <c r="K18" s="326">
        <v>-4.8699681041788241E-2</v>
      </c>
      <c r="L18" s="327">
        <v>1.2066185047803213E-2</v>
      </c>
    </row>
    <row r="19" spans="1:12" ht="18">
      <c r="A19" s="325">
        <v>2016</v>
      </c>
      <c r="B19" s="326">
        <v>-1.5013760437826429E-3</v>
      </c>
      <c r="C19" s="326">
        <v>4.1126548397627527E-3</v>
      </c>
      <c r="D19" s="326">
        <v>3.1253869281115287E-2</v>
      </c>
      <c r="E19" s="326">
        <v>4.8989421624628715E-2</v>
      </c>
      <c r="F19" s="326">
        <v>0.18531187357360568</v>
      </c>
      <c r="G19" s="326">
        <v>0.13220800749098416</v>
      </c>
      <c r="H19" s="326">
        <v>3.2227214840089329E-2</v>
      </c>
      <c r="I19" s="326">
        <v>0.15656982300234415</v>
      </c>
      <c r="J19" s="326">
        <v>7.5875640203459521E-2</v>
      </c>
      <c r="K19" s="326">
        <v>0.14942410392540445</v>
      </c>
      <c r="L19" s="327">
        <v>0.12584853927443462</v>
      </c>
    </row>
    <row r="20" spans="1:12" ht="18">
      <c r="A20" s="325">
        <v>2017</v>
      </c>
      <c r="B20" s="326">
        <v>-3.1801480134086013E-3</v>
      </c>
      <c r="C20" s="326">
        <v>-2.9715302023879397E-3</v>
      </c>
      <c r="D20" s="326">
        <v>4.1301651117451321E-3</v>
      </c>
      <c r="E20" s="326">
        <v>-6.1017447035821903E-2</v>
      </c>
      <c r="F20" s="326">
        <v>-3.2151911485703843E-2</v>
      </c>
      <c r="G20" s="326">
        <v>-4.8215332479888295E-2</v>
      </c>
      <c r="H20" s="326">
        <v>0.10882206423919064</v>
      </c>
      <c r="I20" s="326">
        <v>6.8259180790960522E-2</v>
      </c>
      <c r="J20" s="326">
        <v>9.7580592481301159E-2</v>
      </c>
      <c r="K20" s="326">
        <v>0.20997893064247902</v>
      </c>
      <c r="L20" s="327">
        <v>4.1974835584286607E-2</v>
      </c>
    </row>
    <row r="21" spans="1:12" ht="18">
      <c r="A21" s="325">
        <v>2018</v>
      </c>
      <c r="B21" s="326">
        <v>-3.2482956593132828E-3</v>
      </c>
      <c r="C21" s="326">
        <v>-1.2105899848477986E-3</v>
      </c>
      <c r="D21" s="326">
        <v>8.7599710000000001E-3</v>
      </c>
      <c r="E21" s="326">
        <v>4.0491165215541969E-2</v>
      </c>
      <c r="F21" s="326">
        <v>1.2520470412217044E-2</v>
      </c>
      <c r="G21" s="326">
        <v>-8.4195932737938239E-3</v>
      </c>
      <c r="H21" s="326">
        <v>-0.10003568954296387</v>
      </c>
      <c r="I21" s="326">
        <v>-4.0656990523285814E-3</v>
      </c>
      <c r="J21" s="326">
        <v>-7.3278603763618805E-2</v>
      </c>
      <c r="K21" s="326">
        <v>-9.9107624220478724E-2</v>
      </c>
      <c r="L21" s="327">
        <v>-4.8956808994945367E-2</v>
      </c>
    </row>
    <row r="22" spans="1:12" ht="18">
      <c r="A22" s="325">
        <v>2019</v>
      </c>
      <c r="B22" s="329">
        <v>-3.0649962860936908E-3</v>
      </c>
      <c r="C22" s="326">
        <v>4.676305911565759E-3</v>
      </c>
      <c r="D22" s="329">
        <v>6.9428357475812552E-2</v>
      </c>
      <c r="E22" s="329">
        <v>8.0578859839805617E-2</v>
      </c>
      <c r="F22" s="329">
        <v>0.15918905728620047</v>
      </c>
      <c r="G22" s="329">
        <v>0.14767414784236044</v>
      </c>
      <c r="H22" s="329">
        <v>0.26879723803303163</v>
      </c>
      <c r="I22" s="329">
        <v>0.33897995692015626</v>
      </c>
      <c r="J22" s="329">
        <v>0.21809687039660913</v>
      </c>
      <c r="K22" s="329">
        <v>0.21069968845571208</v>
      </c>
      <c r="L22" s="329">
        <v>0.28012988556902796</v>
      </c>
    </row>
    <row r="23" spans="1:12" ht="18">
      <c r="A23" s="325">
        <v>2020</v>
      </c>
      <c r="B23" s="327">
        <v>-4.6786369350395596E-3</v>
      </c>
      <c r="C23" s="326">
        <v>1.7839197188045386E-3</v>
      </c>
      <c r="D23" s="327">
        <v>3.989158919223712E-2</v>
      </c>
      <c r="E23" s="327">
        <v>-5.5513712861010589E-4</v>
      </c>
      <c r="F23" s="327">
        <v>-8.8792961461592324E-3</v>
      </c>
      <c r="G23" s="327">
        <v>-1.1645337919934828E-2</v>
      </c>
      <c r="H23" s="327">
        <v>-2.8225361642042358E-2</v>
      </c>
      <c r="I23" s="327">
        <v>0.10640349398665469</v>
      </c>
      <c r="J23" s="327">
        <v>2.9824729053325956E-2</v>
      </c>
      <c r="K23" s="327">
        <v>8.8851181869153306E-2</v>
      </c>
      <c r="L23" s="327">
        <v>-2.9917153281446729E-2</v>
      </c>
    </row>
    <row r="24" spans="1:12" ht="18">
      <c r="A24" s="325">
        <v>2021</v>
      </c>
      <c r="B24" s="327">
        <v>-4.8840515402815976E-3</v>
      </c>
      <c r="C24" s="326">
        <v>-5.1138052251106236E-3</v>
      </c>
      <c r="D24" s="327">
        <v>-2.7923491896798658E-2</v>
      </c>
      <c r="E24" s="327">
        <v>1.5530074848464581E-2</v>
      </c>
      <c r="F24" s="327">
        <v>8.4666891506434805E-2</v>
      </c>
      <c r="G24" s="327">
        <v>5.0643140695394662E-2</v>
      </c>
      <c r="H24" s="327">
        <v>0.25850430228774246</v>
      </c>
      <c r="I24" s="327">
        <v>0.36611905556688157</v>
      </c>
      <c r="J24" s="327">
        <v>0.10703817946781687</v>
      </c>
      <c r="K24" s="327">
        <v>5.2009734971367051E-2</v>
      </c>
      <c r="L24" s="327">
        <v>0.366262246367137</v>
      </c>
    </row>
    <row r="25" spans="1:12" ht="18">
      <c r="A25" s="325">
        <v>2022</v>
      </c>
      <c r="B25" s="327">
        <v>-7.5187161529581053E-3</v>
      </c>
      <c r="C25" s="326">
        <v>-4.9715217504749137E-2</v>
      </c>
      <c r="D25" s="327">
        <v>-0.18218372948631217</v>
      </c>
      <c r="E25" s="327">
        <v>-0.12272577435699429</v>
      </c>
      <c r="F25" s="327">
        <v>-7.2039300396056147E-2</v>
      </c>
      <c r="G25" s="327">
        <v>-0.12222675713997506</v>
      </c>
      <c r="H25" s="327">
        <v>-8.923465476029413E-2</v>
      </c>
      <c r="I25" s="327">
        <v>-0.1383077642119763</v>
      </c>
      <c r="J25" s="327">
        <v>-7.0634957338081214E-2</v>
      </c>
      <c r="K25" s="327">
        <v>-0.14474990951118002</v>
      </c>
      <c r="L25" s="327">
        <v>-0.14435254634535699</v>
      </c>
    </row>
    <row r="26" spans="1:12" ht="18">
      <c r="A26" s="325">
        <v>2023</v>
      </c>
      <c r="B26" s="327">
        <v>2.8024416157996706E-2</v>
      </c>
      <c r="C26" s="326">
        <v>4.0157905135766614E-2</v>
      </c>
      <c r="D26" s="327">
        <v>7.0936559635684876E-2</v>
      </c>
      <c r="E26" s="327">
        <v>7.7218617342360478E-3</v>
      </c>
      <c r="F26" s="327">
        <v>0.10399830831439183</v>
      </c>
      <c r="G26" s="327">
        <v>7.4180611069800673E-2</v>
      </c>
      <c r="H26" s="327">
        <v>0.16572032219727975</v>
      </c>
      <c r="I26" s="327">
        <v>0.22305199192306741</v>
      </c>
      <c r="J26" s="327">
        <v>0.11675136375793829</v>
      </c>
      <c r="K26" s="327">
        <v>6.5318300389780037E-2</v>
      </c>
      <c r="L26" s="327">
        <v>8.3235635000000002E-2</v>
      </c>
    </row>
    <row r="27" spans="1:12" ht="18">
      <c r="A27" s="325">
        <v>2024</v>
      </c>
      <c r="B27" s="327">
        <v>3.5102196319068114E-2</v>
      </c>
      <c r="C27" s="326">
        <v>3.6641591978712404E-2</v>
      </c>
      <c r="D27" s="327">
        <v>1.953641120600259E-2</v>
      </c>
      <c r="E27" s="327">
        <v>3.0835548690273593E-2</v>
      </c>
      <c r="F27" s="327">
        <v>0.16733264729314648</v>
      </c>
      <c r="G27" s="327">
        <v>0.14425464171005253</v>
      </c>
      <c r="H27" s="327">
        <v>9.2716357045763503E-2</v>
      </c>
      <c r="I27" s="327">
        <v>0.32858683355922136</v>
      </c>
      <c r="J27" s="327">
        <v>0.14489331008861592</v>
      </c>
      <c r="K27" s="327">
        <v>0.1526607693971582</v>
      </c>
      <c r="L27" s="327">
        <v>8.3235635000000002E-2</v>
      </c>
    </row>
    <row r="29" spans="1:12" ht="23.5">
      <c r="A29" s="325" t="s">
        <v>10498</v>
      </c>
      <c r="B29" s="330">
        <f>SKEW(B3:B27)</f>
        <v>0.42073348606293665</v>
      </c>
      <c r="C29" s="330">
        <f t="shared" ref="C29:L29" si="0">SKEW(C3:C27)</f>
        <v>-0.44528706940687307</v>
      </c>
      <c r="D29" s="330">
        <f t="shared" si="0"/>
        <v>-1.8170519424227849</v>
      </c>
      <c r="E29" s="330">
        <f t="shared" si="0"/>
        <v>0.22797585702803561</v>
      </c>
      <c r="F29" s="330">
        <f t="shared" si="0"/>
        <v>1.128783524877409</v>
      </c>
      <c r="G29" s="330">
        <f t="shared" si="0"/>
        <v>0.14722578762973784</v>
      </c>
      <c r="H29" s="330">
        <f t="shared" si="0"/>
        <v>-1.0210152008419089</v>
      </c>
      <c r="I29" s="330">
        <f t="shared" si="0"/>
        <v>-0.76624855661631763</v>
      </c>
      <c r="J29" s="330">
        <f t="shared" si="0"/>
        <v>-0.37938792722712628</v>
      </c>
      <c r="K29" s="330">
        <f t="shared" si="0"/>
        <v>0.19668396813529193</v>
      </c>
      <c r="L29" s="330">
        <f t="shared" si="0"/>
        <v>-0.51907643587274377</v>
      </c>
    </row>
    <row r="30" spans="1:12" ht="23.5">
      <c r="A30" s="325" t="s">
        <v>10499</v>
      </c>
      <c r="B30" s="330">
        <f>KURT(B3:B27)</f>
        <v>-0.96788725465592984</v>
      </c>
      <c r="C30" s="330">
        <f t="shared" ref="C30:L30" si="1">KURT(C3:C27)</f>
        <v>0.88852249047729437</v>
      </c>
      <c r="D30" s="330">
        <f t="shared" si="1"/>
        <v>6.5998454147224059</v>
      </c>
      <c r="E30" s="330">
        <f t="shared" si="1"/>
        <v>-0.2341577718895973</v>
      </c>
      <c r="F30" s="330">
        <f t="shared" si="1"/>
        <v>4.5646307861927431</v>
      </c>
      <c r="G30" s="330">
        <f t="shared" si="1"/>
        <v>-0.41941484975012155</v>
      </c>
      <c r="H30" s="330">
        <f t="shared" si="1"/>
        <v>1.1498727746997304</v>
      </c>
      <c r="I30" s="330">
        <f t="shared" si="1"/>
        <v>0.42337641620068034</v>
      </c>
      <c r="J30" s="330">
        <f t="shared" si="1"/>
        <v>0.14709159710544073</v>
      </c>
      <c r="K30" s="330">
        <f t="shared" si="1"/>
        <v>1.4225998264819237</v>
      </c>
      <c r="L30" s="330">
        <f t="shared" si="1"/>
        <v>1.0054971061118625</v>
      </c>
    </row>
  </sheetData>
  <pageMargins left="0.7" right="0.7" top="0.75" bottom="0.75" header="0.3" footer="0.3"/>
  <pageSetup orientation="portrait" verticalDpi="9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867AE-E5B7-4C7A-B043-D17431892E70}">
  <sheetPr codeName="Sheet35">
    <tabColor theme="8" tint="0.39997558519241921"/>
  </sheetPr>
  <dimension ref="A1:T36"/>
  <sheetViews>
    <sheetView zoomScale="140" zoomScaleNormal="140" workbookViewId="0">
      <selection activeCell="G3" sqref="G3"/>
    </sheetView>
  </sheetViews>
  <sheetFormatPr defaultColWidth="9.1796875" defaultRowHeight="12.5"/>
  <cols>
    <col min="1" max="1" width="24.08984375" style="6" bestFit="1" customWidth="1"/>
    <col min="2" max="2" width="10.54296875" style="6" bestFit="1" customWidth="1"/>
    <col min="3" max="4" width="10.08984375" style="6" bestFit="1" customWidth="1"/>
    <col min="5" max="5" width="13" style="6" customWidth="1"/>
    <col min="6" max="6" width="3.1796875" style="6" customWidth="1"/>
    <col min="7" max="7" width="10.26953125" style="6" customWidth="1"/>
    <col min="8" max="8" width="3.1796875" style="6" customWidth="1"/>
    <col min="9" max="9" width="21.7265625" style="6" bestFit="1" customWidth="1"/>
    <col min="10" max="10" width="12.1796875" style="6" bestFit="1" customWidth="1"/>
    <col min="11" max="16384" width="9.1796875" style="6"/>
  </cols>
  <sheetData>
    <row r="1" spans="1:20" ht="13">
      <c r="A1" s="178" t="s">
        <v>7532</v>
      </c>
      <c r="B1" s="331" t="s">
        <v>10500</v>
      </c>
      <c r="C1" s="332" t="s">
        <v>9</v>
      </c>
      <c r="D1" s="333" t="s">
        <v>10501</v>
      </c>
      <c r="E1" s="334" t="s">
        <v>10</v>
      </c>
      <c r="G1" s="335" t="s">
        <v>10502</v>
      </c>
      <c r="I1" s="171" t="s">
        <v>7587</v>
      </c>
      <c r="J1" s="189" t="s">
        <v>7547</v>
      </c>
      <c r="K1" s="189" t="s">
        <v>7554</v>
      </c>
      <c r="L1" s="189" t="s">
        <v>7550</v>
      </c>
      <c r="M1" s="189" t="s">
        <v>7551</v>
      </c>
      <c r="N1" s="189" t="s">
        <v>1</v>
      </c>
      <c r="O1" s="189" t="s">
        <v>7548</v>
      </c>
      <c r="P1" s="189" t="s">
        <v>2</v>
      </c>
      <c r="Q1" s="189" t="s">
        <v>3</v>
      </c>
      <c r="R1" s="189" t="s">
        <v>4</v>
      </c>
      <c r="S1" s="189" t="s">
        <v>0</v>
      </c>
      <c r="T1" s="189" t="s">
        <v>7559</v>
      </c>
    </row>
    <row r="2" spans="1:20" ht="13">
      <c r="A2" s="6" t="s">
        <v>9790</v>
      </c>
      <c r="B2" s="336">
        <f>BL!C23</f>
        <v>1.4303391561324885E-2</v>
      </c>
      <c r="C2" s="12">
        <f>'Mark infra optim'!C2</f>
        <v>8.6802841878564838E-3</v>
      </c>
      <c r="D2" s="337">
        <f t="array" ref="D2:D12">TRANSPOSE('Time Series_2'!B29:L29)</f>
        <v>0.42073348606293665</v>
      </c>
      <c r="E2" s="338">
        <v>0</v>
      </c>
      <c r="F2" s="8"/>
      <c r="G2" s="339" cm="1">
        <f t="array" ref="G2">MMULT('Time Series_2'!B3:L3,$E$2:$E$12)</f>
        <v>9.7887478917825736E-3</v>
      </c>
      <c r="I2" s="82" t="str">
        <f t="shared" ref="I2:I12" si="0">A2</f>
        <v>Money Mkt in €</v>
      </c>
      <c r="J2" s="157">
        <f>'[6]Mark infra optim'!H2</f>
        <v>7.5347333581951296E-5</v>
      </c>
      <c r="K2" s="154">
        <f>'[6]Mark infra optim'!I2</f>
        <v>8.4124644276232838E-5</v>
      </c>
      <c r="L2" s="154">
        <f>'[6]Mark infra optim'!J2</f>
        <v>8.3378227761587219E-5</v>
      </c>
      <c r="M2" s="154">
        <f>'[6]Mark infra optim'!K2</f>
        <v>7.1342984811048989E-5</v>
      </c>
      <c r="N2" s="154">
        <f>'[6]Mark infra optim'!L2</f>
        <v>-1.7397430539505484E-4</v>
      </c>
      <c r="O2" s="154">
        <f>'[6]Mark infra optim'!M2</f>
        <v>-6.1542754415924508E-5</v>
      </c>
      <c r="P2" s="154">
        <f>'[6]Mark infra optim'!N2</f>
        <v>-3.320709539120861E-4</v>
      </c>
      <c r="Q2" s="154">
        <f>'[6]Mark infra optim'!O2</f>
        <v>-3.9257830681723089E-4</v>
      </c>
      <c r="R2" s="154">
        <f>'[6]Mark infra optim'!P2</f>
        <v>-3.4189093623460018E-4</v>
      </c>
      <c r="S2" s="154">
        <f>'[6]Mark infra optim'!Q2</f>
        <v>-3.3686116151572867E-4</v>
      </c>
      <c r="T2" s="154">
        <f>'[6]Mark infra optim'!R2</f>
        <v>-2.6083403824869684E-4</v>
      </c>
    </row>
    <row r="3" spans="1:20" ht="13">
      <c r="A3" s="6" t="s">
        <v>9791</v>
      </c>
      <c r="B3" s="336">
        <f>BL!C24</f>
        <v>1.4458694263747619E-2</v>
      </c>
      <c r="C3" s="12">
        <f>'Mark infra optim'!C3</f>
        <v>1.6887831256428492E-2</v>
      </c>
      <c r="D3" s="337">
        <v>-0.44528706940687307</v>
      </c>
      <c r="E3" s="338">
        <v>9.6425200002993219E-2</v>
      </c>
      <c r="F3" s="8"/>
      <c r="G3" s="339" cm="1">
        <f t="array" ref="G3">MMULT('Time Series_2'!B4:L4,$E$2:$E$12)</f>
        <v>8.4578797550079049E-2</v>
      </c>
      <c r="I3" s="82" t="str">
        <f t="shared" si="0"/>
        <v>€ Bond Mkt Short Term</v>
      </c>
      <c r="J3" s="154">
        <f>'[6]Mark infra optim'!H3</f>
        <v>8.4124644276232838E-5</v>
      </c>
      <c r="K3" s="157">
        <f>'[6]Mark infra optim'!I3</f>
        <v>2.8519884454560312E-4</v>
      </c>
      <c r="L3" s="154">
        <f>'[6]Mark infra optim'!J3</f>
        <v>5.2850668755217978E-4</v>
      </c>
      <c r="M3" s="154">
        <f>'[6]Mark infra optim'!K3</f>
        <v>3.01066000602934E-4</v>
      </c>
      <c r="N3" s="154">
        <f>'[6]Mark infra optim'!L3</f>
        <v>-1.9639821666575289E-6</v>
      </c>
      <c r="O3" s="154">
        <f>'[6]Mark infra optim'!M3</f>
        <v>7.8226155743988811E-5</v>
      </c>
      <c r="P3" s="154">
        <f>'[6]Mark infra optim'!N3</f>
        <v>-4.4277804605657772E-4</v>
      </c>
      <c r="Q3" s="154">
        <f>'[6]Mark infra optim'!O3</f>
        <v>-5.7545911297979539E-4</v>
      </c>
      <c r="R3" s="154">
        <f>'[6]Mark infra optim'!P3</f>
        <v>-2.6389479667858002E-4</v>
      </c>
      <c r="S3" s="154">
        <f>'[6]Mark infra optim'!Q3</f>
        <v>-5.1360835774285382E-4</v>
      </c>
      <c r="T3" s="154">
        <f>'[6]Mark infra optim'!R3</f>
        <v>-5.485201342118151E-4</v>
      </c>
    </row>
    <row r="4" spans="1:20" ht="13">
      <c r="A4" s="6" t="s">
        <v>9792</v>
      </c>
      <c r="B4" s="336">
        <f>BL!C25</f>
        <v>1.591687954460699E-2</v>
      </c>
      <c r="C4" s="12">
        <f>'Mark infra optim'!C4</f>
        <v>4.1687909670150132E-2</v>
      </c>
      <c r="D4" s="337">
        <v>-1.8170519424227849</v>
      </c>
      <c r="E4" s="338">
        <v>0</v>
      </c>
      <c r="F4" s="8"/>
      <c r="G4" s="339" cm="1">
        <f t="array" ref="G4">MMULT('Time Series_2'!B5:L5,$E$2:$E$12)</f>
        <v>-0.13994297984787107</v>
      </c>
      <c r="I4" s="82" t="str">
        <f t="shared" si="0"/>
        <v>€ Bond Mkt</v>
      </c>
      <c r="J4" s="154">
        <f>'[6]Mark infra optim'!H4</f>
        <v>8.3378227761587219E-5</v>
      </c>
      <c r="K4" s="154">
        <f>'[6]Mark infra optim'!I4</f>
        <v>5.2850668755217978E-4</v>
      </c>
      <c r="L4" s="157">
        <f>'[6]Mark infra optim'!J4</f>
        <v>1.7378818126665969E-3</v>
      </c>
      <c r="M4" s="154">
        <f>'[6]Mark infra optim'!K4</f>
        <v>1.2112773431940916E-3</v>
      </c>
      <c r="N4" s="154">
        <f>'[6]Mark infra optim'!L4</f>
        <v>4.3922155169080985E-4</v>
      </c>
      <c r="O4" s="154">
        <f>'[6]Mark infra optim'!M4</f>
        <v>8.264597837064425E-4</v>
      </c>
      <c r="P4" s="154">
        <f>'[6]Mark infra optim'!N4</f>
        <v>-3.6330969338229182E-4</v>
      </c>
      <c r="Q4" s="154">
        <f>'[6]Mark infra optim'!O4</f>
        <v>-3.3697726878285927E-4</v>
      </c>
      <c r="R4" s="154">
        <f>'[6]Mark infra optim'!P4</f>
        <v>-2.3877627810028296E-4</v>
      </c>
      <c r="S4" s="154">
        <f>'[6]Mark infra optim'!Q4</f>
        <v>-4.3200990416061765E-4</v>
      </c>
      <c r="T4" s="154">
        <f>'[6]Mark infra optim'!R4</f>
        <v>-6.683191590757348E-4</v>
      </c>
    </row>
    <row r="5" spans="1:20" ht="13">
      <c r="A5" s="6" t="s">
        <v>7558</v>
      </c>
      <c r="B5" s="336">
        <f>BL!C26</f>
        <v>1.7289409997103364E-2</v>
      </c>
      <c r="C5" s="12">
        <f>'Mark infra optim'!C5</f>
        <v>6.9174632105611367E-2</v>
      </c>
      <c r="D5" s="337">
        <v>0.22797585702803561</v>
      </c>
      <c r="E5" s="338">
        <v>0</v>
      </c>
      <c r="F5" s="8"/>
      <c r="G5" s="339" cm="1">
        <f t="array" ref="G5">MMULT('Time Series_2'!B6:L6,$E$2:$E$12)</f>
        <v>8.219546253028237E-2</v>
      </c>
      <c r="I5" s="82" t="str">
        <f t="shared" si="0"/>
        <v>Global Bond Dev Mkts</v>
      </c>
      <c r="J5" s="154">
        <f>'[6]Mark infra optim'!H5</f>
        <v>7.1342984811048989E-5</v>
      </c>
      <c r="K5" s="154">
        <f>'[6]Mark infra optim'!I5</f>
        <v>3.01066000602934E-4</v>
      </c>
      <c r="L5" s="154">
        <f>'[6]Mark infra optim'!J5</f>
        <v>1.2112773431940916E-3</v>
      </c>
      <c r="M5" s="157">
        <f>'[6]Mark infra optim'!K5</f>
        <v>4.785129726946679E-3</v>
      </c>
      <c r="N5" s="154">
        <f>'[6]Mark infra optim'!L5</f>
        <v>2.3664839029573343E-3</v>
      </c>
      <c r="O5" s="154">
        <f>'[6]Mark infra optim'!M5</f>
        <v>2.5755328331092484E-3</v>
      </c>
      <c r="P5" s="154">
        <f>'[6]Mark infra optim'!N5</f>
        <v>-2.3069931421341996E-3</v>
      </c>
      <c r="Q5" s="154">
        <f>'[6]Mark infra optim'!O5</f>
        <v>8.906134966288168E-4</v>
      </c>
      <c r="R5" s="154">
        <f>'[6]Mark infra optim'!P5</f>
        <v>2.8093601501943477E-4</v>
      </c>
      <c r="S5" s="154">
        <f>'[6]Mark infra optim'!Q5</f>
        <v>-1.945600832064914E-3</v>
      </c>
      <c r="T5" s="154">
        <f>'[6]Mark infra optim'!R5</f>
        <v>-5.5598841386380465E-4</v>
      </c>
    </row>
    <row r="6" spans="1:20" ht="13">
      <c r="A6" s="6" t="s">
        <v>9793</v>
      </c>
      <c r="B6" s="336">
        <f>BL!C27</f>
        <v>4.492522611376127E-2</v>
      </c>
      <c r="C6" s="12">
        <f>'Mark infra optim'!C6</f>
        <v>0.11065840623996889</v>
      </c>
      <c r="D6" s="337">
        <v>1.128783524877409</v>
      </c>
      <c r="E6" s="338">
        <v>0.90357479999700674</v>
      </c>
      <c r="F6" s="8"/>
      <c r="G6" s="339" cm="1">
        <f t="array" ref="G6">MMULT('Time Series_2'!B7:L7,$E$2:$E$12)</f>
        <v>4.2368175970280593E-2</v>
      </c>
      <c r="I6" s="82" t="str">
        <f t="shared" si="0"/>
        <v>Global Corp Bond High Yield</v>
      </c>
      <c r="J6" s="154">
        <f>'[6]Mark infra optim'!H6</f>
        <v>-1.7397430539505484E-4</v>
      </c>
      <c r="K6" s="154">
        <f>'[6]Mark infra optim'!I6</f>
        <v>-1.9639821666575289E-6</v>
      </c>
      <c r="L6" s="154">
        <f>'[6]Mark infra optim'!J6</f>
        <v>4.3922155169080985E-4</v>
      </c>
      <c r="M6" s="154">
        <f>'[6]Mark infra optim'!K6</f>
        <v>2.3664839029573343E-3</v>
      </c>
      <c r="N6" s="157">
        <f>'[6]Mark infra optim'!L6</f>
        <v>1.2245282871569986E-2</v>
      </c>
      <c r="O6" s="154">
        <f>'[6]Mark infra optim'!M6</f>
        <v>9.8359200393650717E-3</v>
      </c>
      <c r="P6" s="154">
        <f>'[6]Mark infra optim'!N6</f>
        <v>1.0775571097061967E-2</v>
      </c>
      <c r="Q6" s="154">
        <f>'[6]Mark infra optim'!O6</f>
        <v>1.2850415910903659E-2</v>
      </c>
      <c r="R6" s="154">
        <f>'[6]Mark infra optim'!P6</f>
        <v>1.094485755960278E-2</v>
      </c>
      <c r="S6" s="154">
        <f>'[6]Mark infra optim'!Q6</f>
        <v>1.4937819936021265E-2</v>
      </c>
      <c r="T6" s="154">
        <f>'[6]Mark infra optim'!R6</f>
        <v>1.1378504663431628E-2</v>
      </c>
    </row>
    <row r="7" spans="1:20" ht="13">
      <c r="A7" s="6" t="s">
        <v>9794</v>
      </c>
      <c r="B7" s="336">
        <f>BL!C28</f>
        <v>4.5810696909705094E-2</v>
      </c>
      <c r="C7" s="12">
        <f>'Mark infra optim'!C7</f>
        <v>0.12718801650172173</v>
      </c>
      <c r="D7" s="337">
        <v>0.14722578762973784</v>
      </c>
      <c r="E7" s="338">
        <v>0</v>
      </c>
      <c r="F7" s="8"/>
      <c r="G7" s="339" cm="1">
        <f t="array" ref="G7">MMULT('Time Series_2'!B8:L8,$E$2:$E$12)</f>
        <v>0.15501455384825608</v>
      </c>
      <c r="I7" s="82" t="str">
        <f t="shared" si="0"/>
        <v>Em Mkts Bond Mkt</v>
      </c>
      <c r="J7" s="154">
        <f>'[6]Mark infra optim'!H7</f>
        <v>-6.1542754415924508E-5</v>
      </c>
      <c r="K7" s="154">
        <f>'[6]Mark infra optim'!I7</f>
        <v>7.8226155743988811E-5</v>
      </c>
      <c r="L7" s="154">
        <f>'[6]Mark infra optim'!J7</f>
        <v>8.264597837064425E-4</v>
      </c>
      <c r="M7" s="154">
        <f>'[6]Mark infra optim'!K7</f>
        <v>2.5755328331092484E-3</v>
      </c>
      <c r="N7" s="154">
        <f>'[6]Mark infra optim'!L7</f>
        <v>9.8359200393650717E-3</v>
      </c>
      <c r="O7" s="157">
        <f>'[6]Mark infra optim'!M7</f>
        <v>1.6176791541642241E-2</v>
      </c>
      <c r="P7" s="154">
        <f>'[6]Mark infra optim'!N7</f>
        <v>1.0983251729850228E-2</v>
      </c>
      <c r="Q7" s="154">
        <f>'[6]Mark infra optim'!O7</f>
        <v>1.3100393081417432E-2</v>
      </c>
      <c r="R7" s="154">
        <f>'[6]Mark infra optim'!P7</f>
        <v>1.2511455247571617E-2</v>
      </c>
      <c r="S7" s="154">
        <f>'[6]Mark infra optim'!Q7</f>
        <v>1.917919563628943E-2</v>
      </c>
      <c r="T7" s="154">
        <f>'[6]Mark infra optim'!R7</f>
        <v>1.1104224062434411E-2</v>
      </c>
    </row>
    <row r="8" spans="1:20" ht="13">
      <c r="A8" s="6" t="s">
        <v>9795</v>
      </c>
      <c r="B8" s="336">
        <f>BL!C29</f>
        <v>6.9996769000731346E-2</v>
      </c>
      <c r="C8" s="12">
        <f>'Mark infra optim'!C8</f>
        <v>0.17527256607355868</v>
      </c>
      <c r="D8" s="337">
        <v>-1.0210152008419089</v>
      </c>
      <c r="E8" s="338">
        <v>0</v>
      </c>
      <c r="F8" s="8"/>
      <c r="G8" s="339" cm="1">
        <f t="array" ref="G8">MMULT('Time Series_2'!B9:L9,$E$2:$E$12)</f>
        <v>1.5608948781075941E-2</v>
      </c>
      <c r="I8" s="82" t="str">
        <f t="shared" si="0"/>
        <v>Equ. Europe</v>
      </c>
      <c r="J8" s="154">
        <f>'[6]Mark infra optim'!H8</f>
        <v>-3.320709539120861E-4</v>
      </c>
      <c r="K8" s="154">
        <f>'[6]Mark infra optim'!I8</f>
        <v>-4.4277804605657772E-4</v>
      </c>
      <c r="L8" s="154">
        <f>'[6]Mark infra optim'!J8</f>
        <v>-3.6330969338229182E-4</v>
      </c>
      <c r="M8" s="154">
        <f>'[6]Mark infra optim'!K8</f>
        <v>-2.3069931421341996E-3</v>
      </c>
      <c r="N8" s="154">
        <f>'[6]Mark infra optim'!L8</f>
        <v>1.0775571097061967E-2</v>
      </c>
      <c r="O8" s="154">
        <f>'[6]Mark infra optim'!M8</f>
        <v>1.0983251729850228E-2</v>
      </c>
      <c r="P8" s="157">
        <f>'[6]Mark infra optim'!N8</f>
        <v>3.0720472418009993E-2</v>
      </c>
      <c r="Q8" s="154">
        <f>'[6]Mark infra optim'!O8</f>
        <v>2.4597741561789316E-2</v>
      </c>
      <c r="R8" s="154">
        <f>'[6]Mark infra optim'!P8</f>
        <v>2.2749367235346356E-2</v>
      </c>
      <c r="S8" s="154">
        <f>'[6]Mark infra optim'!Q8</f>
        <v>3.0464165948787418E-2</v>
      </c>
      <c r="T8" s="154">
        <f>'[6]Mark infra optim'!R8</f>
        <v>2.2943713385354617E-2</v>
      </c>
    </row>
    <row r="9" spans="1:20" ht="13">
      <c r="A9" s="6" t="s">
        <v>9796</v>
      </c>
      <c r="B9" s="336">
        <f>BL!C30</f>
        <v>7.3985691472773063E-2</v>
      </c>
      <c r="C9" s="12">
        <f>'Mark infra optim'!C9</f>
        <v>0.17799999999999999</v>
      </c>
      <c r="D9" s="337">
        <v>-0.76624855661631763</v>
      </c>
      <c r="E9" s="338">
        <v>0</v>
      </c>
      <c r="F9" s="8"/>
      <c r="G9" s="339" cm="1">
        <f t="array" ref="G9">MMULT('Time Series_2'!B10:L10,$E$2:$E$12)</f>
        <v>-6.0396737401884226E-2</v>
      </c>
      <c r="I9" s="82" t="str">
        <f t="shared" si="0"/>
        <v>Equ. North America</v>
      </c>
      <c r="J9" s="154">
        <f>'[6]Mark infra optim'!H9</f>
        <v>-3.9257830681723089E-4</v>
      </c>
      <c r="K9" s="154">
        <f>'[6]Mark infra optim'!I9</f>
        <v>-5.7545911297979539E-4</v>
      </c>
      <c r="L9" s="154">
        <f>'[6]Mark infra optim'!J9</f>
        <v>-3.3697726878285927E-4</v>
      </c>
      <c r="M9" s="154">
        <f>'[6]Mark infra optim'!K9</f>
        <v>8.906134966288168E-4</v>
      </c>
      <c r="N9" s="154">
        <f>'[6]Mark infra optim'!L9</f>
        <v>1.2850415910903659E-2</v>
      </c>
      <c r="O9" s="154">
        <f>'[6]Mark infra optim'!M9</f>
        <v>1.3100393081417432E-2</v>
      </c>
      <c r="P9" s="154">
        <f>'[6]Mark infra optim'!N9</f>
        <v>2.4597741561789316E-2</v>
      </c>
      <c r="Q9" s="157">
        <f>'[6]Mark infra optim'!O9</f>
        <v>3.1683999999999997E-2</v>
      </c>
      <c r="R9" s="154">
        <f>'[6]Mark infra optim'!P9</f>
        <v>2.2144246119366447E-2</v>
      </c>
      <c r="S9" s="154">
        <f>'[6]Mark infra optim'!Q9</f>
        <v>2.8532455096904802E-2</v>
      </c>
      <c r="T9" s="154">
        <f>'[6]Mark infra optim'!R9</f>
        <v>2.3753384206700121E-2</v>
      </c>
    </row>
    <row r="10" spans="1:20" ht="13">
      <c r="A10" s="6" t="s">
        <v>9797</v>
      </c>
      <c r="B10" s="336">
        <f>BL!C31</f>
        <v>6.6089555507701458E-2</v>
      </c>
      <c r="C10" s="12">
        <f>'Mark infra optim'!C10</f>
        <v>0.18555431278396339</v>
      </c>
      <c r="D10" s="337">
        <v>-0.37938792722712628</v>
      </c>
      <c r="E10" s="338">
        <v>0</v>
      </c>
      <c r="F10" s="8"/>
      <c r="G10" s="339" cm="1">
        <f t="array" ref="G10">MMULT('Time Series_2'!B11:L11,$E$2:$E$12)</f>
        <v>-0.21124652861208507</v>
      </c>
      <c r="I10" s="82" t="str">
        <f t="shared" si="0"/>
        <v>Equ. Pacific</v>
      </c>
      <c r="J10" s="154">
        <f>'[6]Mark infra optim'!H10</f>
        <v>-3.4189093623460018E-4</v>
      </c>
      <c r="K10" s="154">
        <f>'[6]Mark infra optim'!I10</f>
        <v>-2.6389479667858002E-4</v>
      </c>
      <c r="L10" s="154">
        <f>'[6]Mark infra optim'!J10</f>
        <v>-2.3877627810028296E-4</v>
      </c>
      <c r="M10" s="154">
        <f>'[6]Mark infra optim'!K10</f>
        <v>2.8093601501943477E-4</v>
      </c>
      <c r="N10" s="154">
        <f>'[6]Mark infra optim'!L10</f>
        <v>1.094485755960278E-2</v>
      </c>
      <c r="O10" s="154">
        <f>'[6]Mark infra optim'!M10</f>
        <v>1.2511455247571617E-2</v>
      </c>
      <c r="P10" s="154">
        <f>'[6]Mark infra optim'!N10</f>
        <v>2.2749367235346356E-2</v>
      </c>
      <c r="Q10" s="154">
        <f>'[6]Mark infra optim'!O10</f>
        <v>2.2144246119366447E-2</v>
      </c>
      <c r="R10" s="157">
        <f>'[6]Mark infra optim'!P10</f>
        <v>3.4430402992728919E-2</v>
      </c>
      <c r="S10" s="154">
        <f>'[6]Mark infra optim'!Q10</f>
        <v>3.4107686374334353E-2</v>
      </c>
      <c r="T10" s="154">
        <f>'[6]Mark infra optim'!R10</f>
        <v>2.1696130281675507E-2</v>
      </c>
    </row>
    <row r="11" spans="1:20" ht="13">
      <c r="A11" s="6" t="s">
        <v>9798</v>
      </c>
      <c r="B11" s="336">
        <f>BL!C32</f>
        <v>8.0489046507941114E-2</v>
      </c>
      <c r="C11" s="12">
        <f>'Mark infra optim'!C11</f>
        <v>0.23692682926992498</v>
      </c>
      <c r="D11" s="337">
        <v>0.19668396813529193</v>
      </c>
      <c r="E11" s="338">
        <v>0</v>
      </c>
      <c r="G11" s="339" cm="1">
        <f t="array" ref="G11">MMULT('Time Series_2'!B12:L12,$E$2:$E$12)</f>
        <v>0.5184661182940753</v>
      </c>
      <c r="I11" s="82" t="str">
        <f t="shared" si="0"/>
        <v>Equ. Em Mkts</v>
      </c>
      <c r="J11" s="154">
        <f>'[6]Mark infra optim'!H11</f>
        <v>-3.3686116151572867E-4</v>
      </c>
      <c r="K11" s="154">
        <f>'[6]Mark infra optim'!I11</f>
        <v>-5.1360835774285382E-4</v>
      </c>
      <c r="L11" s="154">
        <f>'[6]Mark infra optim'!J11</f>
        <v>-4.3200990416061765E-4</v>
      </c>
      <c r="M11" s="154">
        <f>'[6]Mark infra optim'!K11</f>
        <v>-1.945600832064914E-3</v>
      </c>
      <c r="N11" s="154">
        <f>'[6]Mark infra optim'!L11</f>
        <v>1.4937819936021265E-2</v>
      </c>
      <c r="O11" s="154">
        <f>'[6]Mark infra optim'!M11</f>
        <v>1.917919563628943E-2</v>
      </c>
      <c r="P11" s="154">
        <f>'[6]Mark infra optim'!N11</f>
        <v>3.0464165948787418E-2</v>
      </c>
      <c r="Q11" s="154">
        <f>'[6]Mark infra optim'!O11</f>
        <v>2.8532455096904802E-2</v>
      </c>
      <c r="R11" s="154">
        <f>'[6]Mark infra optim'!P11</f>
        <v>3.4107686374334353E-2</v>
      </c>
      <c r="S11" s="157">
        <f>'[6]Mark infra optim'!Q11</f>
        <v>5.6134322427900181E-2</v>
      </c>
      <c r="T11" s="154">
        <f>'[6]Mark infra optim'!R11</f>
        <v>2.8302038321144467E-2</v>
      </c>
    </row>
    <row r="12" spans="1:20" ht="13">
      <c r="A12" s="6" t="s">
        <v>7559</v>
      </c>
      <c r="B12" s="336">
        <f>BL!C33</f>
        <v>6.5472579377141765E-2</v>
      </c>
      <c r="C12" s="12">
        <f>'Mark infra optim'!C12</f>
        <v>0.15358286759823325</v>
      </c>
      <c r="D12" s="337">
        <v>-0.51907643587274377</v>
      </c>
      <c r="E12" s="338">
        <v>0</v>
      </c>
      <c r="G12" s="339" cm="1">
        <f t="array" ref="G12">MMULT('Time Series_2'!B13:L13,$E$2:$E$12)</f>
        <v>0.19785907879704095</v>
      </c>
      <c r="I12" s="82" t="str">
        <f t="shared" si="0"/>
        <v>Opportunities</v>
      </c>
      <c r="J12" s="154">
        <f>'[6]Mark infra optim'!H12</f>
        <v>-2.6083403824869684E-4</v>
      </c>
      <c r="K12" s="154">
        <f>'[6]Mark infra optim'!I12</f>
        <v>-5.485201342118151E-4</v>
      </c>
      <c r="L12" s="154">
        <f>'[6]Mark infra optim'!J12</f>
        <v>-6.683191590757348E-4</v>
      </c>
      <c r="M12" s="154">
        <f>'[6]Mark infra optim'!K12</f>
        <v>-5.5598841386380465E-4</v>
      </c>
      <c r="N12" s="154">
        <f>'[6]Mark infra optim'!L12</f>
        <v>1.1378504663431628E-2</v>
      </c>
      <c r="O12" s="154">
        <f>'[6]Mark infra optim'!M12</f>
        <v>1.1104224062434411E-2</v>
      </c>
      <c r="P12" s="154">
        <f>'[6]Mark infra optim'!N12</f>
        <v>2.2943713385354617E-2</v>
      </c>
      <c r="Q12" s="154">
        <f>'[6]Mark infra optim'!O12</f>
        <v>2.3753384206700121E-2</v>
      </c>
      <c r="R12" s="154">
        <f>'[6]Mark infra optim'!P12</f>
        <v>2.1696130281675507E-2</v>
      </c>
      <c r="S12" s="154">
        <f>'[6]Mark infra optim'!Q12</f>
        <v>2.8302038321144467E-2</v>
      </c>
      <c r="T12" s="157">
        <f>'[6]Mark infra optim'!R12</f>
        <v>2.3587697219696446E-2</v>
      </c>
    </row>
    <row r="13" spans="1:20" ht="14">
      <c r="A13" s="104" t="s">
        <v>11</v>
      </c>
      <c r="B13" s="340">
        <f t="array" ref="B13">MMULT(TRANSPOSE(E2:E12),B2:B12)</f>
        <v>4.1987484686726133E-2</v>
      </c>
      <c r="C13" s="340">
        <f t="array" ref="C13">SQRT(MMULT(MMULT(TRANSPOSE(E2:E12),J2:T12),E2:E12))</f>
        <v>9.9999695458473384E-2</v>
      </c>
      <c r="D13" s="341" t="s">
        <v>10503</v>
      </c>
      <c r="E13" s="342">
        <f>SUM(E2:E12)</f>
        <v>1</v>
      </c>
      <c r="G13" s="339" cm="1">
        <f t="array" ref="G13">MMULT('Time Series_2'!B14:L14,$E$2:$E$12)</f>
        <v>5.4995445060524874E-2</v>
      </c>
      <c r="T13" s="18"/>
    </row>
    <row r="14" spans="1:20" ht="13.5" thickBot="1">
      <c r="D14" s="343">
        <f>SKEW(G2:G265)</f>
        <v>1.1714089812194306</v>
      </c>
      <c r="E14" s="344"/>
      <c r="G14" s="339" cm="1">
        <f t="array" ref="G14">MMULT('Time Series_2'!B15:L15,$E$2:$E$12)</f>
        <v>0.16210934220962325</v>
      </c>
    </row>
    <row r="15" spans="1:20" ht="13">
      <c r="A15" s="176">
        <v>0.1</v>
      </c>
      <c r="D15" s="345">
        <f>D14/10</f>
        <v>0.11714089812194306</v>
      </c>
      <c r="G15" s="339" cm="1">
        <f t="array" ref="G15">MMULT('Time Series_2'!B16:L16,$E$2:$E$12)</f>
        <v>2.1295083466633377E-2</v>
      </c>
    </row>
    <row r="16" spans="1:20" ht="13.5" thickBot="1">
      <c r="A16" s="177" t="s">
        <v>10504</v>
      </c>
      <c r="G16" s="339" cm="1">
        <f t="array" ref="G16">MMULT('Time Series_2'!B17:L17,$E$2:$E$12)</f>
        <v>5.6004916808413463E-2</v>
      </c>
    </row>
    <row r="17" spans="1:7">
      <c r="G17" s="339" cm="1">
        <f t="array" ref="G17">MMULT('Time Series_2'!B18:L18,$E$2:$E$12)</f>
        <v>6.1652644898198973E-2</v>
      </c>
    </row>
    <row r="18" spans="1:7" ht="15.5">
      <c r="A18" s="346" t="s">
        <v>10505</v>
      </c>
      <c r="B18" s="347">
        <v>0</v>
      </c>
      <c r="G18" s="339" cm="1">
        <f t="array" ref="G18">MMULT('Time Series_2'!B19:L19,$E$2:$E$12)</f>
        <v>0.16783970266680875</v>
      </c>
    </row>
    <row r="19" spans="1:7">
      <c r="G19" s="339" cm="1">
        <f t="array" ref="G19">MMULT('Time Series_2'!B20:L20,$E$2:$E$12)</f>
        <v>-2.9338187384296506E-2</v>
      </c>
    </row>
    <row r="20" spans="1:7">
      <c r="G20" s="339" cm="1">
        <f t="array" ref="G20">MMULT('Time Series_2'!B21:L21,$E$2:$E$12)</f>
        <v>1.1196450167176885E-2</v>
      </c>
    </row>
    <row r="21" spans="1:7">
      <c r="A21" s="348" t="s">
        <v>10506</v>
      </c>
      <c r="B21" s="349">
        <f>B18*B13+(1-B18)*D15</f>
        <v>0.11714089812194306</v>
      </c>
      <c r="G21" s="339" cm="1">
        <f t="array" ref="G21">MMULT('Time Series_2'!B22:L22,$E$2:$E$12)</f>
        <v>0.14429013433188856</v>
      </c>
    </row>
    <row r="22" spans="1:7">
      <c r="G22" s="339" cm="1">
        <f t="array" ref="G22">MMULT('Time Series_2'!B23:L23,$E$2:$E$12)</f>
        <v>-7.8510934237050085E-3</v>
      </c>
    </row>
    <row r="23" spans="1:7">
      <c r="G23" s="339" cm="1">
        <f t="array" ref="G23">MMULT('Time Series_2'!B24:L24,$E$2:$E$12)</f>
        <v>7.6009769867687454E-2</v>
      </c>
    </row>
    <row r="24" spans="1:7">
      <c r="G24" s="339" cm="1">
        <f t="array" ref="G24">MMULT('Time Series_2'!B25:L25,$E$2:$E$12)</f>
        <v>-6.9886696238378454E-2</v>
      </c>
    </row>
    <row r="25" spans="1:7" ht="13">
      <c r="B25" s="172" t="s">
        <v>10507</v>
      </c>
      <c r="C25" s="172" t="s">
        <v>10508</v>
      </c>
      <c r="D25" s="172" t="s">
        <v>10509</v>
      </c>
      <c r="G25" s="339" cm="1">
        <f t="array" ref="G25">MMULT('Time Series_2'!B26:L26,$E$2:$E$12)</f>
        <v>9.7842484669621171E-2</v>
      </c>
    </row>
    <row r="26" spans="1:7">
      <c r="A26" s="350" t="s">
        <v>7547</v>
      </c>
      <c r="B26" s="351">
        <v>0</v>
      </c>
      <c r="C26" s="352">
        <v>0</v>
      </c>
      <c r="D26" s="353">
        <v>0</v>
      </c>
      <c r="G26" s="339" cm="1">
        <f t="array" ref="G26">MMULT('Time Series_2'!B27:L27,$E$2:$E$12)</f>
        <v>0.15473073614584992</v>
      </c>
    </row>
    <row r="27" spans="1:7">
      <c r="A27" s="350" t="s">
        <v>7554</v>
      </c>
      <c r="B27" s="351">
        <v>6.9319837905332068E-2</v>
      </c>
      <c r="C27" s="352">
        <v>0.16226651301355746</v>
      </c>
      <c r="D27" s="353">
        <v>9.6425200002993219E-2</v>
      </c>
    </row>
    <row r="28" spans="1:7">
      <c r="A28" s="350" t="s">
        <v>7550</v>
      </c>
      <c r="B28" s="351">
        <v>0.16832525852802366</v>
      </c>
      <c r="C28" s="352">
        <v>0</v>
      </c>
      <c r="D28" s="353">
        <v>0</v>
      </c>
    </row>
    <row r="29" spans="1:7">
      <c r="A29" s="350" t="s">
        <v>7551</v>
      </c>
      <c r="B29" s="351">
        <v>5.5362436637881679E-2</v>
      </c>
      <c r="C29" s="352">
        <v>0</v>
      </c>
      <c r="D29" s="353">
        <v>0</v>
      </c>
    </row>
    <row r="30" spans="1:7">
      <c r="A30" s="350" t="s">
        <v>1</v>
      </c>
      <c r="B30" s="351">
        <v>0.11726625432771541</v>
      </c>
      <c r="C30" s="352">
        <v>0.69533463153335395</v>
      </c>
      <c r="D30" s="353">
        <v>0.90357479999700674</v>
      </c>
    </row>
    <row r="31" spans="1:7">
      <c r="A31" s="350" t="s">
        <v>7548</v>
      </c>
      <c r="B31" s="351">
        <v>4.9043634793615183E-2</v>
      </c>
      <c r="C31" s="352">
        <v>0</v>
      </c>
      <c r="D31" s="353">
        <v>0</v>
      </c>
    </row>
    <row r="32" spans="1:7">
      <c r="A32" s="350" t="s">
        <v>2</v>
      </c>
      <c r="B32" s="351">
        <v>0.16008371186501957</v>
      </c>
      <c r="C32" s="352">
        <v>0</v>
      </c>
      <c r="D32" s="353">
        <v>0</v>
      </c>
    </row>
    <row r="33" spans="1:4">
      <c r="A33" s="350" t="s">
        <v>3</v>
      </c>
      <c r="B33" s="351">
        <v>0.21616772035204526</v>
      </c>
      <c r="C33" s="352">
        <v>0</v>
      </c>
      <c r="D33" s="353">
        <v>0</v>
      </c>
    </row>
    <row r="34" spans="1:4">
      <c r="A34" s="350" t="s">
        <v>4</v>
      </c>
      <c r="B34" s="351">
        <v>4.6105776954144799E-2</v>
      </c>
      <c r="C34" s="352">
        <v>0</v>
      </c>
      <c r="D34" s="353">
        <v>0</v>
      </c>
    </row>
    <row r="35" spans="1:4">
      <c r="A35" s="350" t="s">
        <v>0</v>
      </c>
      <c r="B35" s="351">
        <v>4.8638523855930507E-3</v>
      </c>
      <c r="C35" s="352">
        <v>0.14239885545308864</v>
      </c>
      <c r="D35" s="353">
        <v>0</v>
      </c>
    </row>
    <row r="36" spans="1:4">
      <c r="A36" s="350" t="s">
        <v>7559</v>
      </c>
      <c r="B36" s="351">
        <v>0.11346151625062914</v>
      </c>
      <c r="C36" s="352">
        <v>0</v>
      </c>
      <c r="D36" s="353">
        <v>0</v>
      </c>
    </row>
  </sheetData>
  <pageMargins left="0.7" right="0.7" top="0.75" bottom="0.75" header="0.3" footer="0.3"/>
  <pageSetup paperSize="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6">
    <tabColor rgb="FF00B050"/>
  </sheetPr>
  <dimension ref="A1:Z24"/>
  <sheetViews>
    <sheetView topLeftCell="T6" zoomScale="180" zoomScaleNormal="180" workbookViewId="0">
      <selection activeCell="W14" sqref="W14"/>
    </sheetView>
  </sheetViews>
  <sheetFormatPr defaultColWidth="9.1796875" defaultRowHeight="12.5"/>
  <cols>
    <col min="1" max="1" width="20.1796875" style="92" bestFit="1" customWidth="1"/>
    <col min="2" max="2" width="17.1796875" style="92" bestFit="1" customWidth="1"/>
    <col min="3" max="3" width="9.81640625" style="92" bestFit="1" customWidth="1"/>
    <col min="4" max="5" width="9.1796875" style="92"/>
    <col min="6" max="6" width="20.7265625" style="92" bestFit="1" customWidth="1"/>
    <col min="7" max="14" width="9.1796875" style="92"/>
    <col min="15" max="15" width="10.453125" style="92" customWidth="1"/>
    <col min="16" max="20" width="9.1796875" style="92"/>
    <col min="21" max="21" width="19.6328125" style="92" bestFit="1" customWidth="1"/>
    <col min="22" max="16384" width="9.1796875" style="92"/>
  </cols>
  <sheetData>
    <row r="1" spans="1:26" ht="13">
      <c r="A1" s="153" t="s">
        <v>7532</v>
      </c>
      <c r="B1" s="144" t="s">
        <v>9823</v>
      </c>
      <c r="C1" s="139" t="s">
        <v>9824</v>
      </c>
      <c r="D1" s="146" t="s">
        <v>9825</v>
      </c>
      <c r="E1" s="151" t="s">
        <v>9826</v>
      </c>
      <c r="F1" s="155" t="s">
        <v>9827</v>
      </c>
      <c r="H1" s="171" t="s">
        <v>7549</v>
      </c>
      <c r="I1" s="189" t="s">
        <v>7547</v>
      </c>
      <c r="J1" s="189" t="s">
        <v>7554</v>
      </c>
      <c r="K1" s="189" t="s">
        <v>7550</v>
      </c>
      <c r="L1" s="189" t="s">
        <v>7551</v>
      </c>
      <c r="M1" s="189" t="s">
        <v>1</v>
      </c>
      <c r="N1" s="189" t="s">
        <v>7548</v>
      </c>
      <c r="O1" s="189" t="s">
        <v>2</v>
      </c>
      <c r="P1" s="189" t="s">
        <v>3</v>
      </c>
      <c r="Q1" s="189" t="s">
        <v>4</v>
      </c>
      <c r="R1" s="189" t="s">
        <v>0</v>
      </c>
      <c r="S1" s="189" t="s">
        <v>7559</v>
      </c>
      <c r="V1" s="95" t="s">
        <v>10536</v>
      </c>
      <c r="W1" s="95" t="s">
        <v>7528</v>
      </c>
      <c r="X1" s="95" t="s">
        <v>10537</v>
      </c>
    </row>
    <row r="2" spans="1:26" ht="13">
      <c r="A2" s="392" t="s">
        <v>9790</v>
      </c>
      <c r="B2" s="393">
        <v>6.3E-3</v>
      </c>
      <c r="C2" s="179">
        <v>8.6802841878564838E-3</v>
      </c>
      <c r="D2" s="396">
        <v>0.02</v>
      </c>
      <c r="E2" s="397">
        <v>0.02</v>
      </c>
      <c r="F2" s="145">
        <f>E2-D2</f>
        <v>0</v>
      </c>
      <c r="H2" s="82" t="s">
        <v>7547</v>
      </c>
      <c r="I2" s="157">
        <v>7.5347333581951296E-5</v>
      </c>
      <c r="J2" s="154">
        <v>8.4124644276232838E-5</v>
      </c>
      <c r="K2" s="154">
        <v>8.3378227761587219E-5</v>
      </c>
      <c r="L2" s="154">
        <v>7.1342984811048989E-5</v>
      </c>
      <c r="M2" s="154">
        <v>-1.7397430539505484E-4</v>
      </c>
      <c r="N2" s="154">
        <v>-6.1542754415924508E-5</v>
      </c>
      <c r="O2" s="154">
        <v>-3.320709539120861E-4</v>
      </c>
      <c r="P2" s="154">
        <v>-3.9257830681723089E-4</v>
      </c>
      <c r="Q2" s="154">
        <v>-3.4189093623460018E-4</v>
      </c>
      <c r="R2" s="154">
        <v>-3.3686116151572867E-4</v>
      </c>
      <c r="S2" s="154">
        <v>-2.6083403824869684E-4</v>
      </c>
      <c r="U2" s="398" t="str">
        <f t="shared" ref="U2:U12" si="0">A2</f>
        <v>Money Mkt in €</v>
      </c>
      <c r="V2" s="421">
        <f>W2</f>
        <v>0.02</v>
      </c>
      <c r="W2" s="399">
        <f>D2</f>
        <v>0.02</v>
      </c>
      <c r="X2" s="400">
        <v>0.12</v>
      </c>
    </row>
    <row r="3" spans="1:26" ht="13">
      <c r="A3" s="392" t="s">
        <v>9791</v>
      </c>
      <c r="B3" s="393">
        <v>0.01</v>
      </c>
      <c r="C3" s="179">
        <v>1.6887831256428492E-2</v>
      </c>
      <c r="D3" s="396">
        <v>0.22</v>
      </c>
      <c r="E3" s="397">
        <v>0.22</v>
      </c>
      <c r="F3" s="145">
        <f t="shared" ref="F3:F12" si="1">E3-D3</f>
        <v>0</v>
      </c>
      <c r="H3" s="82" t="s">
        <v>7554</v>
      </c>
      <c r="I3" s="154">
        <v>8.4124644276232838E-5</v>
      </c>
      <c r="J3" s="157">
        <v>2.8519884454560312E-4</v>
      </c>
      <c r="K3" s="154">
        <v>5.2850668755217978E-4</v>
      </c>
      <c r="L3" s="154">
        <v>3.01066000602934E-4</v>
      </c>
      <c r="M3" s="154">
        <v>-1.9639821666575289E-6</v>
      </c>
      <c r="N3" s="154">
        <v>7.8226155743988811E-5</v>
      </c>
      <c r="O3" s="154">
        <v>-4.4277804605657772E-4</v>
      </c>
      <c r="P3" s="154">
        <v>-5.7545911297979539E-4</v>
      </c>
      <c r="Q3" s="154">
        <v>-2.6389479667858002E-4</v>
      </c>
      <c r="R3" s="154">
        <v>-5.1360835774285382E-4</v>
      </c>
      <c r="S3" s="154">
        <v>-5.485201342118151E-4</v>
      </c>
      <c r="U3" s="398" t="str">
        <f t="shared" si="0"/>
        <v>€ Bond Mkt Short Term</v>
      </c>
      <c r="V3" s="421">
        <f>W3</f>
        <v>0.22</v>
      </c>
      <c r="W3" s="399">
        <f t="shared" ref="W3:W12" si="2">D3</f>
        <v>0.22</v>
      </c>
      <c r="X3" s="400">
        <v>0.35</v>
      </c>
    </row>
    <row r="4" spans="1:26" ht="13">
      <c r="A4" s="392" t="s">
        <v>9792</v>
      </c>
      <c r="B4" s="393">
        <v>2.01E-2</v>
      </c>
      <c r="C4" s="179">
        <v>4.1687909670150132E-2</v>
      </c>
      <c r="D4" s="396">
        <v>0.11</v>
      </c>
      <c r="E4" s="397">
        <v>0.13397709270191774</v>
      </c>
      <c r="F4" s="145">
        <f t="shared" si="1"/>
        <v>2.3977092701917738E-2</v>
      </c>
      <c r="H4" s="82" t="s">
        <v>7550</v>
      </c>
      <c r="I4" s="154">
        <v>8.3378227761587219E-5</v>
      </c>
      <c r="J4" s="154">
        <v>5.2850668755217978E-4</v>
      </c>
      <c r="K4" s="157">
        <v>1.7378818126665969E-3</v>
      </c>
      <c r="L4" s="154">
        <v>1.2112773431940916E-3</v>
      </c>
      <c r="M4" s="154">
        <v>4.3922155169080985E-4</v>
      </c>
      <c r="N4" s="154">
        <v>8.264597837064425E-4</v>
      </c>
      <c r="O4" s="154">
        <v>-3.6330969338229182E-4</v>
      </c>
      <c r="P4" s="154">
        <v>-3.3697726878285927E-4</v>
      </c>
      <c r="Q4" s="154">
        <v>-2.3877627810028296E-4</v>
      </c>
      <c r="R4" s="154">
        <v>-4.3200990416061765E-4</v>
      </c>
      <c r="S4" s="154">
        <v>-6.683191590757348E-4</v>
      </c>
      <c r="U4" s="398" t="str">
        <f t="shared" si="0"/>
        <v>€ Bond Mkt</v>
      </c>
      <c r="V4" s="421">
        <f>W4</f>
        <v>0.11</v>
      </c>
      <c r="W4" s="399">
        <f t="shared" si="2"/>
        <v>0.11</v>
      </c>
      <c r="X4" s="400">
        <v>0.22</v>
      </c>
    </row>
    <row r="5" spans="1:26" ht="13">
      <c r="A5" s="392" t="s">
        <v>7558</v>
      </c>
      <c r="B5" s="393">
        <v>2.5000000000000001E-2</v>
      </c>
      <c r="C5" s="179">
        <v>6.9174632105611367E-2</v>
      </c>
      <c r="D5" s="396">
        <v>0.09</v>
      </c>
      <c r="E5" s="397">
        <v>0.17405965058476719</v>
      </c>
      <c r="F5" s="145">
        <f t="shared" si="1"/>
        <v>8.4059650584767193E-2</v>
      </c>
      <c r="H5" s="82" t="s">
        <v>7551</v>
      </c>
      <c r="I5" s="154">
        <v>7.1342984811048989E-5</v>
      </c>
      <c r="J5" s="154">
        <v>3.01066000602934E-4</v>
      </c>
      <c r="K5" s="154">
        <v>1.2112773431940916E-3</v>
      </c>
      <c r="L5" s="157">
        <v>4.785129726946679E-3</v>
      </c>
      <c r="M5" s="154">
        <v>2.3664839029573343E-3</v>
      </c>
      <c r="N5" s="154">
        <v>2.5755328331092484E-3</v>
      </c>
      <c r="O5" s="154">
        <v>-2.3069931421341996E-3</v>
      </c>
      <c r="P5" s="154">
        <v>8.906134966288168E-4</v>
      </c>
      <c r="Q5" s="154">
        <v>2.8093601501943477E-4</v>
      </c>
      <c r="R5" s="154">
        <v>-1.945600832064914E-3</v>
      </c>
      <c r="S5" s="154">
        <v>-5.5598841386380465E-4</v>
      </c>
      <c r="U5" s="398" t="str">
        <f t="shared" si="0"/>
        <v>Global Bond Dev Mkts</v>
      </c>
      <c r="V5" s="421">
        <f>W5</f>
        <v>0.09</v>
      </c>
      <c r="W5" s="399">
        <f t="shared" si="2"/>
        <v>0.09</v>
      </c>
      <c r="X5" s="400">
        <v>0.18</v>
      </c>
    </row>
    <row r="6" spans="1:26" ht="13">
      <c r="A6" s="394" t="s">
        <v>9793</v>
      </c>
      <c r="B6" s="395">
        <v>-2.5000000000000001E-2</v>
      </c>
      <c r="C6" s="179">
        <v>0.11065840623996889</v>
      </c>
      <c r="D6" s="396">
        <v>0.05</v>
      </c>
      <c r="E6" s="397">
        <v>0.01</v>
      </c>
      <c r="F6" s="145">
        <f t="shared" si="1"/>
        <v>-0.04</v>
      </c>
      <c r="H6" s="82" t="s">
        <v>1</v>
      </c>
      <c r="I6" s="154">
        <v>-1.7397430539505484E-4</v>
      </c>
      <c r="J6" s="154">
        <v>-1.9639821666575289E-6</v>
      </c>
      <c r="K6" s="154">
        <v>4.3922155169080985E-4</v>
      </c>
      <c r="L6" s="154">
        <v>2.3664839029573343E-3</v>
      </c>
      <c r="M6" s="157">
        <v>1.2245282871569986E-2</v>
      </c>
      <c r="N6" s="154">
        <v>9.8359200393650717E-3</v>
      </c>
      <c r="O6" s="154">
        <v>1.0775571097061967E-2</v>
      </c>
      <c r="P6" s="154">
        <v>1.2850415910903659E-2</v>
      </c>
      <c r="Q6" s="154">
        <v>1.094485755960278E-2</v>
      </c>
      <c r="R6" s="154">
        <v>1.4937819936021265E-2</v>
      </c>
      <c r="S6" s="154">
        <v>1.1378504663431628E-2</v>
      </c>
      <c r="U6" s="401" t="str">
        <f t="shared" si="0"/>
        <v>Global Corp Bond High Yield</v>
      </c>
      <c r="V6" s="402">
        <v>0.01</v>
      </c>
      <c r="W6" s="403">
        <f t="shared" si="2"/>
        <v>0.05</v>
      </c>
      <c r="X6" s="422">
        <f>W6</f>
        <v>0.05</v>
      </c>
    </row>
    <row r="7" spans="1:26" ht="13">
      <c r="A7" s="394" t="s">
        <v>9794</v>
      </c>
      <c r="B7" s="395">
        <v>-3.5000000000000003E-2</v>
      </c>
      <c r="C7" s="179">
        <v>0.12718801650172173</v>
      </c>
      <c r="D7" s="396">
        <v>0.06</v>
      </c>
      <c r="E7" s="397">
        <v>0.03</v>
      </c>
      <c r="F7" s="145">
        <f t="shared" si="1"/>
        <v>-0.03</v>
      </c>
      <c r="H7" s="82" t="s">
        <v>7548</v>
      </c>
      <c r="I7" s="154">
        <v>-6.1542754415924508E-5</v>
      </c>
      <c r="J7" s="154">
        <v>7.8226155743988811E-5</v>
      </c>
      <c r="K7" s="154">
        <v>8.264597837064425E-4</v>
      </c>
      <c r="L7" s="154">
        <v>2.5755328331092484E-3</v>
      </c>
      <c r="M7" s="154">
        <v>9.8359200393650717E-3</v>
      </c>
      <c r="N7" s="157">
        <v>1.6176791541642241E-2</v>
      </c>
      <c r="O7" s="154">
        <v>1.0983251729850228E-2</v>
      </c>
      <c r="P7" s="154">
        <v>1.3100393081417432E-2</v>
      </c>
      <c r="Q7" s="154">
        <v>1.2511455247571617E-2</v>
      </c>
      <c r="R7" s="154">
        <v>1.917919563628943E-2</v>
      </c>
      <c r="S7" s="154">
        <v>1.1104224062434411E-2</v>
      </c>
      <c r="U7" s="401" t="str">
        <f t="shared" si="0"/>
        <v>Em Mkts Bond Mkt</v>
      </c>
      <c r="V7" s="402">
        <v>0.03</v>
      </c>
      <c r="W7" s="403">
        <f t="shared" si="2"/>
        <v>0.06</v>
      </c>
      <c r="X7" s="422">
        <f t="shared" ref="X7:X12" si="3">W7</f>
        <v>0.06</v>
      </c>
    </row>
    <row r="8" spans="1:26" ht="13">
      <c r="A8" s="394" t="s">
        <v>9795</v>
      </c>
      <c r="B8" s="395">
        <v>-0.03</v>
      </c>
      <c r="C8" s="179">
        <v>0.17527256607355868</v>
      </c>
      <c r="D8" s="396">
        <v>0.08</v>
      </c>
      <c r="E8" s="397">
        <v>0.08</v>
      </c>
      <c r="F8" s="145">
        <f t="shared" si="1"/>
        <v>0</v>
      </c>
      <c r="H8" s="82" t="s">
        <v>2</v>
      </c>
      <c r="I8" s="154">
        <v>-3.320709539120861E-4</v>
      </c>
      <c r="J8" s="154">
        <v>-4.4277804605657772E-4</v>
      </c>
      <c r="K8" s="154">
        <v>-3.6330969338229182E-4</v>
      </c>
      <c r="L8" s="154">
        <v>-2.3069931421341996E-3</v>
      </c>
      <c r="M8" s="154">
        <v>1.0775571097061967E-2</v>
      </c>
      <c r="N8" s="154">
        <v>1.0983251729850228E-2</v>
      </c>
      <c r="O8" s="157">
        <v>3.0720472418009993E-2</v>
      </c>
      <c r="P8" s="154">
        <v>2.4597741561789316E-2</v>
      </c>
      <c r="Q8" s="154">
        <v>2.2749367235346356E-2</v>
      </c>
      <c r="R8" s="154">
        <v>3.0464165948787418E-2</v>
      </c>
      <c r="S8" s="154">
        <v>2.2943713385354617E-2</v>
      </c>
      <c r="U8" s="401" t="str">
        <f t="shared" si="0"/>
        <v>Equ. Europe</v>
      </c>
      <c r="V8" s="402">
        <v>0.04</v>
      </c>
      <c r="W8" s="403">
        <f t="shared" si="2"/>
        <v>0.08</v>
      </c>
      <c r="X8" s="422">
        <f t="shared" si="3"/>
        <v>0.08</v>
      </c>
    </row>
    <row r="9" spans="1:26" ht="13">
      <c r="A9" s="394" t="s">
        <v>9796</v>
      </c>
      <c r="B9" s="395">
        <v>-0.03</v>
      </c>
      <c r="C9" s="179">
        <v>0.17799999999999999</v>
      </c>
      <c r="D9" s="396">
        <v>0.2</v>
      </c>
      <c r="E9" s="397">
        <v>0.2</v>
      </c>
      <c r="F9" s="145">
        <f t="shared" si="1"/>
        <v>0</v>
      </c>
      <c r="H9" s="82" t="s">
        <v>3</v>
      </c>
      <c r="I9" s="154">
        <v>-3.9257830681723089E-4</v>
      </c>
      <c r="J9" s="154">
        <v>-5.7545911297979539E-4</v>
      </c>
      <c r="K9" s="154">
        <v>-3.3697726878285927E-4</v>
      </c>
      <c r="L9" s="154">
        <v>8.906134966288168E-4</v>
      </c>
      <c r="M9" s="154">
        <v>1.2850415910903659E-2</v>
      </c>
      <c r="N9" s="154">
        <v>1.3100393081417432E-2</v>
      </c>
      <c r="O9" s="154">
        <v>2.4597741561789316E-2</v>
      </c>
      <c r="P9" s="157">
        <v>3.1683999999999997E-2</v>
      </c>
      <c r="Q9" s="154">
        <v>2.2144246119366447E-2</v>
      </c>
      <c r="R9" s="154">
        <v>2.8532455096904802E-2</v>
      </c>
      <c r="S9" s="154">
        <v>2.3753384206700121E-2</v>
      </c>
      <c r="U9" s="401" t="str">
        <f t="shared" si="0"/>
        <v>Equ. North America</v>
      </c>
      <c r="V9" s="402">
        <v>0.1</v>
      </c>
      <c r="W9" s="403">
        <f t="shared" si="2"/>
        <v>0.2</v>
      </c>
      <c r="X9" s="422">
        <f t="shared" si="3"/>
        <v>0.2</v>
      </c>
    </row>
    <row r="10" spans="1:26" ht="13">
      <c r="A10" s="394" t="s">
        <v>9797</v>
      </c>
      <c r="B10" s="395">
        <v>-2.8000000000000001E-2</v>
      </c>
      <c r="C10" s="179">
        <v>0.18555431278396339</v>
      </c>
      <c r="D10" s="396">
        <v>0.05</v>
      </c>
      <c r="E10" s="397">
        <v>0.05</v>
      </c>
      <c r="F10" s="145">
        <f t="shared" si="1"/>
        <v>0</v>
      </c>
      <c r="H10" s="82" t="s">
        <v>4</v>
      </c>
      <c r="I10" s="154">
        <v>-3.4189093623460018E-4</v>
      </c>
      <c r="J10" s="154">
        <v>-2.6389479667858002E-4</v>
      </c>
      <c r="K10" s="154">
        <v>-2.3877627810028296E-4</v>
      </c>
      <c r="L10" s="154">
        <v>2.8093601501943477E-4</v>
      </c>
      <c r="M10" s="154">
        <v>1.094485755960278E-2</v>
      </c>
      <c r="N10" s="154">
        <v>1.2511455247571617E-2</v>
      </c>
      <c r="O10" s="154">
        <v>2.2749367235346356E-2</v>
      </c>
      <c r="P10" s="154">
        <v>2.2144246119366447E-2</v>
      </c>
      <c r="Q10" s="157">
        <v>3.4430402992728919E-2</v>
      </c>
      <c r="R10" s="154">
        <v>3.4107686374334353E-2</v>
      </c>
      <c r="S10" s="154">
        <v>2.1696130281675507E-2</v>
      </c>
      <c r="U10" s="401" t="str">
        <f t="shared" si="0"/>
        <v>Equ. Pacific</v>
      </c>
      <c r="V10" s="402">
        <v>0.02</v>
      </c>
      <c r="W10" s="403">
        <f t="shared" si="2"/>
        <v>0.05</v>
      </c>
      <c r="X10" s="422">
        <f t="shared" si="3"/>
        <v>0.05</v>
      </c>
    </row>
    <row r="11" spans="1:26" ht="13">
      <c r="A11" s="394" t="s">
        <v>9798</v>
      </c>
      <c r="B11" s="395">
        <v>-0.05</v>
      </c>
      <c r="C11" s="179">
        <v>0.23692682926992498</v>
      </c>
      <c r="D11" s="396">
        <v>0.08</v>
      </c>
      <c r="E11" s="397">
        <v>0.08</v>
      </c>
      <c r="F11" s="145">
        <f t="shared" si="1"/>
        <v>0</v>
      </c>
      <c r="H11" s="82" t="s">
        <v>0</v>
      </c>
      <c r="I11" s="154">
        <v>-3.3686116151572867E-4</v>
      </c>
      <c r="J11" s="154">
        <v>-5.1360835774285382E-4</v>
      </c>
      <c r="K11" s="154">
        <v>-4.3200990416061765E-4</v>
      </c>
      <c r="L11" s="154">
        <v>-1.945600832064914E-3</v>
      </c>
      <c r="M11" s="154">
        <v>1.4937819936021265E-2</v>
      </c>
      <c r="N11" s="154">
        <v>1.917919563628943E-2</v>
      </c>
      <c r="O11" s="154">
        <v>3.0464165948787418E-2</v>
      </c>
      <c r="P11" s="154">
        <v>2.8532455096904802E-2</v>
      </c>
      <c r="Q11" s="154">
        <v>3.4107686374334353E-2</v>
      </c>
      <c r="R11" s="157">
        <v>5.6134322427900181E-2</v>
      </c>
      <c r="S11" s="154">
        <v>2.8302038321144467E-2</v>
      </c>
      <c r="U11" s="401" t="str">
        <f t="shared" si="0"/>
        <v>Equ. Em Mkts</v>
      </c>
      <c r="V11" s="402">
        <v>0.03</v>
      </c>
      <c r="W11" s="403">
        <f t="shared" si="2"/>
        <v>0.08</v>
      </c>
      <c r="X11" s="422">
        <f t="shared" si="3"/>
        <v>0.08</v>
      </c>
    </row>
    <row r="12" spans="1:26" ht="13">
      <c r="A12" s="394" t="s">
        <v>7559</v>
      </c>
      <c r="B12" s="395">
        <v>-0.04</v>
      </c>
      <c r="C12" s="179">
        <v>0.15358286759823325</v>
      </c>
      <c r="D12" s="396">
        <v>0.04</v>
      </c>
      <c r="E12" s="397">
        <v>1.9632567121248877E-3</v>
      </c>
      <c r="F12" s="145">
        <f t="shared" si="1"/>
        <v>-3.803674328787511E-2</v>
      </c>
      <c r="H12" s="82" t="s">
        <v>7559</v>
      </c>
      <c r="I12" s="154">
        <v>-2.6083403824869684E-4</v>
      </c>
      <c r="J12" s="154">
        <v>-5.485201342118151E-4</v>
      </c>
      <c r="K12" s="154">
        <v>-6.683191590757348E-4</v>
      </c>
      <c r="L12" s="154">
        <v>-5.5598841386380465E-4</v>
      </c>
      <c r="M12" s="154">
        <v>1.1378504663431628E-2</v>
      </c>
      <c r="N12" s="154">
        <v>1.1104224062434411E-2</v>
      </c>
      <c r="O12" s="154">
        <v>2.2943713385354617E-2</v>
      </c>
      <c r="P12" s="154">
        <v>2.3753384206700121E-2</v>
      </c>
      <c r="Q12" s="154">
        <v>2.1696130281675507E-2</v>
      </c>
      <c r="R12" s="154">
        <v>2.8302038321144467E-2</v>
      </c>
      <c r="S12" s="157">
        <v>2.3587697219696446E-2</v>
      </c>
      <c r="U12" s="401" t="str">
        <f t="shared" si="0"/>
        <v>Opportunities</v>
      </c>
      <c r="V12" s="402">
        <v>0</v>
      </c>
      <c r="W12" s="403">
        <f t="shared" si="2"/>
        <v>0.04</v>
      </c>
      <c r="X12" s="422">
        <f t="shared" si="3"/>
        <v>0.04</v>
      </c>
    </row>
    <row r="13" spans="1:26" ht="13.5" thickBot="1">
      <c r="A13" s="148" t="s">
        <v>7529</v>
      </c>
      <c r="B13" s="150">
        <f>SUMPRODUCT(B2:B12,E2:E12)</f>
        <v>-5.8080994405572709E-3</v>
      </c>
      <c r="C13" s="150">
        <f t="array" ref="C13">SQRT(MMULT(MMULT(TRANSPOSE(E2:E12),I2:S12),E2:E12))</f>
        <v>7.4577414062477643E-2</v>
      </c>
      <c r="D13" s="141">
        <f>SUM(D2:D12)</f>
        <v>0.99999999999999989</v>
      </c>
      <c r="E13" s="143">
        <f>SUM(E2:E12)</f>
        <v>0.99999999999880984</v>
      </c>
      <c r="F13" s="156">
        <f>SUM(F2:F12)</f>
        <v>-1.1901729601859756E-12</v>
      </c>
      <c r="V13" s="420" t="s">
        <v>8842</v>
      </c>
      <c r="W13" s="92" t="s">
        <v>10538</v>
      </c>
      <c r="X13" s="420" t="s">
        <v>8707</v>
      </c>
      <c r="Z13" s="92" t="s">
        <v>10539</v>
      </c>
    </row>
    <row r="14" spans="1:26" ht="13" thickBot="1">
      <c r="U14" s="159" t="s">
        <v>7530</v>
      </c>
      <c r="V14" s="404">
        <v>0.35</v>
      </c>
      <c r="W14" s="405">
        <f>SUM(D6:D12)</f>
        <v>0.56000000000000005</v>
      </c>
      <c r="X14" s="404">
        <v>0.65</v>
      </c>
      <c r="Z14" s="406">
        <f>SUM(E6:E12)</f>
        <v>0.45196325671212489</v>
      </c>
    </row>
    <row r="15" spans="1:26" ht="13" thickBot="1">
      <c r="A15" s="96" t="s">
        <v>9828</v>
      </c>
      <c r="B15" s="97">
        <v>0.11</v>
      </c>
    </row>
    <row r="16" spans="1:26" ht="13" thickBot="1"/>
    <row r="17" spans="1:24" ht="13" thickBot="1">
      <c r="A17" s="99" t="s">
        <v>7531</v>
      </c>
      <c r="B17" s="100">
        <f t="array" ref="B17">MMULT(TRANSPOSE(F2:F12),B2:B12)-1.645*SQRT(MMULT(MMULT(TRANSPOSE(F2:F12),I2:S12),F2:F12))</f>
        <v>-1.5000025066736889E-2</v>
      </c>
    </row>
    <row r="18" spans="1:24" ht="13" thickBot="1">
      <c r="A18" s="101" t="s">
        <v>9829</v>
      </c>
      <c r="B18" s="102">
        <v>-1.4999999999999999E-2</v>
      </c>
    </row>
    <row r="21" spans="1:24">
      <c r="B21" s="98"/>
    </row>
    <row r="24" spans="1:24">
      <c r="V24" s="404">
        <v>0.3</v>
      </c>
      <c r="X24" s="404">
        <v>0.65</v>
      </c>
    </row>
  </sheetData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37">
    <tabColor rgb="FF92D050"/>
  </sheetPr>
  <dimension ref="A1:G21"/>
  <sheetViews>
    <sheetView zoomScale="90" zoomScaleNormal="90" workbookViewId="0">
      <selection activeCell="E1" sqref="E1:G14"/>
    </sheetView>
  </sheetViews>
  <sheetFormatPr defaultColWidth="8.90625" defaultRowHeight="12.5"/>
  <cols>
    <col min="1" max="1" width="50.453125" style="6" bestFit="1" customWidth="1"/>
    <col min="2" max="4" width="21.1796875" style="6" bestFit="1" customWidth="1"/>
    <col min="5" max="5" width="2.36328125" style="6" bestFit="1" customWidth="1"/>
    <col min="6" max="16384" width="8.90625" style="6"/>
  </cols>
  <sheetData>
    <row r="1" spans="1:7" ht="18.5" thickBot="1">
      <c r="A1" s="200" t="s">
        <v>5</v>
      </c>
      <c r="B1" s="201" t="s">
        <v>7588</v>
      </c>
      <c r="C1" s="201" t="s">
        <v>7589</v>
      </c>
      <c r="D1" s="201" t="s">
        <v>7590</v>
      </c>
      <c r="E1" s="446" t="s">
        <v>9857</v>
      </c>
      <c r="F1" s="447"/>
      <c r="G1" s="448"/>
    </row>
    <row r="2" spans="1:7" ht="21.5" thickBot="1">
      <c r="A2" s="202" t="s">
        <v>9850</v>
      </c>
      <c r="B2" s="203" t="s">
        <v>7592</v>
      </c>
      <c r="C2" s="203" t="s">
        <v>7560</v>
      </c>
      <c r="D2" s="203" t="s">
        <v>7593</v>
      </c>
      <c r="E2" s="204" t="s">
        <v>7592</v>
      </c>
      <c r="F2" s="444" t="s">
        <v>9858</v>
      </c>
      <c r="G2" s="445"/>
    </row>
    <row r="3" spans="1:7" ht="21.5" thickBot="1">
      <c r="A3" s="202" t="s">
        <v>9851</v>
      </c>
      <c r="B3" s="203" t="s">
        <v>7592</v>
      </c>
      <c r="C3" s="203" t="s">
        <v>7592</v>
      </c>
      <c r="D3" s="203" t="s">
        <v>7560</v>
      </c>
      <c r="E3" s="204" t="s">
        <v>7592</v>
      </c>
      <c r="F3" s="444" t="s">
        <v>9858</v>
      </c>
      <c r="G3" s="445"/>
    </row>
    <row r="4" spans="1:7" ht="21.5" thickBot="1">
      <c r="A4" s="205" t="s">
        <v>9852</v>
      </c>
      <c r="B4" s="203" t="s">
        <v>7561</v>
      </c>
      <c r="C4" s="203" t="s">
        <v>7561</v>
      </c>
      <c r="D4" s="203" t="s">
        <v>7592</v>
      </c>
      <c r="E4" s="204" t="s">
        <v>7561</v>
      </c>
      <c r="F4" s="449" t="s">
        <v>9859</v>
      </c>
      <c r="G4" s="450"/>
    </row>
    <row r="5" spans="1:7" ht="21.5" thickBot="1">
      <c r="A5" s="202" t="s">
        <v>9853</v>
      </c>
      <c r="B5" s="203" t="s">
        <v>7592</v>
      </c>
      <c r="C5" s="203" t="s">
        <v>7592</v>
      </c>
      <c r="D5" s="203" t="s">
        <v>7592</v>
      </c>
      <c r="E5" s="204" t="s">
        <v>7592</v>
      </c>
      <c r="F5" s="444" t="s">
        <v>9858</v>
      </c>
      <c r="G5" s="445"/>
    </row>
    <row r="6" spans="1:7" ht="21.5" thickBot="1">
      <c r="A6" s="205" t="s">
        <v>9854</v>
      </c>
      <c r="B6" s="203" t="s">
        <v>7561</v>
      </c>
      <c r="C6" s="203" t="s">
        <v>7561</v>
      </c>
      <c r="D6" s="203" t="s">
        <v>7561</v>
      </c>
      <c r="E6" s="204" t="s">
        <v>7561</v>
      </c>
      <c r="F6" s="449" t="s">
        <v>9859</v>
      </c>
      <c r="G6" s="450"/>
    </row>
    <row r="7" spans="1:7" ht="21.5" thickBot="1">
      <c r="A7" s="202" t="s">
        <v>9855</v>
      </c>
      <c r="B7" s="203" t="s">
        <v>7560</v>
      </c>
      <c r="C7" s="203" t="s">
        <v>7592</v>
      </c>
      <c r="D7" s="203" t="s">
        <v>7592</v>
      </c>
      <c r="E7" s="204" t="s">
        <v>7592</v>
      </c>
      <c r="F7" s="444" t="s">
        <v>9858</v>
      </c>
      <c r="G7" s="445"/>
    </row>
    <row r="8" spans="1:7" ht="21.5" thickBot="1">
      <c r="A8" s="206" t="s">
        <v>9856</v>
      </c>
      <c r="B8" s="203" t="s">
        <v>7560</v>
      </c>
      <c r="C8" s="203" t="s">
        <v>7560</v>
      </c>
      <c r="D8" s="203" t="s">
        <v>7592</v>
      </c>
      <c r="E8" s="204" t="s">
        <v>7560</v>
      </c>
      <c r="F8" s="451" t="s">
        <v>9860</v>
      </c>
      <c r="G8" s="452"/>
    </row>
    <row r="9" spans="1:7" ht="21.5" thickBot="1">
      <c r="A9" s="202" t="s">
        <v>7570</v>
      </c>
      <c r="B9" s="203" t="s">
        <v>7561</v>
      </c>
      <c r="C9" s="203" t="s">
        <v>7592</v>
      </c>
      <c r="D9" s="203" t="s">
        <v>7592</v>
      </c>
      <c r="E9" s="204" t="s">
        <v>7592</v>
      </c>
      <c r="F9" s="444" t="s">
        <v>9858</v>
      </c>
      <c r="G9" s="445"/>
    </row>
    <row r="10" spans="1:7" ht="21.5" thickBot="1">
      <c r="A10" s="206" t="s">
        <v>7572</v>
      </c>
      <c r="B10" s="203" t="s">
        <v>7560</v>
      </c>
      <c r="C10" s="203" t="s">
        <v>7560</v>
      </c>
      <c r="D10" s="203" t="s">
        <v>7592</v>
      </c>
      <c r="E10" s="204" t="s">
        <v>7560</v>
      </c>
      <c r="F10" s="451" t="s">
        <v>9860</v>
      </c>
      <c r="G10" s="452"/>
    </row>
    <row r="11" spans="1:7" ht="21.5" thickBot="1">
      <c r="A11" s="205" t="s">
        <v>7573</v>
      </c>
      <c r="B11" s="203" t="s">
        <v>7561</v>
      </c>
      <c r="C11" s="203" t="s">
        <v>7562</v>
      </c>
      <c r="D11" s="203" t="s">
        <v>7592</v>
      </c>
      <c r="E11" s="204" t="s">
        <v>7561</v>
      </c>
      <c r="F11" s="449" t="s">
        <v>9859</v>
      </c>
      <c r="G11" s="450"/>
    </row>
    <row r="12" spans="1:7" ht="21.5" thickBot="1">
      <c r="A12" s="202" t="s">
        <v>7571</v>
      </c>
      <c r="B12" s="203" t="s">
        <v>7592</v>
      </c>
      <c r="C12" s="203" t="s">
        <v>7561</v>
      </c>
      <c r="D12" s="203" t="s">
        <v>7592</v>
      </c>
      <c r="E12" s="204" t="s">
        <v>7592</v>
      </c>
      <c r="F12" s="444" t="s">
        <v>9858</v>
      </c>
      <c r="G12" s="445"/>
    </row>
    <row r="13" spans="1:7" ht="21.5" thickBot="1">
      <c r="A13" s="202" t="s">
        <v>7594</v>
      </c>
      <c r="B13" s="203" t="s">
        <v>7593</v>
      </c>
      <c r="C13" s="203" t="s">
        <v>7560</v>
      </c>
      <c r="D13" s="203" t="s">
        <v>7592</v>
      </c>
      <c r="E13" s="204" t="s">
        <v>7592</v>
      </c>
      <c r="F13" s="444" t="s">
        <v>9858</v>
      </c>
      <c r="G13" s="445"/>
    </row>
    <row r="14" spans="1:7" ht="21.5" thickBot="1">
      <c r="A14" s="202" t="s">
        <v>7559</v>
      </c>
      <c r="B14" s="203" t="s">
        <v>7593</v>
      </c>
      <c r="C14" s="203" t="s">
        <v>7593</v>
      </c>
      <c r="D14" s="203" t="s">
        <v>7593</v>
      </c>
      <c r="E14" s="204" t="s">
        <v>7592</v>
      </c>
      <c r="F14" s="444" t="s">
        <v>9858</v>
      </c>
      <c r="G14" s="445"/>
    </row>
    <row r="15" spans="1:7">
      <c r="A15" s="92"/>
      <c r="B15" s="92"/>
      <c r="C15" s="92"/>
      <c r="D15" s="92"/>
      <c r="E15" s="92"/>
      <c r="F15" s="92"/>
      <c r="G15" s="92"/>
    </row>
    <row r="16" spans="1:7">
      <c r="A16" s="92"/>
      <c r="B16" s="92"/>
      <c r="C16" s="92"/>
      <c r="D16" s="92"/>
      <c r="E16" s="92"/>
      <c r="F16" s="92"/>
      <c r="G16" s="92"/>
    </row>
    <row r="17" spans="1:7" ht="18.5" thickBot="1">
      <c r="A17" s="200" t="s">
        <v>7595</v>
      </c>
      <c r="B17" s="201" t="s">
        <v>7596</v>
      </c>
      <c r="C17" s="201" t="s">
        <v>7597</v>
      </c>
      <c r="D17" s="201" t="s">
        <v>7598</v>
      </c>
      <c r="E17" s="446" t="s">
        <v>7591</v>
      </c>
      <c r="F17" s="447"/>
      <c r="G17" s="448"/>
    </row>
    <row r="18" spans="1:7" ht="21.5" thickBot="1">
      <c r="A18" s="206" t="s">
        <v>9847</v>
      </c>
      <c r="B18" s="203" t="s">
        <v>7560</v>
      </c>
      <c r="C18" s="203" t="s">
        <v>7560</v>
      </c>
      <c r="D18" s="203" t="s">
        <v>7593</v>
      </c>
      <c r="E18" s="204" t="s">
        <v>7560</v>
      </c>
      <c r="F18" s="451" t="s">
        <v>9860</v>
      </c>
      <c r="G18" s="452"/>
    </row>
    <row r="19" spans="1:7" ht="21.5" thickBot="1">
      <c r="A19" s="202" t="s">
        <v>9848</v>
      </c>
      <c r="B19" s="203" t="s">
        <v>7592</v>
      </c>
      <c r="C19" s="203" t="s">
        <v>7592</v>
      </c>
      <c r="D19" s="203" t="s">
        <v>7592</v>
      </c>
      <c r="E19" s="204" t="s">
        <v>7592</v>
      </c>
      <c r="F19" s="444" t="s">
        <v>9858</v>
      </c>
      <c r="G19" s="445"/>
    </row>
    <row r="20" spans="1:7" ht="21.5" thickBot="1">
      <c r="A20" s="205" t="s">
        <v>9849</v>
      </c>
      <c r="B20" s="203" t="s">
        <v>7561</v>
      </c>
      <c r="C20" s="203" t="s">
        <v>7561</v>
      </c>
      <c r="D20" s="203" t="s">
        <v>7592</v>
      </c>
      <c r="E20" s="204" t="s">
        <v>7561</v>
      </c>
      <c r="F20" s="449" t="s">
        <v>9859</v>
      </c>
      <c r="G20" s="450"/>
    </row>
    <row r="21" spans="1:7" ht="21.5" thickBot="1">
      <c r="A21" s="202" t="s">
        <v>7559</v>
      </c>
      <c r="B21" s="203" t="s">
        <v>7593</v>
      </c>
      <c r="C21" s="203" t="s">
        <v>7593</v>
      </c>
      <c r="D21" s="203" t="s">
        <v>7593</v>
      </c>
      <c r="E21" s="204" t="s">
        <v>7592</v>
      </c>
      <c r="F21" s="444" t="s">
        <v>9858</v>
      </c>
      <c r="G21" s="445"/>
    </row>
  </sheetData>
  <mergeCells count="19">
    <mergeCell ref="F19:G19"/>
    <mergeCell ref="F20:G20"/>
    <mergeCell ref="F21:G21"/>
    <mergeCell ref="F13:G13"/>
    <mergeCell ref="F14:G14"/>
    <mergeCell ref="E17:G17"/>
    <mergeCell ref="F18:G18"/>
    <mergeCell ref="F12:G12"/>
    <mergeCell ref="E1:G1"/>
    <mergeCell ref="F2:G2"/>
    <mergeCell ref="F3:G3"/>
    <mergeCell ref="F4:G4"/>
    <mergeCell ref="F5:G5"/>
    <mergeCell ref="F6:G6"/>
    <mergeCell ref="F7:G7"/>
    <mergeCell ref="F8:G8"/>
    <mergeCell ref="F9:G9"/>
    <mergeCell ref="F10:G10"/>
    <mergeCell ref="F11:G1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20CA5-E829-4CE3-8F9F-4ECFF20134AE}">
  <sheetPr>
    <tabColor theme="4" tint="0.39997558519241921"/>
  </sheetPr>
  <dimension ref="A1:AM85"/>
  <sheetViews>
    <sheetView tabSelected="1" zoomScale="138" zoomScaleNormal="150" workbookViewId="0"/>
  </sheetViews>
  <sheetFormatPr defaultRowHeight="14.5"/>
  <cols>
    <col min="1" max="1" width="20.90625" style="360" customWidth="1"/>
    <col min="2" max="5" width="17.81640625" style="360" customWidth="1"/>
    <col min="6" max="6" width="12.453125" style="360" customWidth="1"/>
    <col min="7" max="7" width="8.7265625" style="360"/>
    <col min="8" max="8" width="3.81640625" style="360" customWidth="1"/>
    <col min="9" max="9" width="3.453125" style="360" customWidth="1"/>
    <col min="10" max="10" width="11.26953125" style="360" customWidth="1"/>
    <col min="11" max="15" width="8.7265625" style="360"/>
    <col min="16" max="16" width="18.453125" style="360" bestFit="1" customWidth="1"/>
    <col min="17" max="18" width="8.7265625" style="360"/>
    <col min="19" max="19" width="10.26953125" style="360" bestFit="1" customWidth="1"/>
    <col min="20" max="24" width="8.7265625" style="360"/>
    <col min="25" max="25" width="9.81640625" style="360" bestFit="1" customWidth="1"/>
    <col min="26" max="34" width="8.7265625" style="360"/>
    <col min="35" max="35" width="11" style="360" customWidth="1"/>
    <col min="36" max="16384" width="8.7265625" style="360"/>
  </cols>
  <sheetData>
    <row r="1" spans="1:39">
      <c r="A1" s="355"/>
      <c r="B1" s="356" t="s">
        <v>10513</v>
      </c>
      <c r="C1" s="356" t="s">
        <v>10540</v>
      </c>
      <c r="D1" s="357" t="s">
        <v>10541</v>
      </c>
      <c r="E1" s="356" t="s">
        <v>10514</v>
      </c>
      <c r="F1" s="358" t="s">
        <v>10515</v>
      </c>
      <c r="G1" s="359" t="s">
        <v>10516</v>
      </c>
      <c r="K1" s="409" t="str">
        <f t="shared" ref="K1:P1" si="0">B1</f>
        <v>XTRACKERS MSCI EUROPE UCITS ETF 1C - TOT RETURN IND</v>
      </c>
      <c r="L1" s="409" t="str">
        <f t="shared" si="0"/>
        <v>BL Equities Europe BR</v>
      </c>
      <c r="M1" s="410" t="str">
        <f t="shared" si="0"/>
        <v>Fund XXX</v>
      </c>
      <c r="N1" s="409" t="str">
        <f t="shared" si="0"/>
        <v>MFS MERIDIAN FDS-BLENDED RSRCH EUROP EQ A1 EUR</v>
      </c>
      <c r="O1" s="361" t="str">
        <f t="shared" si="0"/>
        <v>MSCI EUROPE TR</v>
      </c>
      <c r="P1" s="362" t="str">
        <f t="shared" si="0"/>
        <v>RISK FREE</v>
      </c>
      <c r="S1" s="363" t="str">
        <f>K1</f>
        <v>XTRACKERS MSCI EUROPE UCITS ETF 1C - TOT RETURN IND</v>
      </c>
      <c r="T1" s="363" t="str">
        <f>L1</f>
        <v>BL Equities Europe BR</v>
      </c>
      <c r="U1" s="363" t="str">
        <f>M1</f>
        <v>Fund XXX</v>
      </c>
      <c r="V1" s="363" t="str">
        <f>N1</f>
        <v>MFS MERIDIAN FDS-BLENDED RSRCH EUROP EQ A1 EUR</v>
      </c>
      <c r="W1" s="364" t="str">
        <f>O1</f>
        <v>MSCI EUROPE TR</v>
      </c>
      <c r="Y1" s="365" t="str">
        <f>S1</f>
        <v>XTRACKERS MSCI EUROPE UCITS ETF 1C - TOT RETURN IND</v>
      </c>
      <c r="Z1" s="365" t="str">
        <f>T1</f>
        <v>BL Equities Europe BR</v>
      </c>
      <c r="AA1" s="365" t="str">
        <f>U1</f>
        <v>Fund XXX</v>
      </c>
      <c r="AB1" s="365" t="str">
        <f>V1</f>
        <v>MFS MERIDIAN FDS-BLENDED RSRCH EUROP EQ A1 EUR</v>
      </c>
      <c r="AC1" s="364" t="str">
        <f>W1</f>
        <v>MSCI EUROPE TR</v>
      </c>
      <c r="AF1" s="408" t="str">
        <f>Y1</f>
        <v>XTRACKERS MSCI EUROPE UCITS ETF 1C - TOT RETURN IND</v>
      </c>
      <c r="AG1" s="408" t="str">
        <f>Z1</f>
        <v>BL Equities Europe BR</v>
      </c>
      <c r="AH1" s="418" t="str">
        <f>AA1</f>
        <v>Fund XXX</v>
      </c>
      <c r="AI1" s="408" t="str">
        <f>AB1</f>
        <v>MFS MERIDIAN FDS-BLENDED RSRCH EUROP EQ A1 EUR</v>
      </c>
      <c r="AJ1" s="409" t="str">
        <f>AF1</f>
        <v>XTRACKERS MSCI EUROPE UCITS ETF 1C - TOT RETURN IND</v>
      </c>
      <c r="AK1" s="409" t="str">
        <f>AG1</f>
        <v>BL Equities Europe BR</v>
      </c>
      <c r="AL1" s="418" t="str">
        <f>AH1</f>
        <v>Fund XXX</v>
      </c>
      <c r="AM1" s="409" t="str">
        <f>AI1</f>
        <v>MFS MERIDIAN FDS-BLENDED RSRCH EUROP EQ A1 EUR</v>
      </c>
    </row>
    <row r="2" spans="1:39">
      <c r="A2" s="366">
        <v>44196</v>
      </c>
      <c r="B2" s="367">
        <v>3.2471880021424704E-2</v>
      </c>
      <c r="C2" s="367">
        <v>2.1090779467680676E-2</v>
      </c>
      <c r="D2" s="367">
        <v>3.2045184304399614E-2</v>
      </c>
      <c r="E2" s="367">
        <v>2.8635914797573724E-2</v>
      </c>
      <c r="F2" s="368">
        <v>2.3797625273597262E-2</v>
      </c>
      <c r="G2" s="369">
        <v>-4.789481308030312E-4</v>
      </c>
      <c r="J2" s="416">
        <f>A2</f>
        <v>44196</v>
      </c>
      <c r="K2" s="417">
        <f>1+B2</f>
        <v>1.0324718800214248</v>
      </c>
      <c r="L2" s="417">
        <f t="shared" ref="L2:P52" si="1">1+C2</f>
        <v>1.0210907794676807</v>
      </c>
      <c r="M2" s="417">
        <f t="shared" si="1"/>
        <v>1.0320451843043996</v>
      </c>
      <c r="N2" s="417">
        <f t="shared" si="1"/>
        <v>1.0286359147975737</v>
      </c>
      <c r="O2" s="417">
        <f t="shared" si="1"/>
        <v>1.0237976252735972</v>
      </c>
      <c r="P2" s="417">
        <f t="shared" si="1"/>
        <v>0.99952105186919693</v>
      </c>
      <c r="S2" s="374">
        <f>IF((B2-$G2)&gt;0,0,(B2-$G2)^2)</f>
        <v>0</v>
      </c>
      <c r="T2" s="363">
        <f t="shared" ref="T2:W33" si="2">IF((C2-$G2)&gt;0,0,(C2-$G2)^2)</f>
        <v>0</v>
      </c>
      <c r="U2" s="363">
        <f t="shared" si="2"/>
        <v>0</v>
      </c>
      <c r="V2" s="363">
        <f t="shared" si="2"/>
        <v>0</v>
      </c>
      <c r="W2" s="364">
        <f t="shared" si="2"/>
        <v>0</v>
      </c>
      <c r="Y2" s="375">
        <f>B2-$F2</f>
        <v>8.6742547478274416E-3</v>
      </c>
      <c r="Z2" s="375">
        <f t="shared" ref="Z2:AC33" si="3">C2-$F2</f>
        <v>-2.7068458059165863E-3</v>
      </c>
      <c r="AA2" s="375">
        <f t="shared" si="3"/>
        <v>8.2475590308023518E-3</v>
      </c>
      <c r="AB2" s="375">
        <f t="shared" si="3"/>
        <v>4.838289523976462E-3</v>
      </c>
      <c r="AC2" s="376">
        <f t="shared" si="3"/>
        <v>0</v>
      </c>
      <c r="AE2" s="411" t="s">
        <v>10542</v>
      </c>
      <c r="AF2" s="412">
        <f>PRODUCT(K2:K7)-1</f>
        <v>0.16483663631494339</v>
      </c>
      <c r="AG2" s="412">
        <f t="shared" ref="AG2:AI2" si="4">PRODUCT(L2:L7)-1</f>
        <v>0.12547528517110274</v>
      </c>
      <c r="AH2" s="412">
        <f t="shared" si="4"/>
        <v>0.20208085612366267</v>
      </c>
      <c r="AI2" s="412">
        <f t="shared" si="4"/>
        <v>0.1807024968260682</v>
      </c>
      <c r="AJ2" s="413">
        <v>3</v>
      </c>
      <c r="AK2" s="413">
        <v>4</v>
      </c>
      <c r="AL2" s="413">
        <v>1</v>
      </c>
      <c r="AM2" s="413">
        <v>2</v>
      </c>
    </row>
    <row r="3" spans="1:39">
      <c r="A3" s="366">
        <v>44225</v>
      </c>
      <c r="B3" s="367">
        <v>-1.6924972440179063E-2</v>
      </c>
      <c r="C3" s="367">
        <v>-1.8153255367428896E-2</v>
      </c>
      <c r="D3" s="367">
        <v>5.472665476121831E-3</v>
      </c>
      <c r="E3" s="367">
        <v>-8.639605046626378E-3</v>
      </c>
      <c r="F3" s="368">
        <v>-7.3407548112215072E-3</v>
      </c>
      <c r="G3" s="369">
        <v>-4.5582011121047156E-4</v>
      </c>
      <c r="J3" s="416">
        <f t="shared" ref="J3:J61" si="5">A3</f>
        <v>44225</v>
      </c>
      <c r="K3" s="417">
        <f t="shared" ref="K3:P61" si="6">1+B3</f>
        <v>0.9830750275598209</v>
      </c>
      <c r="L3" s="417">
        <f t="shared" si="1"/>
        <v>0.98184674463257116</v>
      </c>
      <c r="M3" s="417">
        <f t="shared" si="1"/>
        <v>1.0054726654761219</v>
      </c>
      <c r="N3" s="417">
        <f t="shared" si="1"/>
        <v>0.99136039495337358</v>
      </c>
      <c r="O3" s="417">
        <f t="shared" si="1"/>
        <v>0.99265924518877846</v>
      </c>
      <c r="P3" s="417">
        <f t="shared" si="1"/>
        <v>0.99954417988878952</v>
      </c>
      <c r="S3" s="363">
        <f t="shared" ref="S3:W34" si="7">IF((B3-$G3)&gt;0,0,(B3-$G3)^2)</f>
        <v>2.7123297843477162E-4</v>
      </c>
      <c r="T3" s="363">
        <f t="shared" si="2"/>
        <v>3.1319921464804295E-4</v>
      </c>
      <c r="U3" s="363">
        <f t="shared" si="2"/>
        <v>0</v>
      </c>
      <c r="V3" s="363">
        <f t="shared" si="2"/>
        <v>6.697433586914032E-5</v>
      </c>
      <c r="W3" s="364">
        <f t="shared" si="2"/>
        <v>4.7402325823416049E-5</v>
      </c>
      <c r="Y3" s="375">
        <f t="shared" ref="Y3:AC34" si="8">B3-$F3</f>
        <v>-9.5842176289575552E-3</v>
      </c>
      <c r="Z3" s="375">
        <f t="shared" si="3"/>
        <v>-1.0812500556207388E-2</v>
      </c>
      <c r="AA3" s="375">
        <f t="shared" si="3"/>
        <v>1.2813420287343339E-2</v>
      </c>
      <c r="AB3" s="375">
        <f t="shared" si="3"/>
        <v>-1.2988502354048708E-3</v>
      </c>
      <c r="AC3" s="376">
        <f t="shared" si="3"/>
        <v>0</v>
      </c>
      <c r="AE3" s="411" t="s">
        <v>10543</v>
      </c>
      <c r="AF3" s="412">
        <f>PRODUCT(K8:K13)-1</f>
        <v>4.5809863202667112E-2</v>
      </c>
      <c r="AG3" s="412">
        <f t="shared" ref="AG3:AI3" si="9">PRODUCT(L8:L13)-1</f>
        <v>8.2981418918918637E-2</v>
      </c>
      <c r="AH3" s="412">
        <f t="shared" si="9"/>
        <v>-2.9675058113676211E-4</v>
      </c>
      <c r="AI3" s="412">
        <f t="shared" si="9"/>
        <v>5.4838709677419217E-2</v>
      </c>
      <c r="AJ3" s="413">
        <v>3</v>
      </c>
      <c r="AK3" s="413">
        <v>1</v>
      </c>
      <c r="AL3" s="413">
        <v>4</v>
      </c>
      <c r="AM3" s="413">
        <v>2</v>
      </c>
    </row>
    <row r="4" spans="1:39">
      <c r="A4" s="366">
        <v>44253</v>
      </c>
      <c r="B4" s="367">
        <v>2.8364116094986885E-2</v>
      </c>
      <c r="C4" s="367">
        <v>-7.5851851851851922E-3</v>
      </c>
      <c r="D4" s="367">
        <v>3.3975020052710019E-2</v>
      </c>
      <c r="E4" s="367">
        <v>3.0340757135611122E-2</v>
      </c>
      <c r="F4" s="368">
        <v>2.5539571087680731E-2</v>
      </c>
      <c r="G4" s="369">
        <v>-4.3838249571577156E-4</v>
      </c>
      <c r="J4" s="416">
        <f t="shared" si="5"/>
        <v>44253</v>
      </c>
      <c r="K4" s="417">
        <f t="shared" si="6"/>
        <v>1.0283641160949868</v>
      </c>
      <c r="L4" s="417">
        <f t="shared" si="1"/>
        <v>0.99241481481481486</v>
      </c>
      <c r="M4" s="417">
        <f t="shared" si="1"/>
        <v>1.03397502005271</v>
      </c>
      <c r="N4" s="417">
        <f t="shared" si="1"/>
        <v>1.0303407571356111</v>
      </c>
      <c r="O4" s="417">
        <f t="shared" si="1"/>
        <v>1.0255395710876807</v>
      </c>
      <c r="P4" s="417">
        <f t="shared" si="1"/>
        <v>0.99956161750428418</v>
      </c>
      <c r="S4" s="363">
        <f t="shared" si="7"/>
        <v>0</v>
      </c>
      <c r="T4" s="363">
        <f t="shared" si="2"/>
        <v>5.1076788682207341E-5</v>
      </c>
      <c r="U4" s="363">
        <f t="shared" si="2"/>
        <v>0</v>
      </c>
      <c r="V4" s="363">
        <f t="shared" si="2"/>
        <v>0</v>
      </c>
      <c r="W4" s="364">
        <f t="shared" si="2"/>
        <v>0</v>
      </c>
      <c r="Y4" s="375">
        <f t="shared" si="8"/>
        <v>2.8245450073061534E-3</v>
      </c>
      <c r="Z4" s="375">
        <f t="shared" si="3"/>
        <v>-3.3124756272865923E-2</v>
      </c>
      <c r="AA4" s="375">
        <f t="shared" si="3"/>
        <v>8.4354489650292873E-3</v>
      </c>
      <c r="AB4" s="375">
        <f t="shared" si="3"/>
        <v>4.8011860479303912E-3</v>
      </c>
      <c r="AC4" s="376">
        <f t="shared" si="3"/>
        <v>0</v>
      </c>
      <c r="AE4" s="411" t="s">
        <v>10544</v>
      </c>
      <c r="AF4" s="412">
        <f>PRODUCT(K14:K19)-1</f>
        <v>-1.1101951085462858E-2</v>
      </c>
      <c r="AG4" s="412">
        <f t="shared" ref="AG4:AI4" si="10">PRODUCT(L14:L19)-1</f>
        <v>-0.13565022421524664</v>
      </c>
      <c r="AH4" s="412">
        <f t="shared" si="10"/>
        <v>0.20511551971503517</v>
      </c>
      <c r="AI4" s="412">
        <f t="shared" si="10"/>
        <v>2.2652622041003934E-3</v>
      </c>
      <c r="AJ4" s="413">
        <v>3</v>
      </c>
      <c r="AK4" s="413">
        <v>4</v>
      </c>
      <c r="AL4" s="413">
        <v>1</v>
      </c>
      <c r="AM4" s="413">
        <v>2</v>
      </c>
    </row>
    <row r="5" spans="1:39">
      <c r="A5" s="366">
        <v>44286</v>
      </c>
      <c r="B5" s="367">
        <v>6.3117382937780644E-2</v>
      </c>
      <c r="C5" s="367">
        <v>6.5086284110587006E-2</v>
      </c>
      <c r="D5" s="367">
        <v>4.4716573391699412E-2</v>
      </c>
      <c r="E5" s="367">
        <v>7.6392929066905452E-2</v>
      </c>
      <c r="F5" s="368">
        <v>6.5704472974077874E-2</v>
      </c>
      <c r="G5" s="369">
        <v>-5.1704072011239546E-4</v>
      </c>
      <c r="J5" s="416">
        <f t="shared" si="5"/>
        <v>44286</v>
      </c>
      <c r="K5" s="417">
        <f t="shared" si="6"/>
        <v>1.0631173829377807</v>
      </c>
      <c r="L5" s="417">
        <f t="shared" si="1"/>
        <v>1.065086284110587</v>
      </c>
      <c r="M5" s="417">
        <f t="shared" si="1"/>
        <v>1.0447165733916994</v>
      </c>
      <c r="N5" s="417">
        <f t="shared" si="1"/>
        <v>1.0763929290669054</v>
      </c>
      <c r="O5" s="417">
        <f t="shared" si="1"/>
        <v>1.0657044729740779</v>
      </c>
      <c r="P5" s="417">
        <f t="shared" si="1"/>
        <v>0.99948295927988762</v>
      </c>
      <c r="S5" s="363">
        <f t="shared" si="7"/>
        <v>0</v>
      </c>
      <c r="T5" s="363">
        <f t="shared" si="2"/>
        <v>0</v>
      </c>
      <c r="U5" s="363">
        <f t="shared" si="2"/>
        <v>0</v>
      </c>
      <c r="V5" s="363">
        <f t="shared" si="2"/>
        <v>0</v>
      </c>
      <c r="W5" s="364">
        <f t="shared" si="2"/>
        <v>0</v>
      </c>
      <c r="Y5" s="375">
        <f t="shared" si="8"/>
        <v>-2.5870900362972293E-3</v>
      </c>
      <c r="Z5" s="375">
        <f t="shared" si="3"/>
        <v>-6.1818886349086777E-4</v>
      </c>
      <c r="AA5" s="375">
        <f t="shared" si="3"/>
        <v>-2.0987899582378462E-2</v>
      </c>
      <c r="AB5" s="375">
        <f t="shared" si="3"/>
        <v>1.0688456092827578E-2</v>
      </c>
      <c r="AC5" s="376">
        <f t="shared" si="3"/>
        <v>0</v>
      </c>
      <c r="AE5" s="411" t="s">
        <v>10545</v>
      </c>
      <c r="AF5" s="412">
        <f>PRODUCT(K20:K25)-1</f>
        <v>2.7232812760515923E-3</v>
      </c>
      <c r="AG5" s="412">
        <f t="shared" ref="AG5:AI5" si="11">PRODUCT(L20:L25)-1</f>
        <v>-3.4624710990807994E-2</v>
      </c>
      <c r="AH5" s="412">
        <f t="shared" si="11"/>
        <v>-3.5099963052670602E-2</v>
      </c>
      <c r="AI5" s="412">
        <f t="shared" si="11"/>
        <v>7.5338079632352173E-3</v>
      </c>
      <c r="AJ5" s="413">
        <v>2</v>
      </c>
      <c r="AK5" s="413">
        <v>3</v>
      </c>
      <c r="AL5" s="413">
        <v>4</v>
      </c>
      <c r="AM5" s="413">
        <v>1</v>
      </c>
    </row>
    <row r="6" spans="1:39">
      <c r="A6" s="366">
        <v>44316</v>
      </c>
      <c r="B6" s="367">
        <v>2.184143839749007E-2</v>
      </c>
      <c r="C6" s="367">
        <v>2.9208947692997745E-2</v>
      </c>
      <c r="D6" s="367">
        <v>3.4051129733743586E-2</v>
      </c>
      <c r="E6" s="367">
        <v>9.5210377515382999E-3</v>
      </c>
      <c r="F6" s="368">
        <v>2.1993966133617149E-2</v>
      </c>
      <c r="G6" s="369">
        <v>-4.7159159761294458E-4</v>
      </c>
      <c r="J6" s="416">
        <f t="shared" si="5"/>
        <v>44316</v>
      </c>
      <c r="K6" s="417">
        <f t="shared" si="6"/>
        <v>1.0218414383974901</v>
      </c>
      <c r="L6" s="417">
        <f t="shared" si="1"/>
        <v>1.0292089476929978</v>
      </c>
      <c r="M6" s="417">
        <f t="shared" si="1"/>
        <v>1.0340511297337436</v>
      </c>
      <c r="N6" s="417">
        <f t="shared" si="1"/>
        <v>1.0095210377515382</v>
      </c>
      <c r="O6" s="417">
        <f t="shared" si="1"/>
        <v>1.0219939661336173</v>
      </c>
      <c r="P6" s="417">
        <f t="shared" si="1"/>
        <v>0.9995284084023871</v>
      </c>
      <c r="S6" s="363">
        <f t="shared" si="7"/>
        <v>0</v>
      </c>
      <c r="T6" s="363">
        <f t="shared" si="2"/>
        <v>0</v>
      </c>
      <c r="U6" s="363">
        <f t="shared" si="2"/>
        <v>0</v>
      </c>
      <c r="V6" s="363">
        <f t="shared" si="2"/>
        <v>0</v>
      </c>
      <c r="W6" s="364">
        <f t="shared" si="2"/>
        <v>0</v>
      </c>
      <c r="Y6" s="375">
        <f t="shared" si="8"/>
        <v>-1.5252773612707896E-4</v>
      </c>
      <c r="Z6" s="375">
        <f t="shared" si="3"/>
        <v>7.2149815593805962E-3</v>
      </c>
      <c r="AA6" s="375">
        <f t="shared" si="3"/>
        <v>1.2057163600126437E-2</v>
      </c>
      <c r="AB6" s="375">
        <f t="shared" si="3"/>
        <v>-1.2472928382078849E-2</v>
      </c>
      <c r="AC6" s="376">
        <f t="shared" si="3"/>
        <v>0</v>
      </c>
      <c r="AE6" s="411" t="s">
        <v>10546</v>
      </c>
      <c r="AF6" s="412">
        <f>PRODUCT(K26:K31)-1</f>
        <v>5.1546391752577581E-2</v>
      </c>
      <c r="AG6" s="412">
        <f t="shared" ref="AG6:AI6" si="12">PRODUCT(L26:L31)-1</f>
        <v>4.6614872364039606E-2</v>
      </c>
      <c r="AH6" s="412">
        <f t="shared" si="12"/>
        <v>-4.1184479237576621E-2</v>
      </c>
      <c r="AI6" s="412">
        <f t="shared" si="12"/>
        <v>1.4917560847945488E-2</v>
      </c>
      <c r="AJ6" s="413">
        <v>1</v>
      </c>
      <c r="AK6" s="413">
        <v>2</v>
      </c>
      <c r="AL6" s="413">
        <v>4</v>
      </c>
      <c r="AM6" s="413">
        <v>3</v>
      </c>
    </row>
    <row r="7" spans="1:39">
      <c r="A7" s="366">
        <v>44347</v>
      </c>
      <c r="B7" s="367">
        <v>2.7279168634860507E-2</v>
      </c>
      <c r="C7" s="367">
        <v>3.1920688528162024E-2</v>
      </c>
      <c r="D7" s="367">
        <v>3.7084530160032776E-2</v>
      </c>
      <c r="E7" s="367">
        <v>3.4141921667147121E-2</v>
      </c>
      <c r="F7" s="368">
        <v>2.7035604956641226E-2</v>
      </c>
      <c r="G7" s="369">
        <v>-4.8625031878636371E-4</v>
      </c>
      <c r="J7" s="416">
        <f t="shared" si="5"/>
        <v>44347</v>
      </c>
      <c r="K7" s="417">
        <f t="shared" si="6"/>
        <v>1.0272791686348606</v>
      </c>
      <c r="L7" s="417">
        <f t="shared" si="1"/>
        <v>1.031920688528162</v>
      </c>
      <c r="M7" s="417">
        <f t="shared" si="1"/>
        <v>1.0370845301600329</v>
      </c>
      <c r="N7" s="417">
        <f t="shared" si="1"/>
        <v>1.034141921667147</v>
      </c>
      <c r="O7" s="417">
        <f t="shared" si="1"/>
        <v>1.0270356049566411</v>
      </c>
      <c r="P7" s="417">
        <f t="shared" si="1"/>
        <v>0.99951374968121365</v>
      </c>
      <c r="S7" s="363">
        <f t="shared" si="7"/>
        <v>0</v>
      </c>
      <c r="T7" s="363">
        <f t="shared" si="2"/>
        <v>0</v>
      </c>
      <c r="U7" s="363">
        <f t="shared" si="2"/>
        <v>0</v>
      </c>
      <c r="V7" s="363">
        <f t="shared" si="2"/>
        <v>0</v>
      </c>
      <c r="W7" s="364">
        <f t="shared" si="2"/>
        <v>0</v>
      </c>
      <c r="Y7" s="375">
        <f t="shared" si="8"/>
        <v>2.4356367821928154E-4</v>
      </c>
      <c r="Z7" s="375">
        <f t="shared" si="3"/>
        <v>4.8850835715207978E-3</v>
      </c>
      <c r="AA7" s="375">
        <f t="shared" si="3"/>
        <v>1.004892520339155E-2</v>
      </c>
      <c r="AB7" s="375">
        <f t="shared" si="3"/>
        <v>7.1063167105058951E-3</v>
      </c>
      <c r="AC7" s="376">
        <f t="shared" si="3"/>
        <v>0</v>
      </c>
      <c r="AE7" s="411" t="s">
        <v>10547</v>
      </c>
      <c r="AF7" s="412">
        <f>PRODUCT(K32:K37)-1</f>
        <v>2.8252161079485472E-2</v>
      </c>
      <c r="AG7" s="412">
        <f t="shared" ref="AG7:AI7" si="13">PRODUCT(L32:L37)-1</f>
        <v>-2.2046101467879664E-2</v>
      </c>
      <c r="AH7" s="412">
        <f t="shared" si="13"/>
        <v>6.5761448349307638E-2</v>
      </c>
      <c r="AI7" s="412">
        <f t="shared" si="13"/>
        <v>2.4239298607529935E-2</v>
      </c>
      <c r="AJ7" s="413">
        <v>2</v>
      </c>
      <c r="AK7" s="413">
        <v>4</v>
      </c>
      <c r="AL7" s="413">
        <v>1</v>
      </c>
      <c r="AM7" s="413">
        <v>3</v>
      </c>
    </row>
    <row r="8" spans="1:39">
      <c r="A8" s="366">
        <v>44377</v>
      </c>
      <c r="B8" s="367">
        <v>1.8507874468329688E-2</v>
      </c>
      <c r="C8" s="367">
        <v>4.0065456081081099E-2</v>
      </c>
      <c r="D8" s="367">
        <v>-3.4620901132594679E-4</v>
      </c>
      <c r="E8" s="367">
        <v>3.5842293906810261E-3</v>
      </c>
      <c r="F8" s="368">
        <v>1.7279019615010115E-2</v>
      </c>
      <c r="G8" s="369">
        <v>-4.7003504747877367E-4</v>
      </c>
      <c r="J8" s="416">
        <f t="shared" si="5"/>
        <v>44377</v>
      </c>
      <c r="K8" s="417">
        <f t="shared" si="6"/>
        <v>1.0185078744683298</v>
      </c>
      <c r="L8" s="417">
        <f t="shared" si="1"/>
        <v>1.0400654560810811</v>
      </c>
      <c r="M8" s="417">
        <f t="shared" si="1"/>
        <v>0.99965379098867402</v>
      </c>
      <c r="N8" s="417">
        <f t="shared" si="1"/>
        <v>1.0035842293906809</v>
      </c>
      <c r="O8" s="417">
        <f t="shared" si="1"/>
        <v>1.0172790196150101</v>
      </c>
      <c r="P8" s="417">
        <f t="shared" si="1"/>
        <v>0.99952996495252122</v>
      </c>
      <c r="S8" s="363">
        <f t="shared" si="7"/>
        <v>0</v>
      </c>
      <c r="T8" s="363">
        <f t="shared" si="2"/>
        <v>0</v>
      </c>
      <c r="U8" s="363">
        <f t="shared" si="2"/>
        <v>0</v>
      </c>
      <c r="V8" s="363">
        <f t="shared" si="2"/>
        <v>0</v>
      </c>
      <c r="W8" s="364">
        <f t="shared" si="2"/>
        <v>0</v>
      </c>
      <c r="Y8" s="375">
        <f t="shared" si="8"/>
        <v>1.2288548533195727E-3</v>
      </c>
      <c r="Z8" s="375">
        <f t="shared" si="3"/>
        <v>2.2786436466070984E-2</v>
      </c>
      <c r="AA8" s="375">
        <f t="shared" si="3"/>
        <v>-1.7625228626336063E-2</v>
      </c>
      <c r="AB8" s="375">
        <f t="shared" si="3"/>
        <v>-1.3694790224329088E-2</v>
      </c>
      <c r="AC8" s="376">
        <f t="shared" si="3"/>
        <v>0</v>
      </c>
      <c r="AE8" s="411" t="s">
        <v>10548</v>
      </c>
      <c r="AF8" s="412">
        <f>PRODUCT(K38:K43)-1</f>
        <v>0.14573508304285387</v>
      </c>
      <c r="AG8" s="412">
        <f t="shared" ref="AG8:AI8" si="14">PRODUCT(L38:L43)-1</f>
        <v>9.4680972491725024E-2</v>
      </c>
      <c r="AH8" s="412">
        <f t="shared" si="14"/>
        <v>0.18307103006078762</v>
      </c>
      <c r="AI8" s="412">
        <f t="shared" si="14"/>
        <v>0.14249748237663651</v>
      </c>
      <c r="AJ8" s="413">
        <v>2</v>
      </c>
      <c r="AK8" s="413">
        <v>4</v>
      </c>
      <c r="AL8" s="413">
        <v>1</v>
      </c>
      <c r="AM8" s="413">
        <v>3</v>
      </c>
    </row>
    <row r="9" spans="1:39">
      <c r="A9" s="366">
        <v>44407</v>
      </c>
      <c r="B9" s="367">
        <v>1.7494356659142341E-2</v>
      </c>
      <c r="C9" s="367">
        <v>3.6796426940059891E-2</v>
      </c>
      <c r="D9" s="367">
        <v>5.1454581436769838E-3</v>
      </c>
      <c r="E9" s="367">
        <v>1.9404761904761852E-2</v>
      </c>
      <c r="F9" s="368">
        <v>1.8720009930000201E-2</v>
      </c>
      <c r="G9" s="369">
        <v>-4.7203416459501142E-4</v>
      </c>
      <c r="J9" s="416">
        <f t="shared" si="5"/>
        <v>44407</v>
      </c>
      <c r="K9" s="417">
        <f t="shared" si="6"/>
        <v>1.0174943566591423</v>
      </c>
      <c r="L9" s="417">
        <f t="shared" si="1"/>
        <v>1.0367964269400598</v>
      </c>
      <c r="M9" s="417">
        <f t="shared" si="1"/>
        <v>1.005145458143677</v>
      </c>
      <c r="N9" s="417">
        <f t="shared" si="1"/>
        <v>1.0194047619047619</v>
      </c>
      <c r="O9" s="417">
        <f t="shared" si="1"/>
        <v>1.0187200099300002</v>
      </c>
      <c r="P9" s="417">
        <f t="shared" si="1"/>
        <v>0.99952796583540504</v>
      </c>
      <c r="S9" s="363">
        <f t="shared" si="7"/>
        <v>0</v>
      </c>
      <c r="T9" s="363">
        <f t="shared" si="2"/>
        <v>0</v>
      </c>
      <c r="U9" s="363">
        <f t="shared" si="2"/>
        <v>0</v>
      </c>
      <c r="V9" s="363">
        <f t="shared" si="2"/>
        <v>0</v>
      </c>
      <c r="W9" s="364">
        <f t="shared" si="2"/>
        <v>0</v>
      </c>
      <c r="Y9" s="375">
        <f t="shared" si="8"/>
        <v>-1.2256532708578606E-3</v>
      </c>
      <c r="Z9" s="375">
        <f t="shared" si="3"/>
        <v>1.807641701005969E-2</v>
      </c>
      <c r="AA9" s="375">
        <f t="shared" si="3"/>
        <v>-1.3574551786323217E-2</v>
      </c>
      <c r="AB9" s="375">
        <f t="shared" si="3"/>
        <v>6.8475197476165067E-4</v>
      </c>
      <c r="AC9" s="376">
        <f t="shared" si="3"/>
        <v>0</v>
      </c>
      <c r="AE9" s="411" t="s">
        <v>10549</v>
      </c>
      <c r="AF9" s="412">
        <f>PRODUCT(K44:K49)-1</f>
        <v>-1.0335108048856734E-2</v>
      </c>
      <c r="AG9" s="412">
        <f t="shared" ref="AG9:AI9" si="15">PRODUCT(L44:L49)-1</f>
        <v>-2.5076899014649934E-2</v>
      </c>
      <c r="AH9" s="412">
        <f t="shared" si="15"/>
        <v>-4.7897237374625701E-2</v>
      </c>
      <c r="AI9" s="412">
        <f t="shared" si="15"/>
        <v>-3.1165396965308068E-3</v>
      </c>
      <c r="AJ9" s="413">
        <v>2</v>
      </c>
      <c r="AK9" s="413">
        <v>3</v>
      </c>
      <c r="AL9" s="413">
        <v>4</v>
      </c>
      <c r="AM9" s="413">
        <v>1</v>
      </c>
    </row>
    <row r="10" spans="1:39">
      <c r="A10" s="366">
        <v>44439</v>
      </c>
      <c r="B10" s="367">
        <v>1.9911259012756376E-2</v>
      </c>
      <c r="C10" s="367">
        <v>1.6448012531819E-2</v>
      </c>
      <c r="D10" s="367">
        <v>7.4325654656427981E-3</v>
      </c>
      <c r="E10" s="367">
        <v>2.7171162754486427E-2</v>
      </c>
      <c r="F10" s="368">
        <v>1.978683699186207E-2</v>
      </c>
      <c r="G10" s="369">
        <v>-5.0507456318629989E-4</v>
      </c>
      <c r="J10" s="416">
        <f t="shared" si="5"/>
        <v>44439</v>
      </c>
      <c r="K10" s="417">
        <f t="shared" si="6"/>
        <v>1.0199112590127564</v>
      </c>
      <c r="L10" s="417">
        <f t="shared" si="1"/>
        <v>1.0164480125318189</v>
      </c>
      <c r="M10" s="417">
        <f t="shared" si="1"/>
        <v>1.0074325654656429</v>
      </c>
      <c r="N10" s="417">
        <f t="shared" si="1"/>
        <v>1.0271711627544864</v>
      </c>
      <c r="O10" s="417">
        <f t="shared" si="1"/>
        <v>1.0197868369918621</v>
      </c>
      <c r="P10" s="417">
        <f t="shared" si="1"/>
        <v>0.99949492543681373</v>
      </c>
      <c r="S10" s="363">
        <f t="shared" si="7"/>
        <v>0</v>
      </c>
      <c r="T10" s="363">
        <f t="shared" si="2"/>
        <v>0</v>
      </c>
      <c r="U10" s="363">
        <f t="shared" si="2"/>
        <v>0</v>
      </c>
      <c r="V10" s="363">
        <f t="shared" si="2"/>
        <v>0</v>
      </c>
      <c r="W10" s="364">
        <f t="shared" si="2"/>
        <v>0</v>
      </c>
      <c r="Y10" s="375">
        <f t="shared" si="8"/>
        <v>1.2442202089430615E-4</v>
      </c>
      <c r="Z10" s="375">
        <f t="shared" si="3"/>
        <v>-3.3388244600430703E-3</v>
      </c>
      <c r="AA10" s="375">
        <f t="shared" si="3"/>
        <v>-1.2354271526219273E-2</v>
      </c>
      <c r="AB10" s="375">
        <f t="shared" si="3"/>
        <v>7.3843257626243566E-3</v>
      </c>
      <c r="AC10" s="376">
        <f t="shared" si="3"/>
        <v>0</v>
      </c>
      <c r="AE10" s="411" t="s">
        <v>10550</v>
      </c>
      <c r="AF10" s="412">
        <f>PRODUCT(K50:K55)-1</f>
        <v>9.9638336347196876E-2</v>
      </c>
      <c r="AG10" s="412">
        <f t="shared" ref="AG10:AI10" si="16">PRODUCT(L50:L55)-1</f>
        <v>5.8823529411755615E-4</v>
      </c>
      <c r="AH10" s="412">
        <f t="shared" si="16"/>
        <v>0.41849634065202923</v>
      </c>
      <c r="AI10" s="412">
        <f t="shared" si="16"/>
        <v>0.1260618309280952</v>
      </c>
      <c r="AJ10" s="413">
        <v>3</v>
      </c>
      <c r="AK10" s="413">
        <v>4</v>
      </c>
      <c r="AL10" s="413">
        <v>1</v>
      </c>
      <c r="AM10" s="413">
        <v>2</v>
      </c>
    </row>
    <row r="11" spans="1:39">
      <c r="A11" s="366">
        <v>44469</v>
      </c>
      <c r="B11" s="367">
        <v>-2.9419761814127993E-2</v>
      </c>
      <c r="C11" s="367">
        <v>-5.5384319013677526E-2</v>
      </c>
      <c r="D11" s="367">
        <v>1.0406996628719519E-2</v>
      </c>
      <c r="E11" s="367">
        <v>-2.7589343237200248E-2</v>
      </c>
      <c r="F11" s="368">
        <v>-2.941407662437711E-2</v>
      </c>
      <c r="G11" s="369">
        <v>-4.7453300166784242E-4</v>
      </c>
      <c r="J11" s="416">
        <f t="shared" si="5"/>
        <v>44469</v>
      </c>
      <c r="K11" s="417">
        <f t="shared" si="6"/>
        <v>0.97058023818587202</v>
      </c>
      <c r="L11" s="417">
        <f t="shared" si="1"/>
        <v>0.94461568098632243</v>
      </c>
      <c r="M11" s="417">
        <f t="shared" si="1"/>
        <v>1.0104069966287195</v>
      </c>
      <c r="N11" s="417">
        <f t="shared" si="1"/>
        <v>0.9724106567627997</v>
      </c>
      <c r="O11" s="417">
        <f t="shared" si="1"/>
        <v>0.97058592337562288</v>
      </c>
      <c r="P11" s="417">
        <f t="shared" si="1"/>
        <v>0.99952546699833211</v>
      </c>
      <c r="S11" s="363">
        <f t="shared" si="7"/>
        <v>8.3782627100567326E-4</v>
      </c>
      <c r="T11" s="363">
        <f t="shared" si="2"/>
        <v>3.0150845998846939E-3</v>
      </c>
      <c r="U11" s="363">
        <f t="shared" si="2"/>
        <v>0</v>
      </c>
      <c r="V11" s="363">
        <f t="shared" si="2"/>
        <v>7.3521293410893295E-4</v>
      </c>
      <c r="W11" s="364">
        <f t="shared" si="2"/>
        <v>8.3749718509069265E-4</v>
      </c>
      <c r="Y11" s="375">
        <f t="shared" si="8"/>
        <v>-5.6851897508834737E-6</v>
      </c>
      <c r="Z11" s="375">
        <f t="shared" si="3"/>
        <v>-2.5970242389300416E-2</v>
      </c>
      <c r="AA11" s="375">
        <f t="shared" si="3"/>
        <v>3.9821073253096625E-2</v>
      </c>
      <c r="AB11" s="375">
        <f t="shared" si="3"/>
        <v>1.824733387176862E-3</v>
      </c>
      <c r="AC11" s="376">
        <f t="shared" si="3"/>
        <v>0</v>
      </c>
      <c r="AE11" s="411" t="s">
        <v>10551</v>
      </c>
      <c r="AF11" s="412">
        <f>PRODUCT(K56:K61)-1</f>
        <v>5.5788521624732912E-2</v>
      </c>
      <c r="AG11" s="412">
        <f t="shared" ref="AG11:AI11" si="17">PRODUCT(L56:L61)-1</f>
        <v>-8.2838971727859922E-3</v>
      </c>
      <c r="AH11" s="412">
        <f t="shared" si="17"/>
        <v>9.3600166770898552E-2</v>
      </c>
      <c r="AI11" s="412">
        <f t="shared" si="17"/>
        <v>7.165091561737591E-2</v>
      </c>
      <c r="AJ11" s="413">
        <v>3</v>
      </c>
      <c r="AK11" s="413">
        <v>4</v>
      </c>
      <c r="AL11" s="413">
        <v>1</v>
      </c>
      <c r="AM11" s="413">
        <v>2</v>
      </c>
    </row>
    <row r="12" spans="1:39">
      <c r="A12" s="366">
        <v>44498</v>
      </c>
      <c r="B12" s="367">
        <v>4.5887494397131322E-2</v>
      </c>
      <c r="C12" s="367">
        <v>3.884980116243502E-2</v>
      </c>
      <c r="D12" s="367">
        <v>3.2495164410058022E-2</v>
      </c>
      <c r="E12" s="367">
        <v>5.2885926965197595E-2</v>
      </c>
      <c r="F12" s="368">
        <v>4.6959733065534942E-2</v>
      </c>
      <c r="G12" s="369">
        <v>-4.5945659452717718E-4</v>
      </c>
      <c r="J12" s="416">
        <f t="shared" si="5"/>
        <v>44498</v>
      </c>
      <c r="K12" s="417">
        <f t="shared" si="6"/>
        <v>1.0458874943971312</v>
      </c>
      <c r="L12" s="417">
        <f t="shared" si="1"/>
        <v>1.038849801162435</v>
      </c>
      <c r="M12" s="417">
        <f t="shared" si="1"/>
        <v>1.032495164410058</v>
      </c>
      <c r="N12" s="417">
        <f t="shared" si="1"/>
        <v>1.0528859269651976</v>
      </c>
      <c r="O12" s="417">
        <f t="shared" si="1"/>
        <v>1.0469597330655349</v>
      </c>
      <c r="P12" s="417">
        <f t="shared" si="1"/>
        <v>0.99954054340547283</v>
      </c>
      <c r="S12" s="363">
        <f t="shared" si="7"/>
        <v>0</v>
      </c>
      <c r="T12" s="363">
        <f t="shared" si="2"/>
        <v>0</v>
      </c>
      <c r="U12" s="363">
        <f t="shared" si="2"/>
        <v>0</v>
      </c>
      <c r="V12" s="363">
        <f t="shared" si="2"/>
        <v>0</v>
      </c>
      <c r="W12" s="364">
        <f t="shared" si="2"/>
        <v>0</v>
      </c>
      <c r="Y12" s="375">
        <f t="shared" si="8"/>
        <v>-1.0722386684036203E-3</v>
      </c>
      <c r="Z12" s="375">
        <f t="shared" si="3"/>
        <v>-8.109931903099922E-3</v>
      </c>
      <c r="AA12" s="375">
        <f t="shared" si="3"/>
        <v>-1.446456865547692E-2</v>
      </c>
      <c r="AB12" s="375">
        <f t="shared" si="3"/>
        <v>5.9261938996626531E-3</v>
      </c>
      <c r="AC12" s="376">
        <f t="shared" si="3"/>
        <v>0</v>
      </c>
    </row>
    <row r="13" spans="1:39">
      <c r="A13" s="366">
        <v>44530</v>
      </c>
      <c r="B13" s="367">
        <v>-2.528526276316494E-2</v>
      </c>
      <c r="C13" s="367">
        <v>6.8708284255987722E-3</v>
      </c>
      <c r="D13" s="367">
        <v>-5.3343949044586052E-2</v>
      </c>
      <c r="E13" s="367">
        <v>-1.9580989043529833E-2</v>
      </c>
      <c r="F13" s="368">
        <v>-2.4731888138718867E-2</v>
      </c>
      <c r="G13" s="369">
        <v>-5.0946137910049905E-4</v>
      </c>
      <c r="J13" s="416">
        <f t="shared" si="5"/>
        <v>44530</v>
      </c>
      <c r="K13" s="417">
        <f t="shared" si="6"/>
        <v>0.9747147372368351</v>
      </c>
      <c r="L13" s="417">
        <f t="shared" si="1"/>
        <v>1.0068708284255987</v>
      </c>
      <c r="M13" s="417">
        <f t="shared" si="1"/>
        <v>0.94665605095541394</v>
      </c>
      <c r="N13" s="417">
        <f t="shared" si="1"/>
        <v>0.98041901095647022</v>
      </c>
      <c r="O13" s="417">
        <f t="shared" si="1"/>
        <v>0.97526811186128115</v>
      </c>
      <c r="P13" s="417">
        <f t="shared" si="1"/>
        <v>0.99949053862089954</v>
      </c>
      <c r="S13" s="363">
        <f t="shared" si="7"/>
        <v>6.1384033422260938E-4</v>
      </c>
      <c r="T13" s="363">
        <f t="shared" si="2"/>
        <v>0</v>
      </c>
      <c r="U13" s="363">
        <f t="shared" si="2"/>
        <v>2.7914830868743454E-3</v>
      </c>
      <c r="V13" s="363">
        <f t="shared" si="2"/>
        <v>3.6372316745509334E-4</v>
      </c>
      <c r="W13" s="364">
        <f t="shared" si="2"/>
        <v>5.8672595812507588E-4</v>
      </c>
      <c r="Y13" s="375">
        <f t="shared" si="8"/>
        <v>-5.5337462444607355E-4</v>
      </c>
      <c r="Z13" s="375">
        <f t="shared" si="3"/>
        <v>3.1602716564317637E-2</v>
      </c>
      <c r="AA13" s="375">
        <f t="shared" si="3"/>
        <v>-2.8612060905867185E-2</v>
      </c>
      <c r="AB13" s="375">
        <f t="shared" si="3"/>
        <v>5.1508990951890342E-3</v>
      </c>
      <c r="AC13" s="376">
        <f t="shared" si="3"/>
        <v>0</v>
      </c>
      <c r="AI13" s="419" t="s">
        <v>10552</v>
      </c>
      <c r="AJ13" s="414">
        <f>COUNTIF(AJ2:AJ11,1)/10</f>
        <v>0.1</v>
      </c>
      <c r="AK13" s="414">
        <f>COUNTIF(AK2:AK11,1)/10</f>
        <v>0.1</v>
      </c>
      <c r="AL13" s="415">
        <f>COUNTIF(AL2:AL11,1)/10</f>
        <v>0.6</v>
      </c>
      <c r="AM13" s="414">
        <f>COUNTIF(AM2:AM11,1)/10</f>
        <v>0.2</v>
      </c>
    </row>
    <row r="14" spans="1:39">
      <c r="A14" s="366">
        <v>44561</v>
      </c>
      <c r="B14" s="367">
        <v>5.9082165430063206E-2</v>
      </c>
      <c r="C14" s="367">
        <v>4.9229869370247585E-2</v>
      </c>
      <c r="D14" s="367">
        <v>6.3919259882254081E-2</v>
      </c>
      <c r="E14" s="367">
        <v>5.4630573488881229E-2</v>
      </c>
      <c r="F14" s="368">
        <v>5.521061698705252E-2</v>
      </c>
      <c r="G14" s="369">
        <v>-4.9663373261967349E-4</v>
      </c>
      <c r="J14" s="416">
        <f t="shared" si="5"/>
        <v>44561</v>
      </c>
      <c r="K14" s="417">
        <f t="shared" si="6"/>
        <v>1.0590821654300633</v>
      </c>
      <c r="L14" s="417">
        <f t="shared" si="1"/>
        <v>1.0492298693702475</v>
      </c>
      <c r="M14" s="417">
        <f t="shared" si="1"/>
        <v>1.063919259882254</v>
      </c>
      <c r="N14" s="417">
        <f t="shared" si="1"/>
        <v>1.0546305734888812</v>
      </c>
      <c r="O14" s="417">
        <f t="shared" si="1"/>
        <v>1.0552106169870525</v>
      </c>
      <c r="P14" s="417">
        <f t="shared" si="1"/>
        <v>0.99950336626738034</v>
      </c>
      <c r="S14" s="363">
        <f t="shared" si="7"/>
        <v>0</v>
      </c>
      <c r="T14" s="363">
        <f t="shared" si="2"/>
        <v>0</v>
      </c>
      <c r="U14" s="363">
        <f t="shared" si="2"/>
        <v>0</v>
      </c>
      <c r="V14" s="363">
        <f t="shared" si="2"/>
        <v>0</v>
      </c>
      <c r="W14" s="364">
        <f t="shared" si="2"/>
        <v>0</v>
      </c>
      <c r="Y14" s="375">
        <f t="shared" si="8"/>
        <v>3.8715484430106861E-3</v>
      </c>
      <c r="Z14" s="375">
        <f t="shared" si="3"/>
        <v>-5.9807476168049351E-3</v>
      </c>
      <c r="AA14" s="375">
        <f t="shared" si="3"/>
        <v>8.7086428952015613E-3</v>
      </c>
      <c r="AB14" s="375">
        <f t="shared" si="3"/>
        <v>-5.8004349817129125E-4</v>
      </c>
      <c r="AC14" s="376">
        <f t="shared" si="3"/>
        <v>0</v>
      </c>
      <c r="AI14" s="419" t="s">
        <v>10553</v>
      </c>
      <c r="AJ14" s="414">
        <f>(COUNTIF(AJ2:AJ11,1)+COUNTIF(AJ2:AJ11,2))/10</f>
        <v>0.5</v>
      </c>
      <c r="AK14" s="414">
        <f>(COUNTIF(AK2:AK11,1)+COUNTIF(AK2:AK11,2))/10</f>
        <v>0.2</v>
      </c>
      <c r="AL14" s="415">
        <f>(COUNTIF(AL2:AL11,1)+COUNTIF(AL2:AL11,2))/10</f>
        <v>0.6</v>
      </c>
      <c r="AM14" s="414">
        <f>(COUNTIF(AM2:AM11,1)+COUNTIF(AM2:AM11,2))/10</f>
        <v>0.7</v>
      </c>
    </row>
    <row r="15" spans="1:39">
      <c r="A15" s="366">
        <v>44592</v>
      </c>
      <c r="B15" s="367">
        <v>-3.3834976647638723E-2</v>
      </c>
      <c r="C15" s="367">
        <v>-0.10884511753228644</v>
      </c>
      <c r="D15" s="367">
        <v>1.9065333643338599E-3</v>
      </c>
      <c r="E15" s="367">
        <v>-1.8937495525166336E-2</v>
      </c>
      <c r="F15" s="368">
        <v>-3.1855560065545262E-2</v>
      </c>
      <c r="G15" s="369">
        <v>-4.9838364563497108E-4</v>
      </c>
      <c r="J15" s="416">
        <f t="shared" si="5"/>
        <v>44592</v>
      </c>
      <c r="K15" s="417">
        <f t="shared" si="6"/>
        <v>0.96616502335236132</v>
      </c>
      <c r="L15" s="417">
        <f t="shared" si="1"/>
        <v>0.89115488246771357</v>
      </c>
      <c r="M15" s="417">
        <f t="shared" si="1"/>
        <v>1.0019065333643338</v>
      </c>
      <c r="N15" s="417">
        <f t="shared" si="1"/>
        <v>0.98106250447483367</v>
      </c>
      <c r="O15" s="417">
        <f t="shared" si="1"/>
        <v>0.96814443993445476</v>
      </c>
      <c r="P15" s="417">
        <f t="shared" si="1"/>
        <v>0.99950161635436507</v>
      </c>
      <c r="S15" s="363">
        <f t="shared" si="7"/>
        <v>1.1113284329812452E-3</v>
      </c>
      <c r="T15" s="363">
        <f t="shared" si="2"/>
        <v>1.1739014743904871E-2</v>
      </c>
      <c r="U15" s="363">
        <f t="shared" si="2"/>
        <v>0</v>
      </c>
      <c r="V15" s="363">
        <f t="shared" si="2"/>
        <v>3.4000084690587472E-4</v>
      </c>
      <c r="W15" s="364">
        <f t="shared" si="2"/>
        <v>9.8327251302937776E-4</v>
      </c>
      <c r="Y15" s="375">
        <f t="shared" si="8"/>
        <v>-1.9794165820934614E-3</v>
      </c>
      <c r="Z15" s="375">
        <f t="shared" si="3"/>
        <v>-7.6989557466741187E-2</v>
      </c>
      <c r="AA15" s="375">
        <f t="shared" si="3"/>
        <v>3.3762093429879118E-2</v>
      </c>
      <c r="AB15" s="375">
        <f t="shared" si="3"/>
        <v>1.2918064540378926E-2</v>
      </c>
      <c r="AC15" s="376">
        <f t="shared" si="3"/>
        <v>0</v>
      </c>
    </row>
    <row r="16" spans="1:39">
      <c r="A16" s="366">
        <v>44620</v>
      </c>
      <c r="B16" s="367">
        <v>-3.1313782361155937E-2</v>
      </c>
      <c r="C16" s="367">
        <v>-2.940103216389519E-2</v>
      </c>
      <c r="D16" s="367">
        <v>3.188526872737401E-2</v>
      </c>
      <c r="E16" s="367">
        <v>-3.0213464696223425E-2</v>
      </c>
      <c r="F16" s="368">
        <v>-3.0034161490683206E-2</v>
      </c>
      <c r="G16" s="369">
        <v>-4.4835057123838746E-4</v>
      </c>
      <c r="J16" s="416">
        <f t="shared" si="5"/>
        <v>44620</v>
      </c>
      <c r="K16" s="417">
        <f t="shared" si="6"/>
        <v>0.9686862176388441</v>
      </c>
      <c r="L16" s="417">
        <f t="shared" si="1"/>
        <v>0.97059896783610478</v>
      </c>
      <c r="M16" s="417">
        <f t="shared" si="1"/>
        <v>1.0318852687273741</v>
      </c>
      <c r="N16" s="417">
        <f t="shared" si="1"/>
        <v>0.96978653530377656</v>
      </c>
      <c r="O16" s="417">
        <f t="shared" si="1"/>
        <v>0.96996583850931684</v>
      </c>
      <c r="P16" s="417">
        <f t="shared" si="1"/>
        <v>0.99955164942876162</v>
      </c>
      <c r="S16" s="363">
        <f t="shared" si="7"/>
        <v>9.526748795780529E-4</v>
      </c>
      <c r="T16" s="363">
        <f t="shared" si="2"/>
        <v>8.3825777140576806E-4</v>
      </c>
      <c r="U16" s="363">
        <f t="shared" si="2"/>
        <v>0</v>
      </c>
      <c r="V16" s="363">
        <f t="shared" si="2"/>
        <v>8.8596201887338388E-4</v>
      </c>
      <c r="W16" s="364">
        <f t="shared" si="2"/>
        <v>8.7532020776114028E-4</v>
      </c>
      <c r="Y16" s="375">
        <f t="shared" si="8"/>
        <v>-1.2796208704727308E-3</v>
      </c>
      <c r="Z16" s="375">
        <f t="shared" si="3"/>
        <v>6.3312932678801642E-4</v>
      </c>
      <c r="AA16" s="375">
        <f t="shared" si="3"/>
        <v>6.1919430218057216E-2</v>
      </c>
      <c r="AB16" s="375">
        <f t="shared" si="3"/>
        <v>-1.7930320554021897E-4</v>
      </c>
      <c r="AC16" s="376">
        <f t="shared" si="3"/>
        <v>0</v>
      </c>
    </row>
    <row r="17" spans="1:29">
      <c r="A17" s="366">
        <v>44651</v>
      </c>
      <c r="B17" s="367">
        <v>9.4261158857777486E-3</v>
      </c>
      <c r="C17" s="367">
        <v>1.224555561523176E-2</v>
      </c>
      <c r="D17" s="367">
        <v>7.0076013133630113E-2</v>
      </c>
      <c r="E17" s="367">
        <v>1.3507920382285555E-2</v>
      </c>
      <c r="F17" s="368">
        <v>9.6404752680665819E-3</v>
      </c>
      <c r="G17" s="369">
        <v>-4.9774437080161375E-4</v>
      </c>
      <c r="J17" s="416">
        <f t="shared" si="5"/>
        <v>44651</v>
      </c>
      <c r="K17" s="417">
        <f t="shared" si="6"/>
        <v>1.0094261158857778</v>
      </c>
      <c r="L17" s="417">
        <f t="shared" si="1"/>
        <v>1.0122455556152317</v>
      </c>
      <c r="M17" s="417">
        <f t="shared" si="1"/>
        <v>1.0700760131336302</v>
      </c>
      <c r="N17" s="417">
        <f t="shared" si="1"/>
        <v>1.0135079203822857</v>
      </c>
      <c r="O17" s="417">
        <f t="shared" si="1"/>
        <v>1.0096404752680666</v>
      </c>
      <c r="P17" s="417">
        <f t="shared" si="1"/>
        <v>0.99950225562919837</v>
      </c>
      <c r="S17" s="363">
        <f t="shared" si="7"/>
        <v>0</v>
      </c>
      <c r="T17" s="363">
        <f t="shared" si="2"/>
        <v>0</v>
      </c>
      <c r="U17" s="363">
        <f t="shared" si="2"/>
        <v>0</v>
      </c>
      <c r="V17" s="363">
        <f t="shared" si="2"/>
        <v>0</v>
      </c>
      <c r="W17" s="364">
        <f t="shared" si="2"/>
        <v>0</v>
      </c>
      <c r="Y17" s="375">
        <f t="shared" si="8"/>
        <v>-2.1435938228883331E-4</v>
      </c>
      <c r="Z17" s="375">
        <f t="shared" si="3"/>
        <v>2.6050803471651778E-3</v>
      </c>
      <c r="AA17" s="375">
        <f t="shared" si="3"/>
        <v>6.0435537865563535E-2</v>
      </c>
      <c r="AB17" s="375">
        <f t="shared" si="3"/>
        <v>3.8674451142189734E-3</v>
      </c>
      <c r="AC17" s="376">
        <f t="shared" si="3"/>
        <v>0</v>
      </c>
    </row>
    <row r="18" spans="1:29">
      <c r="A18" s="366">
        <v>44680</v>
      </c>
      <c r="B18" s="367">
        <v>-6.0972260368031507E-3</v>
      </c>
      <c r="C18" s="367">
        <v>-3.5018835889000723E-3</v>
      </c>
      <c r="D18" s="367">
        <v>2.0385860199234981E-2</v>
      </c>
      <c r="E18" s="367">
        <v>-1.2956637956637989E-2</v>
      </c>
      <c r="F18" s="368">
        <v>-4.5728420117966337E-3</v>
      </c>
      <c r="G18" s="369">
        <v>-4.7037032405462342E-4</v>
      </c>
      <c r="J18" s="416">
        <f t="shared" si="5"/>
        <v>44680</v>
      </c>
      <c r="K18" s="417">
        <f t="shared" si="6"/>
        <v>0.99390277396319682</v>
      </c>
      <c r="L18" s="417">
        <f t="shared" si="1"/>
        <v>0.99649811641109998</v>
      </c>
      <c r="M18" s="417">
        <f t="shared" si="1"/>
        <v>1.0203858601992351</v>
      </c>
      <c r="N18" s="417">
        <f t="shared" si="1"/>
        <v>0.98704336204336196</v>
      </c>
      <c r="O18" s="417">
        <f t="shared" si="1"/>
        <v>0.99542715798820336</v>
      </c>
      <c r="P18" s="417">
        <f t="shared" si="1"/>
        <v>0.99952962967594539</v>
      </c>
      <c r="S18" s="363">
        <f t="shared" si="7"/>
        <v>3.166150521209073E-5</v>
      </c>
      <c r="T18" s="363">
        <f t="shared" si="2"/>
        <v>9.1900726749339132E-6</v>
      </c>
      <c r="U18" s="363">
        <f t="shared" si="2"/>
        <v>0</v>
      </c>
      <c r="V18" s="363">
        <f t="shared" si="2"/>
        <v>1.5590687939249901E-4</v>
      </c>
      <c r="W18" s="364">
        <f t="shared" si="2"/>
        <v>1.6830273948724775E-5</v>
      </c>
      <c r="Y18" s="375">
        <f t="shared" si="8"/>
        <v>-1.524384025006517E-3</v>
      </c>
      <c r="Z18" s="375">
        <f t="shared" si="3"/>
        <v>1.0709584228965614E-3</v>
      </c>
      <c r="AA18" s="375">
        <f t="shared" si="3"/>
        <v>2.4958702211031615E-2</v>
      </c>
      <c r="AB18" s="375">
        <f t="shared" si="3"/>
        <v>-8.3837959448413556E-3</v>
      </c>
      <c r="AC18" s="376">
        <f t="shared" si="3"/>
        <v>0</v>
      </c>
    </row>
    <row r="19" spans="1:29">
      <c r="A19" s="366">
        <v>44712</v>
      </c>
      <c r="B19" s="367">
        <v>-5.5819608710069137E-3</v>
      </c>
      <c r="C19" s="367">
        <v>-5.5801075555082208E-2</v>
      </c>
      <c r="D19" s="367">
        <v>3.4190146646894569E-3</v>
      </c>
      <c r="E19" s="367">
        <v>-1.5044946778499915E-3</v>
      </c>
      <c r="F19" s="368">
        <v>-5.7056750919088264E-3</v>
      </c>
      <c r="G19" s="369">
        <v>-5.1987302048927728E-4</v>
      </c>
      <c r="J19" s="416">
        <f t="shared" si="5"/>
        <v>44712</v>
      </c>
      <c r="K19" s="417">
        <f t="shared" si="6"/>
        <v>0.99441803912899307</v>
      </c>
      <c r="L19" s="417">
        <f t="shared" si="1"/>
        <v>0.94419892444491782</v>
      </c>
      <c r="M19" s="417">
        <f t="shared" si="1"/>
        <v>1.0034190146646895</v>
      </c>
      <c r="N19" s="417">
        <f t="shared" si="1"/>
        <v>0.99849550532215003</v>
      </c>
      <c r="O19" s="417">
        <f t="shared" si="1"/>
        <v>0.99429432490809122</v>
      </c>
      <c r="P19" s="417">
        <f t="shared" si="1"/>
        <v>0.99948012697951072</v>
      </c>
      <c r="S19" s="363">
        <f t="shared" si="7"/>
        <v>2.5624733406358262E-5</v>
      </c>
      <c r="T19" s="363">
        <f t="shared" si="2"/>
        <v>3.0560113536706843E-3</v>
      </c>
      <c r="U19" s="363">
        <f t="shared" si="2"/>
        <v>0</v>
      </c>
      <c r="V19" s="363">
        <f t="shared" si="2"/>
        <v>9.6947980814375972E-7</v>
      </c>
      <c r="W19" s="364">
        <f t="shared" si="2"/>
        <v>2.6892543123939285E-5</v>
      </c>
      <c r="Y19" s="375">
        <f t="shared" si="8"/>
        <v>1.2371422090191268E-4</v>
      </c>
      <c r="Z19" s="375">
        <f t="shared" si="3"/>
        <v>-5.009540046317338E-2</v>
      </c>
      <c r="AA19" s="375">
        <f t="shared" si="3"/>
        <v>9.1246897565982824E-3</v>
      </c>
      <c r="AB19" s="375">
        <f t="shared" si="3"/>
        <v>4.2011804140588346E-3</v>
      </c>
      <c r="AC19" s="376">
        <f t="shared" si="3"/>
        <v>0</v>
      </c>
    </row>
    <row r="20" spans="1:29">
      <c r="A20" s="366">
        <v>44742</v>
      </c>
      <c r="B20" s="367">
        <v>-7.8474962485411012E-2</v>
      </c>
      <c r="C20" s="367">
        <v>-6.1128968589635159E-2</v>
      </c>
      <c r="D20" s="367">
        <v>-0.10903567469928979</v>
      </c>
      <c r="E20" s="367">
        <v>-7.9330997852864835E-2</v>
      </c>
      <c r="F20" s="368">
        <v>-7.7040886619012108E-2</v>
      </c>
      <c r="G20" s="369">
        <v>-4.8491724132764306E-4</v>
      </c>
      <c r="J20" s="416">
        <f t="shared" si="5"/>
        <v>44742</v>
      </c>
      <c r="K20" s="417">
        <f t="shared" si="6"/>
        <v>0.92152503751458903</v>
      </c>
      <c r="L20" s="417">
        <f t="shared" si="1"/>
        <v>0.93887103141036488</v>
      </c>
      <c r="M20" s="417">
        <f t="shared" si="1"/>
        <v>0.89096432530071024</v>
      </c>
      <c r="N20" s="417">
        <f t="shared" si="1"/>
        <v>0.92066900214713521</v>
      </c>
      <c r="O20" s="417">
        <f t="shared" si="1"/>
        <v>0.92295911338098791</v>
      </c>
      <c r="P20" s="417">
        <f t="shared" si="1"/>
        <v>0.9995150827586724</v>
      </c>
      <c r="S20" s="363">
        <f t="shared" si="7"/>
        <v>6.0824471571741716E-3</v>
      </c>
      <c r="T20" s="363">
        <f t="shared" si="2"/>
        <v>3.6777009639361591E-3</v>
      </c>
      <c r="U20" s="363">
        <f t="shared" si="2"/>
        <v>1.1783266944697326E-2</v>
      </c>
      <c r="V20" s="363">
        <f t="shared" si="2"/>
        <v>6.2167044278010212E-3</v>
      </c>
      <c r="W20" s="364">
        <f t="shared" si="2"/>
        <v>5.8608164473569618E-3</v>
      </c>
      <c r="Y20" s="375">
        <f t="shared" si="8"/>
        <v>-1.4340758663989039E-3</v>
      </c>
      <c r="Z20" s="375">
        <f t="shared" si="3"/>
        <v>1.5911918029376949E-2</v>
      </c>
      <c r="AA20" s="375">
        <f t="shared" si="3"/>
        <v>-3.1994788080277684E-2</v>
      </c>
      <c r="AB20" s="375">
        <f t="shared" si="3"/>
        <v>-2.2901112338527263E-3</v>
      </c>
      <c r="AC20" s="376">
        <f t="shared" si="3"/>
        <v>0</v>
      </c>
    </row>
    <row r="21" spans="1:29">
      <c r="A21" s="366">
        <v>44771</v>
      </c>
      <c r="B21" s="367">
        <v>7.7317411495084698E-2</v>
      </c>
      <c r="C21" s="367">
        <v>7.9103850081085877E-2</v>
      </c>
      <c r="D21" s="367">
        <v>3.4511357876791271E-2</v>
      </c>
      <c r="E21" s="367">
        <v>7.7165418763552984E-2</v>
      </c>
      <c r="F21" s="368">
        <v>7.6205816803327053E-2</v>
      </c>
      <c r="G21" s="369">
        <v>-4.4071506768070007E-4</v>
      </c>
      <c r="J21" s="416">
        <f t="shared" si="5"/>
        <v>44771</v>
      </c>
      <c r="K21" s="417">
        <f t="shared" si="6"/>
        <v>1.0773174114950848</v>
      </c>
      <c r="L21" s="417">
        <f t="shared" si="1"/>
        <v>1.0791038500810859</v>
      </c>
      <c r="M21" s="417">
        <f t="shared" si="1"/>
        <v>1.0345113578767913</v>
      </c>
      <c r="N21" s="417">
        <f t="shared" si="1"/>
        <v>1.0771654187635531</v>
      </c>
      <c r="O21" s="417">
        <f t="shared" si="1"/>
        <v>1.0762058168033271</v>
      </c>
      <c r="P21" s="417">
        <f t="shared" si="1"/>
        <v>0.99955928493231927</v>
      </c>
      <c r="S21" s="363">
        <f t="shared" si="7"/>
        <v>0</v>
      </c>
      <c r="T21" s="363">
        <f t="shared" si="2"/>
        <v>0</v>
      </c>
      <c r="U21" s="363">
        <f t="shared" si="2"/>
        <v>0</v>
      </c>
      <c r="V21" s="363">
        <f t="shared" si="2"/>
        <v>0</v>
      </c>
      <c r="W21" s="364">
        <f t="shared" si="2"/>
        <v>0</v>
      </c>
      <c r="Y21" s="375">
        <f t="shared" si="8"/>
        <v>1.1115946917576447E-3</v>
      </c>
      <c r="Z21" s="375">
        <f t="shared" si="3"/>
        <v>2.8980332777588241E-3</v>
      </c>
      <c r="AA21" s="375">
        <f t="shared" si="3"/>
        <v>-4.1694458926535782E-2</v>
      </c>
      <c r="AB21" s="375">
        <f t="shared" si="3"/>
        <v>9.5960196022593092E-4</v>
      </c>
      <c r="AC21" s="376">
        <f t="shared" si="3"/>
        <v>0</v>
      </c>
    </row>
    <row r="22" spans="1:29">
      <c r="A22" s="366">
        <v>44804</v>
      </c>
      <c r="B22" s="367">
        <v>-5.0831327324637431E-2</v>
      </c>
      <c r="C22" s="367">
        <v>-7.0577757987309406E-2</v>
      </c>
      <c r="D22" s="367">
        <v>-1.1179404952788257E-2</v>
      </c>
      <c r="E22" s="367">
        <v>-4.8505336726554424E-2</v>
      </c>
      <c r="F22" s="368">
        <v>-4.9052623429909598E-2</v>
      </c>
      <c r="G22" s="369">
        <v>-7.7941601498266916E-5</v>
      </c>
      <c r="J22" s="416">
        <f t="shared" si="5"/>
        <v>44804</v>
      </c>
      <c r="K22" s="417">
        <f t="shared" si="6"/>
        <v>0.94916867267536253</v>
      </c>
      <c r="L22" s="417">
        <f t="shared" si="1"/>
        <v>0.92942224201269064</v>
      </c>
      <c r="M22" s="417">
        <f t="shared" si="1"/>
        <v>0.98882059504721176</v>
      </c>
      <c r="N22" s="417">
        <f t="shared" si="1"/>
        <v>0.95149466327344556</v>
      </c>
      <c r="O22" s="417">
        <f t="shared" si="1"/>
        <v>0.95094737657009043</v>
      </c>
      <c r="P22" s="417">
        <f t="shared" si="1"/>
        <v>0.99992205839850168</v>
      </c>
      <c r="S22" s="363">
        <f t="shared" si="7"/>
        <v>2.5759061623617462E-3</v>
      </c>
      <c r="T22" s="363">
        <f t="shared" si="2"/>
        <v>4.9702241104330851E-3</v>
      </c>
      <c r="U22" s="363">
        <f t="shared" si="2"/>
        <v>1.2324248854003476E-4</v>
      </c>
      <c r="V22" s="363">
        <f t="shared" si="2"/>
        <v>2.345212598598313E-3</v>
      </c>
      <c r="W22" s="364">
        <f t="shared" si="2"/>
        <v>2.3985194601941233E-3</v>
      </c>
      <c r="Y22" s="375">
        <f t="shared" si="8"/>
        <v>-1.778703894727833E-3</v>
      </c>
      <c r="Z22" s="375">
        <f t="shared" si="3"/>
        <v>-2.1525134557399808E-2</v>
      </c>
      <c r="AA22" s="375">
        <f t="shared" si="3"/>
        <v>3.7873218477121343E-2</v>
      </c>
      <c r="AB22" s="375">
        <f t="shared" si="3"/>
        <v>5.4728670335517371E-4</v>
      </c>
      <c r="AC22" s="376">
        <f t="shared" si="3"/>
        <v>0</v>
      </c>
    </row>
    <row r="23" spans="1:29">
      <c r="A23" s="366">
        <v>44834</v>
      </c>
      <c r="B23" s="367">
        <v>-6.3933942789737561E-2</v>
      </c>
      <c r="C23" s="367">
        <v>-4.8748353096179108E-2</v>
      </c>
      <c r="D23" s="367">
        <v>-7.5492094950677865E-2</v>
      </c>
      <c r="E23" s="367">
        <v>-6.7345309381237548E-2</v>
      </c>
      <c r="F23" s="368">
        <v>-6.2627413867377718E-2</v>
      </c>
      <c r="G23" s="369">
        <v>2.6091816392858193E-4</v>
      </c>
      <c r="J23" s="416">
        <f t="shared" si="5"/>
        <v>44834</v>
      </c>
      <c r="K23" s="417">
        <f t="shared" si="6"/>
        <v>0.93606605721026248</v>
      </c>
      <c r="L23" s="417">
        <f t="shared" si="1"/>
        <v>0.95125164690382091</v>
      </c>
      <c r="M23" s="417">
        <f t="shared" si="1"/>
        <v>0.92450790504932212</v>
      </c>
      <c r="N23" s="417">
        <f t="shared" si="1"/>
        <v>0.93265469061876249</v>
      </c>
      <c r="O23" s="417">
        <f t="shared" si="1"/>
        <v>0.93737258613262231</v>
      </c>
      <c r="P23" s="417">
        <f t="shared" si="1"/>
        <v>1.0002609181639286</v>
      </c>
      <c r="S23" s="363">
        <f t="shared" si="7"/>
        <v>4.1209801728605295E-3</v>
      </c>
      <c r="T23" s="363">
        <f t="shared" si="2"/>
        <v>2.4019086694468178E-3</v>
      </c>
      <c r="U23" s="363">
        <f t="shared" si="2"/>
        <v>5.7385189959417359E-3</v>
      </c>
      <c r="V23" s="363">
        <f t="shared" si="2"/>
        <v>4.5706020028887786E-3</v>
      </c>
      <c r="W23" s="364">
        <f t="shared" si="2"/>
        <v>3.9549423056798256E-3</v>
      </c>
      <c r="Y23" s="375">
        <f t="shared" si="8"/>
        <v>-1.3065289223598425E-3</v>
      </c>
      <c r="Z23" s="375">
        <f t="shared" si="3"/>
        <v>1.3879060771198611E-2</v>
      </c>
      <c r="AA23" s="375">
        <f t="shared" si="3"/>
        <v>-1.2864681083300147E-2</v>
      </c>
      <c r="AB23" s="375">
        <f t="shared" si="3"/>
        <v>-4.7178955138598294E-3</v>
      </c>
      <c r="AC23" s="376">
        <f t="shared" si="3"/>
        <v>0</v>
      </c>
    </row>
    <row r="24" spans="1:29">
      <c r="A24" s="366">
        <v>44865</v>
      </c>
      <c r="B24" s="367">
        <v>6.1180769957784507E-2</v>
      </c>
      <c r="C24" s="367">
        <v>4.0355074288592273E-2</v>
      </c>
      <c r="D24" s="367">
        <v>9.9683313032886758E-2</v>
      </c>
      <c r="E24" s="367">
        <v>6.6643838548131634E-2</v>
      </c>
      <c r="F24" s="368">
        <v>6.2371536924992005E-2</v>
      </c>
      <c r="G24" s="369">
        <v>5.6420459928874982E-4</v>
      </c>
      <c r="J24" s="416">
        <f t="shared" si="5"/>
        <v>44865</v>
      </c>
      <c r="K24" s="417">
        <f t="shared" si="6"/>
        <v>1.0611807699577844</v>
      </c>
      <c r="L24" s="417">
        <f t="shared" si="1"/>
        <v>1.0403550742885923</v>
      </c>
      <c r="M24" s="417">
        <f t="shared" si="1"/>
        <v>1.0996833130328867</v>
      </c>
      <c r="N24" s="417">
        <f t="shared" si="1"/>
        <v>1.0666438385481316</v>
      </c>
      <c r="O24" s="417">
        <f t="shared" si="1"/>
        <v>1.062371536924992</v>
      </c>
      <c r="P24" s="417">
        <f t="shared" si="1"/>
        <v>1.0005642045992889</v>
      </c>
      <c r="S24" s="363">
        <f t="shared" si="7"/>
        <v>0</v>
      </c>
      <c r="T24" s="363">
        <f t="shared" si="2"/>
        <v>0</v>
      </c>
      <c r="U24" s="363">
        <f t="shared" si="2"/>
        <v>0</v>
      </c>
      <c r="V24" s="363">
        <f t="shared" si="2"/>
        <v>0</v>
      </c>
      <c r="W24" s="364">
        <f t="shared" si="2"/>
        <v>0</v>
      </c>
      <c r="Y24" s="375">
        <f t="shared" si="8"/>
        <v>-1.1907669672074975E-3</v>
      </c>
      <c r="Z24" s="375">
        <f t="shared" si="3"/>
        <v>-2.2016462636399732E-2</v>
      </c>
      <c r="AA24" s="375">
        <f t="shared" si="3"/>
        <v>3.7311776107894754E-2</v>
      </c>
      <c r="AB24" s="375">
        <f t="shared" si="3"/>
        <v>4.2723016231396294E-3</v>
      </c>
      <c r="AC24" s="376">
        <f t="shared" si="3"/>
        <v>0</v>
      </c>
    </row>
    <row r="25" spans="1:29">
      <c r="A25" s="366">
        <v>44895</v>
      </c>
      <c r="B25" s="367">
        <v>7.1250445315283226E-2</v>
      </c>
      <c r="C25" s="367">
        <v>3.5945537065052935E-2</v>
      </c>
      <c r="D25" s="367">
        <v>4.1336227903061379E-2</v>
      </c>
      <c r="E25" s="367">
        <v>7.3314606741573196E-2</v>
      </c>
      <c r="F25" s="368">
        <v>6.9033994141290272E-2</v>
      </c>
      <c r="G25" s="369">
        <v>1.1276510540305235E-3</v>
      </c>
      <c r="J25" s="416">
        <f t="shared" si="5"/>
        <v>44895</v>
      </c>
      <c r="K25" s="417">
        <f t="shared" si="6"/>
        <v>1.0712504453152831</v>
      </c>
      <c r="L25" s="417">
        <f t="shared" si="1"/>
        <v>1.035945537065053</v>
      </c>
      <c r="M25" s="417">
        <f t="shared" si="1"/>
        <v>1.0413362279030614</v>
      </c>
      <c r="N25" s="417">
        <f t="shared" si="1"/>
        <v>1.0733146067415733</v>
      </c>
      <c r="O25" s="417">
        <f t="shared" si="1"/>
        <v>1.0690339941412903</v>
      </c>
      <c r="P25" s="417">
        <f t="shared" si="1"/>
        <v>1.0011276510540306</v>
      </c>
      <c r="S25" s="363">
        <f t="shared" si="7"/>
        <v>0</v>
      </c>
      <c r="T25" s="363">
        <f t="shared" si="2"/>
        <v>0</v>
      </c>
      <c r="U25" s="363">
        <f t="shared" si="2"/>
        <v>0</v>
      </c>
      <c r="V25" s="363">
        <f t="shared" si="2"/>
        <v>0</v>
      </c>
      <c r="W25" s="364">
        <f t="shared" si="2"/>
        <v>0</v>
      </c>
      <c r="Y25" s="375">
        <f t="shared" si="8"/>
        <v>2.2164511739929532E-3</v>
      </c>
      <c r="Z25" s="375">
        <f t="shared" si="3"/>
        <v>-3.3088457076237338E-2</v>
      </c>
      <c r="AA25" s="375">
        <f t="shared" si="3"/>
        <v>-2.7697766238228894E-2</v>
      </c>
      <c r="AB25" s="375">
        <f t="shared" si="3"/>
        <v>4.2806126002829237E-3</v>
      </c>
      <c r="AC25" s="376">
        <f t="shared" si="3"/>
        <v>0</v>
      </c>
    </row>
    <row r="26" spans="1:29">
      <c r="A26" s="366">
        <v>44925</v>
      </c>
      <c r="B26" s="367">
        <v>-2.9819310497727503E-2</v>
      </c>
      <c r="C26" s="367">
        <v>-4.1766458321163651E-2</v>
      </c>
      <c r="D26" s="367">
        <v>-2.688904016337642E-2</v>
      </c>
      <c r="E26" s="367">
        <v>-4.7781059558081387E-2</v>
      </c>
      <c r="F26" s="368">
        <v>-3.4829072764754748E-2</v>
      </c>
      <c r="G26" s="369">
        <v>1.2941666299879095E-3</v>
      </c>
      <c r="J26" s="416">
        <f t="shared" si="5"/>
        <v>44925</v>
      </c>
      <c r="K26" s="417">
        <f t="shared" si="6"/>
        <v>0.97018068950227254</v>
      </c>
      <c r="L26" s="417">
        <f t="shared" si="1"/>
        <v>0.95823354167883634</v>
      </c>
      <c r="M26" s="417">
        <f t="shared" si="1"/>
        <v>0.97311095983662355</v>
      </c>
      <c r="N26" s="417">
        <f t="shared" si="1"/>
        <v>0.95221894044191857</v>
      </c>
      <c r="O26" s="417">
        <f t="shared" si="1"/>
        <v>0.96517092723524522</v>
      </c>
      <c r="P26" s="417">
        <f t="shared" si="1"/>
        <v>1.0012941666299879</v>
      </c>
      <c r="S26" s="363">
        <f t="shared" si="7"/>
        <v>9.6804845897687007E-4</v>
      </c>
      <c r="T26" s="363">
        <f t="shared" si="2"/>
        <v>1.8542174211837361E-3</v>
      </c>
      <c r="U26" s="363">
        <f t="shared" si="2"/>
        <v>7.942931451575372E-4</v>
      </c>
      <c r="V26" s="363">
        <f t="shared" si="2"/>
        <v>2.4083778254101623E-3</v>
      </c>
      <c r="W26" s="364">
        <f t="shared" si="2"/>
        <v>1.3048884243698879E-3</v>
      </c>
      <c r="Y26" s="375">
        <f t="shared" si="8"/>
        <v>5.009762267027245E-3</v>
      </c>
      <c r="Z26" s="375">
        <f t="shared" si="3"/>
        <v>-6.9373855564089024E-3</v>
      </c>
      <c r="AA26" s="375">
        <f t="shared" si="3"/>
        <v>7.9400326013783287E-3</v>
      </c>
      <c r="AB26" s="375">
        <f t="shared" si="3"/>
        <v>-1.2951986793326639E-2</v>
      </c>
      <c r="AC26" s="376">
        <f t="shared" si="3"/>
        <v>0</v>
      </c>
    </row>
    <row r="27" spans="1:29">
      <c r="A27" s="366">
        <v>44957</v>
      </c>
      <c r="B27" s="367">
        <v>6.3071297989031203E-2</v>
      </c>
      <c r="C27" s="367">
        <v>4.8707632284808643E-2</v>
      </c>
      <c r="D27" s="367">
        <v>8.4164043371808328E-2</v>
      </c>
      <c r="E27" s="367">
        <v>7.2087635949585824E-2</v>
      </c>
      <c r="F27" s="368">
        <v>6.8111291579183691E-2</v>
      </c>
      <c r="G27" s="369">
        <v>1.6911754399971614E-3</v>
      </c>
      <c r="J27" s="416">
        <f t="shared" si="5"/>
        <v>44957</v>
      </c>
      <c r="K27" s="417">
        <f t="shared" si="6"/>
        <v>1.0630712979890311</v>
      </c>
      <c r="L27" s="417">
        <f t="shared" si="1"/>
        <v>1.0487076322848086</v>
      </c>
      <c r="M27" s="417">
        <f t="shared" si="1"/>
        <v>1.0841640433718083</v>
      </c>
      <c r="N27" s="417">
        <f t="shared" si="1"/>
        <v>1.0720876359495859</v>
      </c>
      <c r="O27" s="417">
        <f t="shared" si="1"/>
        <v>1.0681112915791837</v>
      </c>
      <c r="P27" s="417">
        <f t="shared" si="1"/>
        <v>1.0016911754399971</v>
      </c>
      <c r="S27" s="363">
        <f t="shared" si="7"/>
        <v>0</v>
      </c>
      <c r="T27" s="363">
        <f t="shared" si="2"/>
        <v>0</v>
      </c>
      <c r="U27" s="363">
        <f t="shared" si="2"/>
        <v>0</v>
      </c>
      <c r="V27" s="363">
        <f t="shared" si="2"/>
        <v>0</v>
      </c>
      <c r="W27" s="364">
        <f t="shared" si="2"/>
        <v>0</v>
      </c>
      <c r="Y27" s="375">
        <f t="shared" si="8"/>
        <v>-5.0399935901524889E-3</v>
      </c>
      <c r="Z27" s="375">
        <f t="shared" si="3"/>
        <v>-1.9403659294375049E-2</v>
      </c>
      <c r="AA27" s="375">
        <f t="shared" si="3"/>
        <v>1.6052751792624637E-2</v>
      </c>
      <c r="AB27" s="375">
        <f t="shared" si="3"/>
        <v>3.9763443704021323E-3</v>
      </c>
      <c r="AC27" s="376">
        <f t="shared" si="3"/>
        <v>0</v>
      </c>
    </row>
    <row r="28" spans="1:29">
      <c r="A28" s="366">
        <v>44985</v>
      </c>
      <c r="B28" s="367">
        <v>1.6659501289767811E-2</v>
      </c>
      <c r="C28" s="367">
        <v>2.2670464453873533E-3</v>
      </c>
      <c r="D28" s="367">
        <v>2.6333830705327261E-2</v>
      </c>
      <c r="E28" s="367">
        <v>3.6623329060611609E-3</v>
      </c>
      <c r="F28" s="368">
        <v>1.7873700347398269E-2</v>
      </c>
      <c r="G28" s="369">
        <v>1.7566037952000963E-3</v>
      </c>
      <c r="J28" s="416">
        <f t="shared" si="5"/>
        <v>44985</v>
      </c>
      <c r="K28" s="417">
        <f t="shared" si="6"/>
        <v>1.0166595012897679</v>
      </c>
      <c r="L28" s="417">
        <f t="shared" si="1"/>
        <v>1.0022670464453873</v>
      </c>
      <c r="M28" s="417">
        <f t="shared" si="1"/>
        <v>1.0263338307053274</v>
      </c>
      <c r="N28" s="417">
        <f t="shared" si="1"/>
        <v>1.0036623329060612</v>
      </c>
      <c r="O28" s="417">
        <f t="shared" si="1"/>
        <v>1.0178737003473983</v>
      </c>
      <c r="P28" s="417">
        <f t="shared" si="1"/>
        <v>1.0017566037952002</v>
      </c>
      <c r="S28" s="363">
        <f t="shared" si="7"/>
        <v>0</v>
      </c>
      <c r="T28" s="363">
        <f t="shared" si="2"/>
        <v>0</v>
      </c>
      <c r="U28" s="363">
        <f t="shared" si="2"/>
        <v>0</v>
      </c>
      <c r="V28" s="363">
        <f t="shared" si="2"/>
        <v>0</v>
      </c>
      <c r="W28" s="364">
        <f t="shared" si="2"/>
        <v>0</v>
      </c>
      <c r="Y28" s="375">
        <f t="shared" si="8"/>
        <v>-1.2141990576304586E-3</v>
      </c>
      <c r="Z28" s="375">
        <f t="shared" si="3"/>
        <v>-1.5606653902010915E-2</v>
      </c>
      <c r="AA28" s="375">
        <f t="shared" si="3"/>
        <v>8.4601303579289917E-3</v>
      </c>
      <c r="AB28" s="375">
        <f t="shared" si="3"/>
        <v>-1.4211367441337108E-2</v>
      </c>
      <c r="AC28" s="376">
        <f t="shared" si="3"/>
        <v>0</v>
      </c>
    </row>
    <row r="29" spans="1:29">
      <c r="A29" s="366">
        <v>45016</v>
      </c>
      <c r="B29" s="367">
        <v>0</v>
      </c>
      <c r="C29" s="367">
        <v>2.6911031202876783E-2</v>
      </c>
      <c r="D29" s="367">
        <v>-4.6090373280942988E-2</v>
      </c>
      <c r="E29" s="367">
        <v>-5.1085568326948881E-3</v>
      </c>
      <c r="F29" s="368">
        <v>5.4656257686038303E-4</v>
      </c>
      <c r="G29" s="369">
        <v>2.1931249957046388E-3</v>
      </c>
      <c r="J29" s="416">
        <f t="shared" si="5"/>
        <v>45016</v>
      </c>
      <c r="K29" s="417">
        <f t="shared" si="6"/>
        <v>1</v>
      </c>
      <c r="L29" s="417">
        <f t="shared" si="1"/>
        <v>1.0269110312028769</v>
      </c>
      <c r="M29" s="417">
        <f t="shared" si="1"/>
        <v>0.95390962671905699</v>
      </c>
      <c r="N29" s="417">
        <f t="shared" si="1"/>
        <v>0.99489144316730516</v>
      </c>
      <c r="O29" s="417">
        <f t="shared" si="1"/>
        <v>1.0005465625768604</v>
      </c>
      <c r="P29" s="417">
        <f t="shared" si="1"/>
        <v>1.0021931249957046</v>
      </c>
      <c r="S29" s="363">
        <f t="shared" si="7"/>
        <v>4.8097972467844724E-6</v>
      </c>
      <c r="T29" s="363">
        <f t="shared" si="2"/>
        <v>0</v>
      </c>
      <c r="U29" s="363">
        <f t="shared" si="2"/>
        <v>2.3312962058310346E-3</v>
      </c>
      <c r="V29" s="363">
        <f t="shared" si="2"/>
        <v>5.3314557523179856E-5</v>
      </c>
      <c r="W29" s="364">
        <f t="shared" si="2"/>
        <v>2.7111677991502464E-6</v>
      </c>
      <c r="Y29" s="375">
        <f t="shared" si="8"/>
        <v>-5.4656257686038303E-4</v>
      </c>
      <c r="Z29" s="375">
        <f t="shared" si="3"/>
        <v>2.63644686260164E-2</v>
      </c>
      <c r="AA29" s="375">
        <f t="shared" si="3"/>
        <v>-4.6636935857803374E-2</v>
      </c>
      <c r="AB29" s="375">
        <f t="shared" si="3"/>
        <v>-5.6551194095552709E-3</v>
      </c>
      <c r="AC29" s="376">
        <f t="shared" si="3"/>
        <v>0</v>
      </c>
    </row>
    <row r="30" spans="1:29">
      <c r="A30" s="366">
        <v>45044</v>
      </c>
      <c r="B30" s="367">
        <v>2.6641294005708804E-2</v>
      </c>
      <c r="C30" s="367">
        <v>3.0159268044730618E-2</v>
      </c>
      <c r="D30" s="367">
        <v>-2.0719199242080984E-2</v>
      </c>
      <c r="E30" s="367">
        <v>2.2703099211443235E-2</v>
      </c>
      <c r="F30" s="368">
        <v>2.6527187256267574E-2</v>
      </c>
      <c r="G30" s="369">
        <v>2.2568567489184631E-3</v>
      </c>
      <c r="J30" s="416">
        <f t="shared" si="5"/>
        <v>45044</v>
      </c>
      <c r="K30" s="417">
        <f t="shared" si="6"/>
        <v>1.0266412940057088</v>
      </c>
      <c r="L30" s="417">
        <f t="shared" si="1"/>
        <v>1.0301592680447307</v>
      </c>
      <c r="M30" s="417">
        <f t="shared" si="1"/>
        <v>0.97928080075791901</v>
      </c>
      <c r="N30" s="417">
        <f t="shared" si="1"/>
        <v>1.0227030992114432</v>
      </c>
      <c r="O30" s="417">
        <f t="shared" si="1"/>
        <v>1.0265271872562676</v>
      </c>
      <c r="P30" s="417">
        <f t="shared" si="1"/>
        <v>1.0022568567489185</v>
      </c>
      <c r="S30" s="363">
        <f t="shared" si="7"/>
        <v>0</v>
      </c>
      <c r="T30" s="363">
        <f t="shared" si="2"/>
        <v>0</v>
      </c>
      <c r="U30" s="363">
        <f t="shared" si="2"/>
        <v>5.2789914890154167E-4</v>
      </c>
      <c r="V30" s="363">
        <f t="shared" si="2"/>
        <v>0</v>
      </c>
      <c r="W30" s="364">
        <f t="shared" si="2"/>
        <v>0</v>
      </c>
      <c r="Y30" s="375">
        <f t="shared" si="8"/>
        <v>1.1410674944123053E-4</v>
      </c>
      <c r="Z30" s="375">
        <f t="shared" si="3"/>
        <v>3.6320807884630442E-3</v>
      </c>
      <c r="AA30" s="375">
        <f t="shared" si="3"/>
        <v>-4.7246386498348558E-2</v>
      </c>
      <c r="AB30" s="375">
        <f t="shared" si="3"/>
        <v>-3.8240880448243385E-3</v>
      </c>
      <c r="AC30" s="376">
        <f t="shared" si="3"/>
        <v>0</v>
      </c>
    </row>
    <row r="31" spans="1:29">
      <c r="A31" s="366">
        <v>45077</v>
      </c>
      <c r="B31" s="367">
        <v>-2.3169601482854494E-2</v>
      </c>
      <c r="C31" s="367">
        <v>-1.7708333333333433E-2</v>
      </c>
      <c r="D31" s="367">
        <v>-5.2073693951375434E-2</v>
      </c>
      <c r="E31" s="367">
        <v>-2.6466790991249448E-2</v>
      </c>
      <c r="F31" s="368">
        <v>-2.3234156782517286E-2</v>
      </c>
      <c r="G31" s="369">
        <v>2.8059608709402003E-3</v>
      </c>
      <c r="J31" s="416">
        <f t="shared" si="5"/>
        <v>45077</v>
      </c>
      <c r="K31" s="417">
        <f t="shared" si="6"/>
        <v>0.97683039851714548</v>
      </c>
      <c r="L31" s="417">
        <f t="shared" si="1"/>
        <v>0.98229166666666656</v>
      </c>
      <c r="M31" s="417">
        <f t="shared" si="1"/>
        <v>0.9479263060486246</v>
      </c>
      <c r="N31" s="417">
        <f t="shared" si="1"/>
        <v>0.97353320900875051</v>
      </c>
      <c r="O31" s="417">
        <f t="shared" si="1"/>
        <v>0.97676584321748272</v>
      </c>
      <c r="P31" s="417">
        <f t="shared" si="1"/>
        <v>1.0028059608709401</v>
      </c>
      <c r="S31" s="363">
        <f t="shared" si="7"/>
        <v>6.7472983959587622E-4</v>
      </c>
      <c r="T31" s="363">
        <f t="shared" si="2"/>
        <v>4.2083626669949485E-4</v>
      </c>
      <c r="U31" s="363">
        <f t="shared" si="2"/>
        <v>3.0117765134165114E-3</v>
      </c>
      <c r="V31" s="363">
        <f t="shared" si="2"/>
        <v>8.5689400158532754E-4</v>
      </c>
      <c r="W31" s="364">
        <f t="shared" si="2"/>
        <v>6.7808772740590825E-4</v>
      </c>
      <c r="Y31" s="375">
        <f t="shared" si="8"/>
        <v>6.4555299662791971E-5</v>
      </c>
      <c r="Z31" s="375">
        <f t="shared" si="3"/>
        <v>5.5258234491838525E-3</v>
      </c>
      <c r="AA31" s="375">
        <f t="shared" si="3"/>
        <v>-2.8839537168858148E-2</v>
      </c>
      <c r="AB31" s="375">
        <f t="shared" si="3"/>
        <v>-3.2326342087321616E-3</v>
      </c>
      <c r="AC31" s="376">
        <f t="shared" si="3"/>
        <v>0</v>
      </c>
    </row>
    <row r="32" spans="1:29">
      <c r="A32" s="366">
        <v>45107</v>
      </c>
      <c r="B32" s="367">
        <v>2.219059666877508E-2</v>
      </c>
      <c r="C32" s="367">
        <v>1.3227660880727826E-2</v>
      </c>
      <c r="D32" s="367">
        <v>5.0985090521831644E-2</v>
      </c>
      <c r="E32" s="367">
        <v>1.8382082074707175E-2</v>
      </c>
      <c r="F32" s="368">
        <v>2.4283202125953109E-2</v>
      </c>
      <c r="G32" s="369">
        <v>2.6883635544565142E-3</v>
      </c>
      <c r="J32" s="416">
        <f t="shared" si="5"/>
        <v>45107</v>
      </c>
      <c r="K32" s="417">
        <f t="shared" si="6"/>
        <v>1.022190596668775</v>
      </c>
      <c r="L32" s="417">
        <f t="shared" si="1"/>
        <v>1.0132276608807278</v>
      </c>
      <c r="M32" s="417">
        <f t="shared" si="1"/>
        <v>1.0509850905218316</v>
      </c>
      <c r="N32" s="417">
        <f t="shared" si="1"/>
        <v>1.0183820820747072</v>
      </c>
      <c r="O32" s="417">
        <f t="shared" si="1"/>
        <v>1.0242832021259531</v>
      </c>
      <c r="P32" s="417">
        <f t="shared" si="1"/>
        <v>1.0026883635544566</v>
      </c>
      <c r="S32" s="363">
        <f t="shared" si="7"/>
        <v>0</v>
      </c>
      <c r="T32" s="363">
        <f t="shared" si="2"/>
        <v>0</v>
      </c>
      <c r="U32" s="363">
        <f t="shared" si="2"/>
        <v>0</v>
      </c>
      <c r="V32" s="363">
        <f t="shared" si="2"/>
        <v>0</v>
      </c>
      <c r="W32" s="364">
        <f t="shared" si="2"/>
        <v>0</v>
      </c>
      <c r="Y32" s="375">
        <f t="shared" si="8"/>
        <v>-2.0926054571780289E-3</v>
      </c>
      <c r="Z32" s="375">
        <f t="shared" si="3"/>
        <v>-1.1055541245225283E-2</v>
      </c>
      <c r="AA32" s="375">
        <f t="shared" si="3"/>
        <v>2.6701888395878535E-2</v>
      </c>
      <c r="AB32" s="375">
        <f t="shared" si="3"/>
        <v>-5.9011200512459339E-3</v>
      </c>
      <c r="AC32" s="376">
        <f t="shared" si="3"/>
        <v>0</v>
      </c>
    </row>
    <row r="33" spans="1:29">
      <c r="A33" s="366">
        <v>45138</v>
      </c>
      <c r="B33" s="367">
        <v>1.9388439127520193E-2</v>
      </c>
      <c r="C33" s="367">
        <v>5.4533436157321201E-3</v>
      </c>
      <c r="D33" s="367">
        <v>3.2552248258391418E-2</v>
      </c>
      <c r="E33" s="367">
        <v>1.9858925664677191E-2</v>
      </c>
      <c r="F33" s="368">
        <v>2.0040423620632544E-2</v>
      </c>
      <c r="G33" s="369">
        <v>2.9341905717676655E-3</v>
      </c>
      <c r="J33" s="416">
        <f t="shared" si="5"/>
        <v>45138</v>
      </c>
      <c r="K33" s="417">
        <f t="shared" si="6"/>
        <v>1.0193884391275201</v>
      </c>
      <c r="L33" s="417">
        <f t="shared" si="1"/>
        <v>1.005453343615732</v>
      </c>
      <c r="M33" s="417">
        <f t="shared" si="1"/>
        <v>1.0325522482583913</v>
      </c>
      <c r="N33" s="417">
        <f t="shared" si="1"/>
        <v>1.0198589256646773</v>
      </c>
      <c r="O33" s="417">
        <f t="shared" si="1"/>
        <v>1.0200404236206326</v>
      </c>
      <c r="P33" s="417">
        <f t="shared" si="1"/>
        <v>1.0029341905717677</v>
      </c>
      <c r="S33" s="363">
        <f t="shared" si="7"/>
        <v>0</v>
      </c>
      <c r="T33" s="363">
        <f t="shared" si="2"/>
        <v>0</v>
      </c>
      <c r="U33" s="363">
        <f t="shared" si="2"/>
        <v>0</v>
      </c>
      <c r="V33" s="363">
        <f t="shared" si="2"/>
        <v>0</v>
      </c>
      <c r="W33" s="364">
        <f t="shared" si="2"/>
        <v>0</v>
      </c>
      <c r="Y33" s="375">
        <f t="shared" si="8"/>
        <v>-6.5198449311235085E-4</v>
      </c>
      <c r="Z33" s="375">
        <f t="shared" si="3"/>
        <v>-1.4587080004900423E-2</v>
      </c>
      <c r="AA33" s="375">
        <f t="shared" si="3"/>
        <v>1.2511824637758875E-2</v>
      </c>
      <c r="AB33" s="375">
        <f t="shared" si="3"/>
        <v>-1.8149795595535229E-4</v>
      </c>
      <c r="AC33" s="376">
        <f t="shared" si="3"/>
        <v>0</v>
      </c>
    </row>
    <row r="34" spans="1:29">
      <c r="A34" s="366">
        <v>45169</v>
      </c>
      <c r="B34" s="367">
        <v>-2.3167585613839772E-2</v>
      </c>
      <c r="C34" s="367">
        <v>-3.3528735002465372E-2</v>
      </c>
      <c r="D34" s="367">
        <v>-2.1548904154399778E-2</v>
      </c>
      <c r="E34" s="367">
        <v>-1.2413988791941548E-2</v>
      </c>
      <c r="F34" s="368">
        <v>-2.4322273014327888E-2</v>
      </c>
      <c r="G34" s="369">
        <v>3.1361535306609176E-3</v>
      </c>
      <c r="J34" s="416">
        <f t="shared" si="5"/>
        <v>45169</v>
      </c>
      <c r="K34" s="417">
        <f t="shared" si="6"/>
        <v>0.9768324143861602</v>
      </c>
      <c r="L34" s="417">
        <f t="shared" si="1"/>
        <v>0.96647126499753466</v>
      </c>
      <c r="M34" s="417">
        <f t="shared" si="1"/>
        <v>0.97845109584560019</v>
      </c>
      <c r="N34" s="417">
        <f t="shared" si="1"/>
        <v>0.98758601120805845</v>
      </c>
      <c r="O34" s="417">
        <f t="shared" si="1"/>
        <v>0.97567772698567212</v>
      </c>
      <c r="P34" s="417">
        <f t="shared" si="1"/>
        <v>1.0031361535306609</v>
      </c>
      <c r="S34" s="363">
        <f t="shared" si="7"/>
        <v>6.9188669298193785E-4</v>
      </c>
      <c r="T34" s="363">
        <f t="shared" si="7"/>
        <v>1.344314051146576E-3</v>
      </c>
      <c r="U34" s="363">
        <f t="shared" si="7"/>
        <v>6.0935207291477412E-4</v>
      </c>
      <c r="V34" s="363">
        <f t="shared" si="7"/>
        <v>2.4180692625319237E-4</v>
      </c>
      <c r="W34" s="364">
        <f t="shared" si="7"/>
        <v>7.5396518832654587E-4</v>
      </c>
      <c r="Y34" s="375">
        <f t="shared" si="8"/>
        <v>1.1546874004881164E-3</v>
      </c>
      <c r="Z34" s="375">
        <f t="shared" si="8"/>
        <v>-9.2064619881374841E-3</v>
      </c>
      <c r="AA34" s="375">
        <f t="shared" si="8"/>
        <v>2.7733688599281096E-3</v>
      </c>
      <c r="AB34" s="375">
        <f t="shared" si="8"/>
        <v>1.190828422238634E-2</v>
      </c>
      <c r="AC34" s="376">
        <f t="shared" si="8"/>
        <v>0</v>
      </c>
    </row>
    <row r="35" spans="1:29">
      <c r="A35" s="366">
        <v>45198</v>
      </c>
      <c r="B35" s="367">
        <v>-1.5120915540365676E-2</v>
      </c>
      <c r="C35" s="367">
        <v>-4.0984071197777847E-2</v>
      </c>
      <c r="D35" s="367">
        <v>-2.6954741109114416E-2</v>
      </c>
      <c r="E35" s="367">
        <v>-1.7202988076425875E-2</v>
      </c>
      <c r="F35" s="368">
        <v>-1.5424492728665485E-2</v>
      </c>
      <c r="G35" s="369">
        <v>3.0088170640877434E-3</v>
      </c>
      <c r="J35" s="416">
        <f t="shared" si="5"/>
        <v>45198</v>
      </c>
      <c r="K35" s="417">
        <f t="shared" si="6"/>
        <v>0.98487908445963435</v>
      </c>
      <c r="L35" s="417">
        <f t="shared" si="1"/>
        <v>0.9590159288022222</v>
      </c>
      <c r="M35" s="417">
        <f t="shared" si="1"/>
        <v>0.97304525889088556</v>
      </c>
      <c r="N35" s="417">
        <f t="shared" si="1"/>
        <v>0.98279701192357416</v>
      </c>
      <c r="O35" s="417">
        <f t="shared" si="1"/>
        <v>0.98457550727133447</v>
      </c>
      <c r="P35" s="417">
        <f t="shared" si="1"/>
        <v>1.0030088170640878</v>
      </c>
      <c r="S35" s="363">
        <f t="shared" ref="S35:W61" si="18">IF((B35-$G35)&gt;0,0,(B35-$G35)^2)</f>
        <v>3.2868720430898139E-4</v>
      </c>
      <c r="T35" s="363">
        <f t="shared" si="18"/>
        <v>1.9353742176209914E-3</v>
      </c>
      <c r="U35" s="363">
        <f t="shared" si="18"/>
        <v>8.9781481839886987E-4</v>
      </c>
      <c r="V35" s="363">
        <f t="shared" si="18"/>
        <v>4.0851706703809269E-4</v>
      </c>
      <c r="W35" s="364">
        <f t="shared" si="18"/>
        <v>3.3978690991561211E-4</v>
      </c>
      <c r="Y35" s="375">
        <f t="shared" ref="Y35:AC61" si="19">B35-$F35</f>
        <v>3.0357718829980909E-4</v>
      </c>
      <c r="Z35" s="375">
        <f t="shared" si="19"/>
        <v>-2.555957846911236E-2</v>
      </c>
      <c r="AA35" s="375">
        <f t="shared" si="19"/>
        <v>-1.1530248380448931E-2</v>
      </c>
      <c r="AB35" s="375">
        <f t="shared" si="19"/>
        <v>-1.7784953477603897E-3</v>
      </c>
      <c r="AC35" s="376">
        <f t="shared" si="19"/>
        <v>0</v>
      </c>
    </row>
    <row r="36" spans="1:29">
      <c r="A36" s="366">
        <v>45230</v>
      </c>
      <c r="B36" s="367">
        <v>-3.5701140964298821E-2</v>
      </c>
      <c r="C36" s="367">
        <v>-2.494384679040075E-2</v>
      </c>
      <c r="D36" s="367">
        <v>-5.0463837828551794E-2</v>
      </c>
      <c r="E36" s="367">
        <v>-3.573908276996153E-2</v>
      </c>
      <c r="F36" s="368">
        <v>-3.5593337896968558E-2</v>
      </c>
      <c r="G36" s="369">
        <v>3.4721504797366031E-3</v>
      </c>
      <c r="J36" s="416">
        <f t="shared" si="5"/>
        <v>45230</v>
      </c>
      <c r="K36" s="417">
        <f t="shared" si="6"/>
        <v>0.96429885903570123</v>
      </c>
      <c r="L36" s="417">
        <f t="shared" si="1"/>
        <v>0.97505615320959926</v>
      </c>
      <c r="M36" s="417">
        <f t="shared" si="1"/>
        <v>0.94953616217144821</v>
      </c>
      <c r="N36" s="417">
        <f t="shared" si="1"/>
        <v>0.96426091723003848</v>
      </c>
      <c r="O36" s="417">
        <f t="shared" si="1"/>
        <v>0.96440666210303139</v>
      </c>
      <c r="P36" s="417">
        <f t="shared" si="1"/>
        <v>1.0034721504797366</v>
      </c>
      <c r="S36" s="363">
        <f t="shared" si="18"/>
        <v>1.5345467625593392E-3</v>
      </c>
      <c r="T36" s="363">
        <f t="shared" si="18"/>
        <v>8.0746890085645366E-4</v>
      </c>
      <c r="U36" s="363">
        <f t="shared" si="18"/>
        <v>2.9090908347918229E-3</v>
      </c>
      <c r="V36" s="363">
        <f t="shared" si="18"/>
        <v>1.5375208129622326E-3</v>
      </c>
      <c r="W36" s="364">
        <f t="shared" si="18"/>
        <v>1.5261123821104861E-3</v>
      </c>
      <c r="Y36" s="375">
        <f t="shared" si="19"/>
        <v>-1.0780306733026296E-4</v>
      </c>
      <c r="Z36" s="375">
        <f t="shared" si="19"/>
        <v>1.0649491106567807E-2</v>
      </c>
      <c r="AA36" s="375">
        <f t="shared" si="19"/>
        <v>-1.4870499931583236E-2</v>
      </c>
      <c r="AB36" s="375">
        <f t="shared" si="19"/>
        <v>-1.4574487299297278E-4</v>
      </c>
      <c r="AC36" s="376">
        <f t="shared" si="19"/>
        <v>0</v>
      </c>
    </row>
    <row r="37" spans="1:29">
      <c r="A37" s="366">
        <v>45260</v>
      </c>
      <c r="B37" s="367">
        <v>6.3685932388222496E-2</v>
      </c>
      <c r="C37" s="367">
        <v>6.2196896217264735E-2</v>
      </c>
      <c r="D37" s="367">
        <v>8.634492740512914E-2</v>
      </c>
      <c r="E37" s="367">
        <v>5.3700685943836042E-2</v>
      </c>
      <c r="F37" s="368">
        <v>6.4577053445235344E-2</v>
      </c>
      <c r="G37" s="369">
        <v>3.2564457124991211E-3</v>
      </c>
      <c r="J37" s="416">
        <f t="shared" si="5"/>
        <v>45260</v>
      </c>
      <c r="K37" s="417">
        <f t="shared" si="6"/>
        <v>1.0636859323882224</v>
      </c>
      <c r="L37" s="417">
        <f t="shared" si="1"/>
        <v>1.0621968962172648</v>
      </c>
      <c r="M37" s="417">
        <f t="shared" si="1"/>
        <v>1.0863449274051291</v>
      </c>
      <c r="N37" s="417">
        <f t="shared" si="1"/>
        <v>1.053700685943836</v>
      </c>
      <c r="O37" s="417">
        <f t="shared" si="1"/>
        <v>1.0645770534452352</v>
      </c>
      <c r="P37" s="417">
        <f t="shared" si="1"/>
        <v>1.0032564457124991</v>
      </c>
      <c r="S37" s="363">
        <f t="shared" si="18"/>
        <v>0</v>
      </c>
      <c r="T37" s="363">
        <f t="shared" si="18"/>
        <v>0</v>
      </c>
      <c r="U37" s="363">
        <f t="shared" si="18"/>
        <v>0</v>
      </c>
      <c r="V37" s="363">
        <f t="shared" si="18"/>
        <v>0</v>
      </c>
      <c r="W37" s="364">
        <f t="shared" si="18"/>
        <v>0</v>
      </c>
      <c r="Y37" s="375">
        <f t="shared" si="19"/>
        <v>-8.911210570128475E-4</v>
      </c>
      <c r="Z37" s="375">
        <f t="shared" si="19"/>
        <v>-2.3801572279706085E-3</v>
      </c>
      <c r="AA37" s="375">
        <f t="shared" si="19"/>
        <v>2.1767873959893796E-2</v>
      </c>
      <c r="AB37" s="375">
        <f t="shared" si="19"/>
        <v>-1.0876367501399302E-2</v>
      </c>
      <c r="AC37" s="376">
        <f t="shared" si="19"/>
        <v>0</v>
      </c>
    </row>
    <row r="38" spans="1:29">
      <c r="A38" s="366">
        <v>45289</v>
      </c>
      <c r="B38" s="367">
        <v>3.818946073405776E-2</v>
      </c>
      <c r="C38" s="367">
        <v>4.2575048510444059E-2</v>
      </c>
      <c r="D38" s="367">
        <v>4.296777416937294E-2</v>
      </c>
      <c r="E38" s="367">
        <v>3.8771399798590032E-2</v>
      </c>
      <c r="F38" s="368">
        <v>3.7194233616091393E-2</v>
      </c>
      <c r="G38" s="369">
        <v>3.1477727410706667E-3</v>
      </c>
      <c r="J38" s="416">
        <f t="shared" si="5"/>
        <v>45289</v>
      </c>
      <c r="K38" s="417">
        <f t="shared" si="6"/>
        <v>1.0381894607340578</v>
      </c>
      <c r="L38" s="417">
        <f t="shared" si="1"/>
        <v>1.0425750485104441</v>
      </c>
      <c r="M38" s="417">
        <f t="shared" si="1"/>
        <v>1.042967774169373</v>
      </c>
      <c r="N38" s="417">
        <f t="shared" si="1"/>
        <v>1.0387713997985901</v>
      </c>
      <c r="O38" s="417">
        <f t="shared" si="1"/>
        <v>1.0371942336160913</v>
      </c>
      <c r="P38" s="417">
        <f t="shared" si="1"/>
        <v>1.0031477727410707</v>
      </c>
      <c r="S38" s="363">
        <f t="shared" si="18"/>
        <v>0</v>
      </c>
      <c r="T38" s="363">
        <f t="shared" si="18"/>
        <v>0</v>
      </c>
      <c r="U38" s="363">
        <f t="shared" si="18"/>
        <v>0</v>
      </c>
      <c r="V38" s="363">
        <f t="shared" si="18"/>
        <v>0</v>
      </c>
      <c r="W38" s="364">
        <f t="shared" si="18"/>
        <v>0</v>
      </c>
      <c r="Y38" s="375">
        <f t="shared" si="19"/>
        <v>9.9522711796636715E-4</v>
      </c>
      <c r="Z38" s="375">
        <f t="shared" si="19"/>
        <v>5.380814894352666E-3</v>
      </c>
      <c r="AA38" s="375">
        <f t="shared" si="19"/>
        <v>5.7735405532815462E-3</v>
      </c>
      <c r="AB38" s="375">
        <f t="shared" si="19"/>
        <v>1.5771661824986391E-3</v>
      </c>
      <c r="AC38" s="376">
        <f t="shared" si="19"/>
        <v>0</v>
      </c>
    </row>
    <row r="39" spans="1:29">
      <c r="A39" s="366">
        <v>45322</v>
      </c>
      <c r="B39" s="367">
        <v>1.4713869550190046E-2</v>
      </c>
      <c r="C39" s="367">
        <v>1.0564922268447595E-2</v>
      </c>
      <c r="D39" s="367">
        <v>-2.2874251497005949E-2</v>
      </c>
      <c r="E39" s="367">
        <v>1.4853541998476631E-2</v>
      </c>
      <c r="F39" s="368">
        <v>1.5889827508573567E-2</v>
      </c>
      <c r="G39" s="369">
        <v>3.5825529102408099E-3</v>
      </c>
      <c r="J39" s="416">
        <f t="shared" si="5"/>
        <v>45322</v>
      </c>
      <c r="K39" s="417">
        <f t="shared" si="6"/>
        <v>1.0147138695501901</v>
      </c>
      <c r="L39" s="417">
        <f t="shared" si="1"/>
        <v>1.0105649222684476</v>
      </c>
      <c r="M39" s="417">
        <f t="shared" si="1"/>
        <v>0.97712574850299405</v>
      </c>
      <c r="N39" s="417">
        <f t="shared" si="1"/>
        <v>1.0148535419984765</v>
      </c>
      <c r="O39" s="417">
        <f t="shared" si="1"/>
        <v>1.0158898275085735</v>
      </c>
      <c r="P39" s="417">
        <f t="shared" si="1"/>
        <v>1.0035825529102409</v>
      </c>
      <c r="S39" s="363">
        <f t="shared" si="18"/>
        <v>0</v>
      </c>
      <c r="T39" s="363">
        <f t="shared" si="18"/>
        <v>0</v>
      </c>
      <c r="U39" s="363">
        <f t="shared" si="18"/>
        <v>6.9996249944331141E-4</v>
      </c>
      <c r="V39" s="363">
        <f t="shared" si="18"/>
        <v>0</v>
      </c>
      <c r="W39" s="364">
        <f t="shared" si="18"/>
        <v>0</v>
      </c>
      <c r="Y39" s="375">
        <f t="shared" si="19"/>
        <v>-1.1759579583835219E-3</v>
      </c>
      <c r="Z39" s="375">
        <f t="shared" si="19"/>
        <v>-5.3249052401259725E-3</v>
      </c>
      <c r="AA39" s="375">
        <f t="shared" si="19"/>
        <v>-3.8764079005579516E-2</v>
      </c>
      <c r="AB39" s="375">
        <f t="shared" si="19"/>
        <v>-1.0362855100969365E-3</v>
      </c>
      <c r="AC39" s="376">
        <f t="shared" si="19"/>
        <v>0</v>
      </c>
    </row>
    <row r="40" spans="1:29">
      <c r="A40" s="366">
        <v>45351</v>
      </c>
      <c r="B40" s="367">
        <v>1.8782540995572059E-2</v>
      </c>
      <c r="C40" s="367">
        <v>2.9305021396457374E-2</v>
      </c>
      <c r="D40" s="367">
        <v>3.8525963149078635E-2</v>
      </c>
      <c r="E40" s="367">
        <v>1.3646753778444952E-2</v>
      </c>
      <c r="F40" s="368">
        <v>1.9569035207537652E-2</v>
      </c>
      <c r="G40" s="369">
        <v>3.1524519946652782E-3</v>
      </c>
      <c r="J40" s="416">
        <f t="shared" si="5"/>
        <v>45351</v>
      </c>
      <c r="K40" s="417">
        <f t="shared" si="6"/>
        <v>1.018782540995572</v>
      </c>
      <c r="L40" s="417">
        <f t="shared" si="1"/>
        <v>1.0293050213964574</v>
      </c>
      <c r="M40" s="417">
        <f t="shared" si="1"/>
        <v>1.0385259631490786</v>
      </c>
      <c r="N40" s="417">
        <f t="shared" si="1"/>
        <v>1.013646753778445</v>
      </c>
      <c r="O40" s="417">
        <f t="shared" si="1"/>
        <v>1.0195690352075377</v>
      </c>
      <c r="P40" s="417">
        <f t="shared" si="1"/>
        <v>1.0031524519946653</v>
      </c>
      <c r="S40" s="363">
        <f t="shared" si="18"/>
        <v>0</v>
      </c>
      <c r="T40" s="363">
        <f t="shared" si="18"/>
        <v>0</v>
      </c>
      <c r="U40" s="363">
        <f t="shared" si="18"/>
        <v>0</v>
      </c>
      <c r="V40" s="363">
        <f t="shared" si="18"/>
        <v>0</v>
      </c>
      <c r="W40" s="364">
        <f t="shared" si="18"/>
        <v>0</v>
      </c>
      <c r="Y40" s="375">
        <f t="shared" si="19"/>
        <v>-7.8649421196559308E-4</v>
      </c>
      <c r="Z40" s="375">
        <f t="shared" si="19"/>
        <v>9.7359861889197222E-3</v>
      </c>
      <c r="AA40" s="375">
        <f t="shared" si="19"/>
        <v>1.8956927941540982E-2</v>
      </c>
      <c r="AB40" s="375">
        <f t="shared" si="19"/>
        <v>-5.9222814290927003E-3</v>
      </c>
      <c r="AC40" s="376">
        <f t="shared" si="19"/>
        <v>0</v>
      </c>
    </row>
    <row r="41" spans="1:29">
      <c r="A41" s="366">
        <v>45380</v>
      </c>
      <c r="B41" s="367">
        <v>4.0406935090987285E-2</v>
      </c>
      <c r="C41" s="367">
        <v>1.3945900431533402E-2</v>
      </c>
      <c r="D41" s="367">
        <v>8.7175452399685396E-2</v>
      </c>
      <c r="E41" s="367">
        <v>4.197098717646653E-2</v>
      </c>
      <c r="F41" s="368">
        <v>4.0713602187286452E-2</v>
      </c>
      <c r="G41" s="369">
        <v>3.04259085676004E-3</v>
      </c>
      <c r="J41" s="416">
        <f t="shared" si="5"/>
        <v>45380</v>
      </c>
      <c r="K41" s="417">
        <f t="shared" si="6"/>
        <v>1.0404069350909873</v>
      </c>
      <c r="L41" s="417">
        <f t="shared" si="1"/>
        <v>1.0139459004315334</v>
      </c>
      <c r="M41" s="417">
        <f t="shared" si="1"/>
        <v>1.0871754523996855</v>
      </c>
      <c r="N41" s="417">
        <f t="shared" si="1"/>
        <v>1.0419709871764666</v>
      </c>
      <c r="O41" s="417">
        <f t="shared" si="1"/>
        <v>1.0407136021872865</v>
      </c>
      <c r="P41" s="417">
        <f t="shared" si="1"/>
        <v>1.00304259085676</v>
      </c>
      <c r="S41" s="363">
        <f t="shared" si="18"/>
        <v>0</v>
      </c>
      <c r="T41" s="363">
        <f t="shared" si="18"/>
        <v>0</v>
      </c>
      <c r="U41" s="363">
        <f t="shared" si="18"/>
        <v>0</v>
      </c>
      <c r="V41" s="363">
        <f t="shared" si="18"/>
        <v>0</v>
      </c>
      <c r="W41" s="364">
        <f t="shared" si="18"/>
        <v>0</v>
      </c>
      <c r="Y41" s="375">
        <f t="shared" si="19"/>
        <v>-3.0666709629916661E-4</v>
      </c>
      <c r="Z41" s="375">
        <f t="shared" si="19"/>
        <v>-2.6767701755753048E-2</v>
      </c>
      <c r="AA41" s="375">
        <f t="shared" si="19"/>
        <v>4.6461850212398945E-2</v>
      </c>
      <c r="AB41" s="375">
        <f t="shared" si="19"/>
        <v>1.2573849891800784E-3</v>
      </c>
      <c r="AC41" s="376">
        <f t="shared" si="19"/>
        <v>0</v>
      </c>
    </row>
    <row r="42" spans="1:29">
      <c r="A42" s="366">
        <v>45412</v>
      </c>
      <c r="B42" s="367">
        <v>-7.4369921498416399E-3</v>
      </c>
      <c r="C42" s="367">
        <v>-3.4930191519177818E-2</v>
      </c>
      <c r="D42" s="367">
        <v>-7.5987841945289571E-3</v>
      </c>
      <c r="E42" s="367">
        <v>-1.7087667161961251E-2</v>
      </c>
      <c r="F42" s="368">
        <v>-7.4479627785762337E-3</v>
      </c>
      <c r="G42" s="369">
        <v>3.5875223818816085E-3</v>
      </c>
      <c r="J42" s="416">
        <f t="shared" si="5"/>
        <v>45412</v>
      </c>
      <c r="K42" s="417">
        <f t="shared" si="6"/>
        <v>0.99256300785015839</v>
      </c>
      <c r="L42" s="417">
        <f t="shared" si="1"/>
        <v>0.96506980848082213</v>
      </c>
      <c r="M42" s="417">
        <f t="shared" si="1"/>
        <v>0.99240121580547103</v>
      </c>
      <c r="N42" s="417">
        <f t="shared" si="1"/>
        <v>0.98291233283803869</v>
      </c>
      <c r="O42" s="417">
        <f t="shared" si="1"/>
        <v>0.99255203722142382</v>
      </c>
      <c r="P42" s="417">
        <f t="shared" si="1"/>
        <v>1.0035875223818815</v>
      </c>
      <c r="S42" s="363">
        <f t="shared" si="18"/>
        <v>1.2153992066017706E-4</v>
      </c>
      <c r="T42" s="363">
        <f t="shared" si="18"/>
        <v>1.4836142841638663E-3</v>
      </c>
      <c r="U42" s="363">
        <f t="shared" si="18"/>
        <v>1.2513345482144625E-4</v>
      </c>
      <c r="V42" s="363">
        <f t="shared" si="18"/>
        <v>4.274634626738291E-4</v>
      </c>
      <c r="W42" s="364">
        <f t="shared" si="18"/>
        <v>1.2178193272668525E-4</v>
      </c>
      <c r="Y42" s="375">
        <f t="shared" si="19"/>
        <v>1.0970628734593806E-5</v>
      </c>
      <c r="Z42" s="375">
        <f t="shared" si="19"/>
        <v>-2.7482228740601584E-2</v>
      </c>
      <c r="AA42" s="375">
        <f t="shared" si="19"/>
        <v>-1.5082141595272342E-4</v>
      </c>
      <c r="AB42" s="375">
        <f t="shared" si="19"/>
        <v>-9.6397043833850171E-3</v>
      </c>
      <c r="AC42" s="376">
        <f t="shared" si="19"/>
        <v>0</v>
      </c>
    </row>
    <row r="43" spans="1:29">
      <c r="A43" s="366">
        <v>45443</v>
      </c>
      <c r="B43" s="367">
        <v>3.3763470699782541E-2</v>
      </c>
      <c r="C43" s="367">
        <v>3.1569323437668093E-2</v>
      </c>
      <c r="D43" s="367">
        <v>3.6060672354699869E-2</v>
      </c>
      <c r="E43" s="367">
        <v>4.3938348286174385E-2</v>
      </c>
      <c r="F43" s="368">
        <v>3.4523009163433101E-2</v>
      </c>
      <c r="G43" s="369">
        <v>3.3688543073201759E-3</v>
      </c>
      <c r="J43" s="416">
        <f t="shared" si="5"/>
        <v>45443</v>
      </c>
      <c r="K43" s="417">
        <f t="shared" si="6"/>
        <v>1.0337634706997825</v>
      </c>
      <c r="L43" s="417">
        <f t="shared" si="1"/>
        <v>1.0315693234376682</v>
      </c>
      <c r="M43" s="417">
        <f t="shared" si="1"/>
        <v>1.0360606723546999</v>
      </c>
      <c r="N43" s="417">
        <f t="shared" si="1"/>
        <v>1.0439383482861744</v>
      </c>
      <c r="O43" s="417">
        <f t="shared" si="1"/>
        <v>1.0345230091634332</v>
      </c>
      <c r="P43" s="417">
        <f t="shared" si="1"/>
        <v>1.0033688543073203</v>
      </c>
      <c r="S43" s="363">
        <f t="shared" si="18"/>
        <v>0</v>
      </c>
      <c r="T43" s="363">
        <f t="shared" si="18"/>
        <v>0</v>
      </c>
      <c r="U43" s="363">
        <f t="shared" si="18"/>
        <v>0</v>
      </c>
      <c r="V43" s="363">
        <f t="shared" si="18"/>
        <v>0</v>
      </c>
      <c r="W43" s="364">
        <f t="shared" si="18"/>
        <v>0</v>
      </c>
      <c r="Y43" s="375">
        <f t="shared" si="19"/>
        <v>-7.5953846365055949E-4</v>
      </c>
      <c r="Z43" s="375">
        <f t="shared" si="19"/>
        <v>-2.9536857257650082E-3</v>
      </c>
      <c r="AA43" s="375">
        <f t="shared" si="19"/>
        <v>1.5376631912667679E-3</v>
      </c>
      <c r="AB43" s="375">
        <f t="shared" si="19"/>
        <v>9.4153391227412842E-3</v>
      </c>
      <c r="AC43" s="376">
        <f t="shared" si="19"/>
        <v>0</v>
      </c>
    </row>
    <row r="44" spans="1:29">
      <c r="A44" s="366">
        <v>45471</v>
      </c>
      <c r="B44" s="367">
        <v>-1.011140441143569E-2</v>
      </c>
      <c r="C44" s="367">
        <v>3.9101193889786766E-3</v>
      </c>
      <c r="D44" s="367">
        <v>-6.9892662326235991E-2</v>
      </c>
      <c r="E44" s="367">
        <v>-1.2560599382988128E-2</v>
      </c>
      <c r="F44" s="368">
        <v>-9.6072907951664076E-3</v>
      </c>
      <c r="G44" s="369">
        <v>2.9341491129962704E-3</v>
      </c>
      <c r="J44" s="416">
        <f t="shared" si="5"/>
        <v>45471</v>
      </c>
      <c r="K44" s="417">
        <f t="shared" si="6"/>
        <v>0.98988859558856435</v>
      </c>
      <c r="L44" s="417">
        <f t="shared" si="1"/>
        <v>1.0039101193889788</v>
      </c>
      <c r="M44" s="417">
        <f t="shared" si="1"/>
        <v>0.93010733767376397</v>
      </c>
      <c r="N44" s="417">
        <f t="shared" si="1"/>
        <v>0.98743940061701185</v>
      </c>
      <c r="O44" s="417">
        <f t="shared" si="1"/>
        <v>0.99039270920483358</v>
      </c>
      <c r="P44" s="417">
        <f t="shared" si="1"/>
        <v>1.0029341491129962</v>
      </c>
      <c r="S44" s="363">
        <f t="shared" si="18"/>
        <v>1.7018646675881916E-4</v>
      </c>
      <c r="T44" s="363">
        <f t="shared" si="18"/>
        <v>0</v>
      </c>
      <c r="U44" s="363">
        <f t="shared" si="18"/>
        <v>5.3037444644054915E-3</v>
      </c>
      <c r="V44" s="363">
        <f t="shared" si="18"/>
        <v>2.4008723095381078E-4</v>
      </c>
      <c r="W44" s="364">
        <f t="shared" si="18"/>
        <v>1.572877149700555E-4</v>
      </c>
      <c r="Y44" s="375">
        <f t="shared" si="19"/>
        <v>-5.0411361626928261E-4</v>
      </c>
      <c r="Z44" s="375">
        <f t="shared" si="19"/>
        <v>1.3517410184145085E-2</v>
      </c>
      <c r="AA44" s="375">
        <f t="shared" si="19"/>
        <v>-6.0285371531069581E-2</v>
      </c>
      <c r="AB44" s="375">
        <f t="shared" si="19"/>
        <v>-2.9533085878217201E-3</v>
      </c>
      <c r="AC44" s="376">
        <f t="shared" si="19"/>
        <v>0</v>
      </c>
    </row>
    <row r="45" spans="1:29">
      <c r="A45" s="366">
        <v>45504</v>
      </c>
      <c r="B45" s="367">
        <v>9.7627118644067635E-3</v>
      </c>
      <c r="C45" s="367">
        <v>1.8903199002908114E-2</v>
      </c>
      <c r="D45" s="367">
        <v>5.6945022513148258E-2</v>
      </c>
      <c r="E45" s="367">
        <v>1.7183664360633743E-2</v>
      </c>
      <c r="F45" s="368">
        <v>1.1870501738595864E-2</v>
      </c>
      <c r="G45" s="369">
        <v>3.3623976856878607E-3</v>
      </c>
      <c r="J45" s="416">
        <f t="shared" si="5"/>
        <v>45504</v>
      </c>
      <c r="K45" s="417">
        <f t="shared" si="6"/>
        <v>1.0097627118644068</v>
      </c>
      <c r="L45" s="417">
        <f t="shared" si="1"/>
        <v>1.018903199002908</v>
      </c>
      <c r="M45" s="417">
        <f t="shared" si="1"/>
        <v>1.0569450225131483</v>
      </c>
      <c r="N45" s="417">
        <f t="shared" si="1"/>
        <v>1.0171836643606338</v>
      </c>
      <c r="O45" s="417">
        <f t="shared" si="1"/>
        <v>1.0118705017385958</v>
      </c>
      <c r="P45" s="417">
        <f t="shared" si="1"/>
        <v>1.0033623976856878</v>
      </c>
      <c r="S45" s="363">
        <f t="shared" si="18"/>
        <v>0</v>
      </c>
      <c r="T45" s="363">
        <f t="shared" si="18"/>
        <v>0</v>
      </c>
      <c r="U45" s="363">
        <f t="shared" si="18"/>
        <v>0</v>
      </c>
      <c r="V45" s="363">
        <f t="shared" si="18"/>
        <v>0</v>
      </c>
      <c r="W45" s="364">
        <f t="shared" si="18"/>
        <v>0</v>
      </c>
      <c r="Y45" s="375">
        <f t="shared" si="19"/>
        <v>-2.1077898741891001E-3</v>
      </c>
      <c r="Z45" s="375">
        <f t="shared" si="19"/>
        <v>7.0326972643122501E-3</v>
      </c>
      <c r="AA45" s="375">
        <f t="shared" si="19"/>
        <v>4.5074520774552394E-2</v>
      </c>
      <c r="AB45" s="375">
        <f t="shared" si="19"/>
        <v>5.3131626220378793E-3</v>
      </c>
      <c r="AC45" s="376">
        <f t="shared" si="19"/>
        <v>0</v>
      </c>
    </row>
    <row r="46" spans="1:29">
      <c r="A46" s="366">
        <v>45534</v>
      </c>
      <c r="B46" s="367">
        <v>1.7322411709413208E-2</v>
      </c>
      <c r="C46" s="367">
        <v>2.0336391437308917E-2</v>
      </c>
      <c r="D46" s="367">
        <v>-1.2314741891601625E-2</v>
      </c>
      <c r="E46" s="367">
        <v>1.5012850247602396E-2</v>
      </c>
      <c r="F46" s="368">
        <v>1.6257796363951998E-2</v>
      </c>
      <c r="G46" s="369">
        <v>3.0572732833041441E-3</v>
      </c>
      <c r="J46" s="416">
        <f t="shared" si="5"/>
        <v>45534</v>
      </c>
      <c r="K46" s="417">
        <f t="shared" si="6"/>
        <v>1.0173224117094133</v>
      </c>
      <c r="L46" s="417">
        <f t="shared" si="1"/>
        <v>1.0203363914373089</v>
      </c>
      <c r="M46" s="417">
        <f t="shared" si="1"/>
        <v>0.98768525810839836</v>
      </c>
      <c r="N46" s="417">
        <f t="shared" si="1"/>
        <v>1.0150128502476023</v>
      </c>
      <c r="O46" s="417">
        <f t="shared" si="1"/>
        <v>1.0162577963639521</v>
      </c>
      <c r="P46" s="417">
        <f t="shared" si="1"/>
        <v>1.0030572732833041</v>
      </c>
      <c r="S46" s="363">
        <f t="shared" si="18"/>
        <v>0</v>
      </c>
      <c r="T46" s="363">
        <f t="shared" si="18"/>
        <v>0</v>
      </c>
      <c r="U46" s="363">
        <f t="shared" si="18"/>
        <v>2.3629885053753327E-4</v>
      </c>
      <c r="V46" s="363">
        <f t="shared" si="18"/>
        <v>0</v>
      </c>
      <c r="W46" s="364">
        <f t="shared" si="18"/>
        <v>0</v>
      </c>
      <c r="Y46" s="375">
        <f t="shared" si="19"/>
        <v>1.0646153454612096E-3</v>
      </c>
      <c r="Z46" s="375">
        <f t="shared" si="19"/>
        <v>4.0785950733569186E-3</v>
      </c>
      <c r="AA46" s="375">
        <f t="shared" si="19"/>
        <v>-2.8572538255553621E-2</v>
      </c>
      <c r="AB46" s="375">
        <f t="shared" si="19"/>
        <v>-1.2449461163496021E-3</v>
      </c>
      <c r="AC46" s="376">
        <f t="shared" si="19"/>
        <v>0</v>
      </c>
    </row>
    <row r="47" spans="1:29">
      <c r="A47" s="366">
        <v>45565</v>
      </c>
      <c r="B47" s="367">
        <v>-4.7958465329109622E-3</v>
      </c>
      <c r="C47" s="367">
        <v>-7.4429292172436641E-3</v>
      </c>
      <c r="D47" s="367">
        <v>-3.1025733961580294E-2</v>
      </c>
      <c r="E47" s="367">
        <v>-3.3966342442489504E-3</v>
      </c>
      <c r="F47" s="368">
        <v>-4.2380865051990339E-3</v>
      </c>
      <c r="G47" s="369">
        <v>3.0751137440015309E-3</v>
      </c>
      <c r="J47" s="416">
        <f t="shared" si="5"/>
        <v>45565</v>
      </c>
      <c r="K47" s="417">
        <f t="shared" si="6"/>
        <v>0.99520415346708901</v>
      </c>
      <c r="L47" s="417">
        <f t="shared" si="1"/>
        <v>0.99255707078275635</v>
      </c>
      <c r="M47" s="417">
        <f t="shared" si="1"/>
        <v>0.96897426603841974</v>
      </c>
      <c r="N47" s="417">
        <f t="shared" si="1"/>
        <v>0.99660336575575104</v>
      </c>
      <c r="O47" s="417">
        <f t="shared" si="1"/>
        <v>0.99576191349480092</v>
      </c>
      <c r="P47" s="417">
        <f t="shared" si="1"/>
        <v>1.0030751137440015</v>
      </c>
      <c r="S47" s="363">
        <f t="shared" si="18"/>
        <v>6.1952015680734386E-5</v>
      </c>
      <c r="T47" s="363">
        <f t="shared" si="18"/>
        <v>1.1062922773459958E-4</v>
      </c>
      <c r="U47" s="363">
        <f t="shared" si="18"/>
        <v>1.1628678142392853E-3</v>
      </c>
      <c r="V47" s="363">
        <f t="shared" si="18"/>
        <v>4.1883522023424154E-5</v>
      </c>
      <c r="W47" s="364">
        <f t="shared" si="18"/>
        <v>5.3482897884907213E-5</v>
      </c>
      <c r="Y47" s="375">
        <f t="shared" si="19"/>
        <v>-5.5776002771192826E-4</v>
      </c>
      <c r="Z47" s="375">
        <f t="shared" si="19"/>
        <v>-3.2048427120446301E-3</v>
      </c>
      <c r="AA47" s="375">
        <f t="shared" si="19"/>
        <v>-2.678764745638126E-2</v>
      </c>
      <c r="AB47" s="375">
        <f t="shared" si="19"/>
        <v>8.414522609500835E-4</v>
      </c>
      <c r="AC47" s="376">
        <f t="shared" si="19"/>
        <v>0</v>
      </c>
    </row>
    <row r="48" spans="1:29">
      <c r="A48" s="366">
        <v>45596</v>
      </c>
      <c r="B48" s="367">
        <v>-3.1743224722578393E-2</v>
      </c>
      <c r="C48" s="367">
        <v>-5.4252642174131865E-2</v>
      </c>
      <c r="D48" s="367">
        <v>-3.3777212538340588E-2</v>
      </c>
      <c r="E48" s="367">
        <v>-3.1851278079008435E-2</v>
      </c>
      <c r="F48" s="368">
        <v>-3.2361177687514189E-2</v>
      </c>
      <c r="G48" s="369">
        <v>2.8882021966249141E-3</v>
      </c>
      <c r="J48" s="416">
        <f t="shared" si="5"/>
        <v>45596</v>
      </c>
      <c r="K48" s="417">
        <f t="shared" si="6"/>
        <v>0.9682567752774216</v>
      </c>
      <c r="L48" s="417">
        <f t="shared" si="1"/>
        <v>0.94574735782586816</v>
      </c>
      <c r="M48" s="417">
        <f t="shared" si="1"/>
        <v>0.96622278746165946</v>
      </c>
      <c r="N48" s="417">
        <f t="shared" si="1"/>
        <v>0.96814872192099155</v>
      </c>
      <c r="O48" s="417">
        <f t="shared" si="1"/>
        <v>0.96763882231248577</v>
      </c>
      <c r="P48" s="417">
        <f t="shared" si="1"/>
        <v>1.002888202196625</v>
      </c>
      <c r="S48" s="363">
        <f t="shared" si="18"/>
        <v>1.1993357304601196E-3</v>
      </c>
      <c r="T48" s="363">
        <f t="shared" si="18"/>
        <v>3.265076095403047E-3</v>
      </c>
      <c r="U48" s="363">
        <f t="shared" si="18"/>
        <v>1.3443526376870256E-3</v>
      </c>
      <c r="V48" s="363">
        <f t="shared" si="18"/>
        <v>1.2068314898211188E-3</v>
      </c>
      <c r="W48" s="364">
        <f t="shared" si="18"/>
        <v>1.2425187822163507E-3</v>
      </c>
      <c r="Y48" s="375">
        <f t="shared" si="19"/>
        <v>6.1795296493579593E-4</v>
      </c>
      <c r="Z48" s="375">
        <f t="shared" si="19"/>
        <v>-2.1891464486617676E-2</v>
      </c>
      <c r="AA48" s="375">
        <f t="shared" si="19"/>
        <v>-1.416034850826399E-3</v>
      </c>
      <c r="AB48" s="375">
        <f t="shared" si="19"/>
        <v>5.0989960850575389E-4</v>
      </c>
      <c r="AC48" s="376">
        <f t="shared" si="19"/>
        <v>0</v>
      </c>
    </row>
    <row r="49" spans="1:29">
      <c r="A49" s="366">
        <v>45625</v>
      </c>
      <c r="B49" s="367">
        <v>9.9995433998447455E-3</v>
      </c>
      <c r="C49" s="367">
        <v>-4.8957002979990822E-3</v>
      </c>
      <c r="D49" s="367">
        <v>4.7346211915915058E-2</v>
      </c>
      <c r="E49" s="367">
        <v>1.3441290363874894E-2</v>
      </c>
      <c r="F49" s="368">
        <v>1.0796703368331632E-2</v>
      </c>
      <c r="G49" s="369">
        <v>2.552018331251231E-3</v>
      </c>
      <c r="J49" s="416">
        <f t="shared" si="5"/>
        <v>45625</v>
      </c>
      <c r="K49" s="417">
        <f t="shared" si="6"/>
        <v>1.0099995433998448</v>
      </c>
      <c r="L49" s="417">
        <f t="shared" si="1"/>
        <v>0.99510429970200087</v>
      </c>
      <c r="M49" s="417">
        <f t="shared" si="1"/>
        <v>1.0473462119159151</v>
      </c>
      <c r="N49" s="417">
        <f t="shared" si="1"/>
        <v>1.013441290363875</v>
      </c>
      <c r="O49" s="417">
        <f t="shared" si="1"/>
        <v>1.0107967033683316</v>
      </c>
      <c r="P49" s="417">
        <f t="shared" si="1"/>
        <v>1.0025520183312513</v>
      </c>
      <c r="S49" s="363">
        <f t="shared" si="18"/>
        <v>0</v>
      </c>
      <c r="T49" s="363">
        <f t="shared" si="18"/>
        <v>5.5468512780482164E-5</v>
      </c>
      <c r="U49" s="363">
        <f t="shared" si="18"/>
        <v>0</v>
      </c>
      <c r="V49" s="363">
        <f t="shared" si="18"/>
        <v>0</v>
      </c>
      <c r="W49" s="364">
        <f t="shared" si="18"/>
        <v>0</v>
      </c>
      <c r="Y49" s="375">
        <f t="shared" si="19"/>
        <v>-7.9715996848688658E-4</v>
      </c>
      <c r="Z49" s="375">
        <f t="shared" si="19"/>
        <v>-1.5692403666330713E-2</v>
      </c>
      <c r="AA49" s="375">
        <f t="shared" si="19"/>
        <v>3.6549508547583424E-2</v>
      </c>
      <c r="AB49" s="375">
        <f t="shared" si="19"/>
        <v>2.6445869955432615E-3</v>
      </c>
      <c r="AC49" s="376">
        <f t="shared" si="19"/>
        <v>0</v>
      </c>
    </row>
    <row r="50" spans="1:29">
      <c r="A50" s="366">
        <v>45657</v>
      </c>
      <c r="B50" s="367">
        <v>-1.0578661844484517E-2</v>
      </c>
      <c r="C50" s="367">
        <v>-1.06951871657754E-2</v>
      </c>
      <c r="D50" s="367">
        <v>4.369039698381013E-2</v>
      </c>
      <c r="E50" s="367">
        <v>-5.0525783939117143E-3</v>
      </c>
      <c r="F50" s="368">
        <v>-4.717759825012143E-3</v>
      </c>
      <c r="G50" s="369">
        <v>2.7260478066484825E-3</v>
      </c>
      <c r="J50" s="416">
        <f t="shared" si="5"/>
        <v>45657</v>
      </c>
      <c r="K50" s="417">
        <f t="shared" si="6"/>
        <v>0.98942133815551547</v>
      </c>
      <c r="L50" s="417">
        <f t="shared" si="1"/>
        <v>0.98930481283422456</v>
      </c>
      <c r="M50" s="417">
        <f t="shared" si="1"/>
        <v>1.0436903969838101</v>
      </c>
      <c r="N50" s="417">
        <f t="shared" si="1"/>
        <v>0.99494742160608829</v>
      </c>
      <c r="O50" s="417">
        <f t="shared" si="1"/>
        <v>0.9952822401749879</v>
      </c>
      <c r="P50" s="417">
        <f t="shared" si="1"/>
        <v>1.0027260478066484</v>
      </c>
      <c r="S50" s="363">
        <f t="shared" si="18"/>
        <v>1.7701529890095158E-4</v>
      </c>
      <c r="T50" s="363">
        <f t="shared" si="18"/>
        <v>1.8012954818501391E-4</v>
      </c>
      <c r="U50" s="363">
        <f t="shared" si="18"/>
        <v>0</v>
      </c>
      <c r="V50" s="363">
        <f t="shared" si="18"/>
        <v>6.0507025568041569E-5</v>
      </c>
      <c r="W50" s="364">
        <f t="shared" si="18"/>
        <v>5.5410272057168961E-5</v>
      </c>
      <c r="Y50" s="375">
        <f t="shared" si="19"/>
        <v>-5.8609020194723737E-3</v>
      </c>
      <c r="Z50" s="375">
        <f t="shared" si="19"/>
        <v>-5.9774273407632575E-3</v>
      </c>
      <c r="AA50" s="375">
        <f t="shared" si="19"/>
        <v>4.8408156808822274E-2</v>
      </c>
      <c r="AB50" s="375">
        <f t="shared" si="19"/>
        <v>-3.348185688995713E-4</v>
      </c>
      <c r="AC50" s="376">
        <f t="shared" si="19"/>
        <v>0</v>
      </c>
    </row>
    <row r="51" spans="1:29">
      <c r="A51" s="366">
        <v>45688</v>
      </c>
      <c r="B51" s="367">
        <v>7.2055195101891539E-2</v>
      </c>
      <c r="C51" s="367">
        <v>5.5027027027027067E-2</v>
      </c>
      <c r="D51" s="367">
        <v>6.1127638475704738E-2</v>
      </c>
      <c r="E51" s="367">
        <v>6.0811883073602774E-2</v>
      </c>
      <c r="F51" s="368">
        <v>6.4830052740018879E-2</v>
      </c>
      <c r="G51" s="369">
        <v>2.5163066072657445E-3</v>
      </c>
      <c r="J51" s="416">
        <f t="shared" si="5"/>
        <v>45688</v>
      </c>
      <c r="K51" s="417">
        <f t="shared" si="6"/>
        <v>1.0720551951018915</v>
      </c>
      <c r="L51" s="417">
        <f t="shared" si="1"/>
        <v>1.055027027027027</v>
      </c>
      <c r="M51" s="417">
        <f t="shared" si="1"/>
        <v>1.0611276384757047</v>
      </c>
      <c r="N51" s="417">
        <f t="shared" si="1"/>
        <v>1.0608118830736029</v>
      </c>
      <c r="O51" s="417">
        <f t="shared" si="1"/>
        <v>1.064830052740019</v>
      </c>
      <c r="P51" s="417">
        <f t="shared" si="1"/>
        <v>1.0025163066072658</v>
      </c>
      <c r="S51" s="363">
        <f t="shared" si="18"/>
        <v>0</v>
      </c>
      <c r="T51" s="363">
        <f t="shared" si="18"/>
        <v>0</v>
      </c>
      <c r="U51" s="363">
        <f t="shared" si="18"/>
        <v>0</v>
      </c>
      <c r="V51" s="363">
        <f t="shared" si="18"/>
        <v>0</v>
      </c>
      <c r="W51" s="364">
        <f t="shared" si="18"/>
        <v>0</v>
      </c>
      <c r="Y51" s="375">
        <f t="shared" si="19"/>
        <v>7.2251423618726607E-3</v>
      </c>
      <c r="Z51" s="375">
        <f t="shared" si="19"/>
        <v>-9.8030257129918114E-3</v>
      </c>
      <c r="AA51" s="375">
        <f t="shared" si="19"/>
        <v>-3.7024142643141411E-3</v>
      </c>
      <c r="AB51" s="375">
        <f t="shared" si="19"/>
        <v>-4.0181696664161048E-3</v>
      </c>
      <c r="AC51" s="376">
        <f t="shared" si="19"/>
        <v>0</v>
      </c>
    </row>
    <row r="52" spans="1:29">
      <c r="A52" s="366">
        <v>45716</v>
      </c>
      <c r="B52" s="367">
        <v>3.6994416741252215E-2</v>
      </c>
      <c r="C52" s="367">
        <v>8.453735013833414E-3</v>
      </c>
      <c r="D52" s="367">
        <v>8.1236232561244154E-2</v>
      </c>
      <c r="E52" s="367">
        <v>4.837985818149166E-2</v>
      </c>
      <c r="F52" s="368">
        <v>3.6447051378781667E-2</v>
      </c>
      <c r="G52" s="369">
        <v>2.10999113908394E-3</v>
      </c>
      <c r="J52" s="416">
        <f t="shared" si="5"/>
        <v>45716</v>
      </c>
      <c r="K52" s="417">
        <f t="shared" si="6"/>
        <v>1.0369944167412521</v>
      </c>
      <c r="L52" s="417">
        <f t="shared" si="1"/>
        <v>1.0084537350138334</v>
      </c>
      <c r="M52" s="417">
        <f t="shared" si="1"/>
        <v>1.0812362325612441</v>
      </c>
      <c r="N52" s="417">
        <f t="shared" si="1"/>
        <v>1.0483798581814916</v>
      </c>
      <c r="O52" s="417">
        <f t="shared" si="1"/>
        <v>1.0364470513787816</v>
      </c>
      <c r="P52" s="417">
        <f t="shared" si="1"/>
        <v>1.0021099911390838</v>
      </c>
      <c r="S52" s="363">
        <f t="shared" si="18"/>
        <v>0</v>
      </c>
      <c r="T52" s="363">
        <f t="shared" si="18"/>
        <v>0</v>
      </c>
      <c r="U52" s="363">
        <f t="shared" si="18"/>
        <v>0</v>
      </c>
      <c r="V52" s="363">
        <f t="shared" si="18"/>
        <v>0</v>
      </c>
      <c r="W52" s="364">
        <f t="shared" si="18"/>
        <v>0</v>
      </c>
      <c r="Y52" s="375">
        <f t="shared" si="19"/>
        <v>5.4736536247054768E-4</v>
      </c>
      <c r="Z52" s="375">
        <f t="shared" si="19"/>
        <v>-2.7993316364948253E-2</v>
      </c>
      <c r="AA52" s="375">
        <f t="shared" si="19"/>
        <v>4.4789181182462487E-2</v>
      </c>
      <c r="AB52" s="375">
        <f t="shared" si="19"/>
        <v>1.1932806802709993E-2</v>
      </c>
      <c r="AC52" s="376">
        <f t="shared" si="19"/>
        <v>0</v>
      </c>
    </row>
    <row r="53" spans="1:29">
      <c r="A53" s="366">
        <v>45747</v>
      </c>
      <c r="B53" s="367">
        <v>-4.0236735029386343E-2</v>
      </c>
      <c r="C53" s="367">
        <v>-6.8129858253315162E-2</v>
      </c>
      <c r="D53" s="367">
        <v>3.7134214100506331E-2</v>
      </c>
      <c r="E53" s="367">
        <v>-3.7300228310502268E-2</v>
      </c>
      <c r="F53" s="368">
        <v>-3.9023588394838618E-2</v>
      </c>
      <c r="G53" s="369">
        <v>2.1651638776604455E-3</v>
      </c>
      <c r="J53" s="416">
        <f t="shared" si="5"/>
        <v>45747</v>
      </c>
      <c r="K53" s="417">
        <f t="shared" si="6"/>
        <v>0.95976326497061371</v>
      </c>
      <c r="L53" s="417">
        <f t="shared" si="6"/>
        <v>0.93187014174668481</v>
      </c>
      <c r="M53" s="417">
        <f t="shared" si="6"/>
        <v>1.0371342141005064</v>
      </c>
      <c r="N53" s="417">
        <f t="shared" si="6"/>
        <v>0.96269977168949772</v>
      </c>
      <c r="O53" s="417">
        <f t="shared" si="6"/>
        <v>0.96097641160516134</v>
      </c>
      <c r="P53" s="417">
        <f t="shared" si="6"/>
        <v>1.0021651638776605</v>
      </c>
      <c r="S53" s="363">
        <f t="shared" si="18"/>
        <v>1.797921030923416E-3</v>
      </c>
      <c r="T53" s="363">
        <f t="shared" si="18"/>
        <v>4.9413901363943502E-3</v>
      </c>
      <c r="U53" s="363">
        <f t="shared" si="18"/>
        <v>0</v>
      </c>
      <c r="V53" s="363">
        <f t="shared" si="18"/>
        <v>1.5575171805654942E-3</v>
      </c>
      <c r="W53" s="364">
        <f t="shared" si="18"/>
        <v>1.6965133137652965E-3</v>
      </c>
      <c r="Y53" s="375">
        <f t="shared" si="19"/>
        <v>-1.2131466345477251E-3</v>
      </c>
      <c r="Z53" s="375">
        <f t="shared" si="19"/>
        <v>-2.9106269858476544E-2</v>
      </c>
      <c r="AA53" s="375">
        <f t="shared" si="19"/>
        <v>7.6157802495344956E-2</v>
      </c>
      <c r="AB53" s="375">
        <f t="shared" si="19"/>
        <v>1.7233600843363506E-3</v>
      </c>
      <c r="AC53" s="376">
        <f t="shared" si="19"/>
        <v>0</v>
      </c>
    </row>
    <row r="54" spans="1:29">
      <c r="A54" s="366">
        <v>45777</v>
      </c>
      <c r="B54" s="367">
        <v>-9.0356286399452448E-3</v>
      </c>
      <c r="C54" s="367">
        <v>-5.4519681605059434E-3</v>
      </c>
      <c r="D54" s="367">
        <v>3.9138069585404257E-2</v>
      </c>
      <c r="E54" s="367">
        <v>2.9644561705161933E-4</v>
      </c>
      <c r="F54" s="368">
        <v>-6.6491213922835095E-3</v>
      </c>
      <c r="G54" s="369">
        <v>1.9669232825803564E-3</v>
      </c>
      <c r="J54" s="416">
        <f t="shared" si="5"/>
        <v>45777</v>
      </c>
      <c r="K54" s="417">
        <f t="shared" si="6"/>
        <v>0.99096437136005477</v>
      </c>
      <c r="L54" s="417">
        <f t="shared" si="6"/>
        <v>0.99454803183949403</v>
      </c>
      <c r="M54" s="417">
        <f t="shared" si="6"/>
        <v>1.0391380695854042</v>
      </c>
      <c r="N54" s="417">
        <f t="shared" si="6"/>
        <v>1.0002964456170516</v>
      </c>
      <c r="O54" s="417">
        <f t="shared" si="6"/>
        <v>0.99335087860771654</v>
      </c>
      <c r="P54" s="417">
        <f t="shared" si="6"/>
        <v>1.0019669232825803</v>
      </c>
      <c r="S54" s="363">
        <f t="shared" si="18"/>
        <v>1.2105614880787179E-4</v>
      </c>
      <c r="T54" s="363">
        <f t="shared" si="18"/>
        <v>5.503995024429912E-5</v>
      </c>
      <c r="U54" s="363">
        <f t="shared" si="18"/>
        <v>0</v>
      </c>
      <c r="V54" s="363">
        <f t="shared" si="18"/>
        <v>2.7904956310303396E-6</v>
      </c>
      <c r="W54" s="364">
        <f t="shared" si="18"/>
        <v>7.4236225839249983E-5</v>
      </c>
      <c r="Y54" s="375">
        <f t="shared" si="19"/>
        <v>-2.3865072476617353E-3</v>
      </c>
      <c r="Z54" s="375">
        <f t="shared" si="19"/>
        <v>1.1971532317775662E-3</v>
      </c>
      <c r="AA54" s="375">
        <f t="shared" si="19"/>
        <v>4.5787190977687769E-2</v>
      </c>
      <c r="AB54" s="375">
        <f t="shared" si="19"/>
        <v>6.9455670093351287E-3</v>
      </c>
      <c r="AC54" s="376">
        <f t="shared" si="19"/>
        <v>0</v>
      </c>
    </row>
    <row r="55" spans="1:29">
      <c r="A55" s="366">
        <v>45807</v>
      </c>
      <c r="B55" s="367">
        <v>5.112138628408458E-2</v>
      </c>
      <c r="C55" s="367">
        <v>2.5709900230238059E-2</v>
      </c>
      <c r="D55" s="367">
        <v>9.9157930915964962E-2</v>
      </c>
      <c r="E55" s="367">
        <v>5.6782147408351268E-2</v>
      </c>
      <c r="F55" s="368">
        <v>4.9133346125272481E-2</v>
      </c>
      <c r="G55" s="369">
        <v>1.8086431681507479E-3</v>
      </c>
      <c r="J55" s="416">
        <f t="shared" si="5"/>
        <v>45807</v>
      </c>
      <c r="K55" s="417">
        <f t="shared" si="6"/>
        <v>1.0511213862840845</v>
      </c>
      <c r="L55" s="417">
        <f t="shared" si="6"/>
        <v>1.0257099002302381</v>
      </c>
      <c r="M55" s="417">
        <f t="shared" si="6"/>
        <v>1.0991579309159649</v>
      </c>
      <c r="N55" s="417">
        <f t="shared" si="6"/>
        <v>1.0567821474083512</v>
      </c>
      <c r="O55" s="417">
        <f t="shared" si="6"/>
        <v>1.0491333461252725</v>
      </c>
      <c r="P55" s="417">
        <f t="shared" si="6"/>
        <v>1.0018086431681508</v>
      </c>
      <c r="S55" s="363">
        <f t="shared" si="18"/>
        <v>0</v>
      </c>
      <c r="T55" s="363">
        <f t="shared" si="18"/>
        <v>0</v>
      </c>
      <c r="U55" s="363">
        <f t="shared" si="18"/>
        <v>0</v>
      </c>
      <c r="V55" s="363">
        <f t="shared" si="18"/>
        <v>0</v>
      </c>
      <c r="W55" s="364">
        <f t="shared" si="18"/>
        <v>0</v>
      </c>
      <c r="Y55" s="375">
        <f t="shared" si="19"/>
        <v>1.9880401588120988E-3</v>
      </c>
      <c r="Z55" s="375">
        <f t="shared" si="19"/>
        <v>-2.3423445895034423E-2</v>
      </c>
      <c r="AA55" s="375">
        <f t="shared" si="19"/>
        <v>5.0024584790692481E-2</v>
      </c>
      <c r="AB55" s="375">
        <f t="shared" si="19"/>
        <v>7.6488012830787863E-3</v>
      </c>
      <c r="AC55" s="376">
        <f t="shared" si="19"/>
        <v>0</v>
      </c>
    </row>
    <row r="56" spans="1:29">
      <c r="A56" s="366">
        <v>45838</v>
      </c>
      <c r="B56" s="367">
        <v>-1.4553527380365154E-2</v>
      </c>
      <c r="C56" s="367">
        <v>-3.6556036556036571E-2</v>
      </c>
      <c r="D56" s="367">
        <v>1.5452366062122178E-2</v>
      </c>
      <c r="E56" s="367">
        <v>-2.804341120052887E-4</v>
      </c>
      <c r="F56" s="368">
        <v>-1.2781403070256601E-2</v>
      </c>
      <c r="G56" s="369">
        <v>1.7404163502316634E-3</v>
      </c>
      <c r="J56" s="416">
        <f t="shared" si="5"/>
        <v>45838</v>
      </c>
      <c r="K56" s="417">
        <f t="shared" si="6"/>
        <v>0.98544647261963481</v>
      </c>
      <c r="L56" s="417">
        <f t="shared" si="6"/>
        <v>0.96344396344396344</v>
      </c>
      <c r="M56" s="417">
        <f t="shared" si="6"/>
        <v>1.0154523660621222</v>
      </c>
      <c r="N56" s="417">
        <f t="shared" si="6"/>
        <v>0.99971956588799471</v>
      </c>
      <c r="O56" s="417">
        <f t="shared" si="6"/>
        <v>0.98721859692974345</v>
      </c>
      <c r="P56" s="417">
        <f t="shared" si="6"/>
        <v>1.0017404163502317</v>
      </c>
      <c r="S56" s="363">
        <f t="shared" si="18"/>
        <v>2.6549260229585532E-4</v>
      </c>
      <c r="T56" s="363">
        <f t="shared" si="18"/>
        <v>1.4666183052020208E-3</v>
      </c>
      <c r="U56" s="363">
        <f t="shared" si="18"/>
        <v>0</v>
      </c>
      <c r="V56" s="363">
        <f t="shared" si="18"/>
        <v>4.0838365907233032E-6</v>
      </c>
      <c r="W56" s="364">
        <f t="shared" si="18"/>
        <v>2.108832392812701E-4</v>
      </c>
      <c r="Y56" s="375">
        <f t="shared" si="19"/>
        <v>-1.7721243101085533E-3</v>
      </c>
      <c r="Z56" s="375">
        <f t="shared" si="19"/>
        <v>-2.3774633485779968E-2</v>
      </c>
      <c r="AA56" s="375">
        <f t="shared" si="19"/>
        <v>2.823376913237878E-2</v>
      </c>
      <c r="AB56" s="375">
        <f t="shared" si="19"/>
        <v>1.2500968958251313E-2</v>
      </c>
      <c r="AC56" s="376">
        <f t="shared" si="19"/>
        <v>0</v>
      </c>
    </row>
    <row r="57" spans="1:29">
      <c r="A57" s="366">
        <v>45869</v>
      </c>
      <c r="B57" s="367">
        <v>8.5106382978724256E-3</v>
      </c>
      <c r="C57" s="367">
        <v>-1.2203916347700764E-2</v>
      </c>
      <c r="D57" s="367">
        <v>1.1932561779876253E-2</v>
      </c>
      <c r="E57" s="367">
        <v>-1.1220511094281302E-3</v>
      </c>
      <c r="F57" s="368">
        <v>7.4959385124029896E-3</v>
      </c>
      <c r="G57" s="369">
        <v>1.6567647245073894E-3</v>
      </c>
      <c r="J57" s="416">
        <f t="shared" si="5"/>
        <v>45869</v>
      </c>
      <c r="K57" s="417">
        <f t="shared" si="6"/>
        <v>1.0085106382978724</v>
      </c>
      <c r="L57" s="417">
        <f t="shared" si="6"/>
        <v>0.98779608365229921</v>
      </c>
      <c r="M57" s="417">
        <f t="shared" si="6"/>
        <v>1.0119325617798762</v>
      </c>
      <c r="N57" s="417">
        <f t="shared" si="6"/>
        <v>0.99887794889057191</v>
      </c>
      <c r="O57" s="417">
        <f t="shared" si="6"/>
        <v>1.0074959385124029</v>
      </c>
      <c r="P57" s="417">
        <f t="shared" si="6"/>
        <v>1.0016567647245074</v>
      </c>
      <c r="S57" s="363">
        <f t="shared" si="18"/>
        <v>0</v>
      </c>
      <c r="T57" s="363">
        <f t="shared" si="18"/>
        <v>1.9211847978546938E-4</v>
      </c>
      <c r="U57" s="363">
        <f t="shared" si="18"/>
        <v>0</v>
      </c>
      <c r="V57" s="363">
        <f t="shared" si="18"/>
        <v>7.7218174389307565E-6</v>
      </c>
      <c r="W57" s="364">
        <f t="shared" si="18"/>
        <v>0</v>
      </c>
      <c r="Y57" s="375">
        <f t="shared" si="19"/>
        <v>1.014699785469436E-3</v>
      </c>
      <c r="Z57" s="375">
        <f t="shared" si="19"/>
        <v>-1.9699854860103755E-2</v>
      </c>
      <c r="AA57" s="375">
        <f t="shared" si="19"/>
        <v>4.4366232674732638E-3</v>
      </c>
      <c r="AB57" s="375">
        <f t="shared" si="19"/>
        <v>-8.6179896218311191E-3</v>
      </c>
      <c r="AC57" s="376">
        <f t="shared" si="19"/>
        <v>0</v>
      </c>
    </row>
    <row r="58" spans="1:29">
      <c r="A58" s="366">
        <v>45898</v>
      </c>
      <c r="B58" s="367">
        <v>1.0383056176056882E-2</v>
      </c>
      <c r="C58" s="367">
        <v>1.1231538159156642E-4</v>
      </c>
      <c r="D58" s="367">
        <v>1.4682761069128216E-2</v>
      </c>
      <c r="E58" s="367">
        <v>1.2047516077396223E-2</v>
      </c>
      <c r="F58" s="368">
        <v>1.1603455104388587E-2</v>
      </c>
      <c r="G58" s="369">
        <v>1.5511538513304705E-3</v>
      </c>
      <c r="J58" s="416">
        <f t="shared" si="5"/>
        <v>45898</v>
      </c>
      <c r="K58" s="417">
        <f t="shared" si="6"/>
        <v>1.0103830561760569</v>
      </c>
      <c r="L58" s="417">
        <f t="shared" si="6"/>
        <v>1.0001123153815916</v>
      </c>
      <c r="M58" s="417">
        <f t="shared" si="6"/>
        <v>1.0146827610691282</v>
      </c>
      <c r="N58" s="417">
        <f t="shared" si="6"/>
        <v>1.0120475160773963</v>
      </c>
      <c r="O58" s="417">
        <f t="shared" si="6"/>
        <v>1.0116034551043886</v>
      </c>
      <c r="P58" s="417">
        <f t="shared" si="6"/>
        <v>1.0015511538513304</v>
      </c>
      <c r="S58" s="363">
        <f t="shared" si="18"/>
        <v>0</v>
      </c>
      <c r="T58" s="363">
        <f t="shared" si="18"/>
        <v>2.0702561420005911E-6</v>
      </c>
      <c r="U58" s="363">
        <f t="shared" si="18"/>
        <v>0</v>
      </c>
      <c r="V58" s="363">
        <f t="shared" si="18"/>
        <v>0</v>
      </c>
      <c r="W58" s="364">
        <f t="shared" si="18"/>
        <v>0</v>
      </c>
      <c r="Y58" s="375">
        <f t="shared" si="19"/>
        <v>-1.2203989283317042E-3</v>
      </c>
      <c r="Z58" s="375">
        <f t="shared" si="19"/>
        <v>-1.1491139722797021E-2</v>
      </c>
      <c r="AA58" s="375">
        <f t="shared" si="19"/>
        <v>3.0793059647396294E-3</v>
      </c>
      <c r="AB58" s="375">
        <f t="shared" si="19"/>
        <v>4.4406097300763586E-4</v>
      </c>
      <c r="AC58" s="376">
        <f t="shared" si="19"/>
        <v>0</v>
      </c>
    </row>
    <row r="59" spans="1:29">
      <c r="A59" s="366">
        <v>45930</v>
      </c>
      <c r="B59" s="367">
        <v>1.5394063459570076E-2</v>
      </c>
      <c r="C59" s="367">
        <v>1.1398730978718631E-2</v>
      </c>
      <c r="D59" s="367">
        <v>5.6606602854072367E-2</v>
      </c>
      <c r="E59" s="367">
        <v>2.4640657084188899E-2</v>
      </c>
      <c r="F59" s="368">
        <v>1.6089264657217557E-2</v>
      </c>
      <c r="G59" s="369">
        <v>1.7119863224024025E-3</v>
      </c>
      <c r="J59" s="416">
        <f t="shared" si="5"/>
        <v>45930</v>
      </c>
      <c r="K59" s="417">
        <f t="shared" si="6"/>
        <v>1.0153940634595702</v>
      </c>
      <c r="L59" s="417">
        <f t="shared" si="6"/>
        <v>1.0113987309787187</v>
      </c>
      <c r="M59" s="417">
        <f t="shared" si="6"/>
        <v>1.0566066028540724</v>
      </c>
      <c r="N59" s="417">
        <f t="shared" si="6"/>
        <v>1.0246406570841888</v>
      </c>
      <c r="O59" s="417">
        <f t="shared" si="6"/>
        <v>1.0160892646572175</v>
      </c>
      <c r="P59" s="417">
        <f t="shared" si="6"/>
        <v>1.0017119863224024</v>
      </c>
      <c r="S59" s="363">
        <f t="shared" si="18"/>
        <v>0</v>
      </c>
      <c r="T59" s="363">
        <f t="shared" si="18"/>
        <v>0</v>
      </c>
      <c r="U59" s="363">
        <f t="shared" si="18"/>
        <v>0</v>
      </c>
      <c r="V59" s="363">
        <f t="shared" si="18"/>
        <v>0</v>
      </c>
      <c r="W59" s="364">
        <f t="shared" si="18"/>
        <v>0</v>
      </c>
      <c r="Y59" s="375">
        <f t="shared" si="19"/>
        <v>-6.9520119764748117E-4</v>
      </c>
      <c r="Z59" s="375">
        <f t="shared" si="19"/>
        <v>-4.6905336784989256E-3</v>
      </c>
      <c r="AA59" s="375">
        <f t="shared" si="19"/>
        <v>4.051733819685481E-2</v>
      </c>
      <c r="AB59" s="375">
        <f t="shared" si="19"/>
        <v>8.5513924269713416E-3</v>
      </c>
      <c r="AC59" s="376">
        <f t="shared" si="19"/>
        <v>0</v>
      </c>
    </row>
    <row r="60" spans="1:29">
      <c r="A60" s="366">
        <v>45961</v>
      </c>
      <c r="B60" s="367">
        <v>2.7579533083343429E-2</v>
      </c>
      <c r="C60" s="367">
        <v>3.2256273595380872E-2</v>
      </c>
      <c r="D60" s="367">
        <v>-1.5847485689955984E-3</v>
      </c>
      <c r="E60" s="367">
        <v>2.6756215132968629E-2</v>
      </c>
      <c r="F60" s="368">
        <v>2.5758583518726622E-2</v>
      </c>
      <c r="G60" s="369">
        <v>1.6601311622867917E-3</v>
      </c>
      <c r="J60" s="416">
        <f t="shared" si="5"/>
        <v>45961</v>
      </c>
      <c r="K60" s="417">
        <f t="shared" si="6"/>
        <v>1.0275795330833435</v>
      </c>
      <c r="L60" s="417">
        <f t="shared" si="6"/>
        <v>1.0322562735953809</v>
      </c>
      <c r="M60" s="417">
        <f t="shared" si="6"/>
        <v>0.9984152514310044</v>
      </c>
      <c r="N60" s="417">
        <f t="shared" si="6"/>
        <v>1.0267562151329686</v>
      </c>
      <c r="O60" s="417">
        <f t="shared" si="6"/>
        <v>1.0257585835187266</v>
      </c>
      <c r="P60" s="417">
        <f t="shared" si="6"/>
        <v>1.0016601311622868</v>
      </c>
      <c r="S60" s="363">
        <f t="shared" si="18"/>
        <v>0</v>
      </c>
      <c r="T60" s="363">
        <f t="shared" si="18"/>
        <v>0</v>
      </c>
      <c r="U60" s="363">
        <f t="shared" si="18"/>
        <v>1.0529244470487276E-5</v>
      </c>
      <c r="V60" s="363">
        <f t="shared" si="18"/>
        <v>0</v>
      </c>
      <c r="W60" s="364">
        <f t="shared" si="18"/>
        <v>0</v>
      </c>
      <c r="Y60" s="375">
        <f t="shared" si="19"/>
        <v>1.820949564616807E-3</v>
      </c>
      <c r="Z60" s="375">
        <f t="shared" si="19"/>
        <v>6.4976900766542493E-3</v>
      </c>
      <c r="AA60" s="375">
        <f t="shared" si="19"/>
        <v>-2.734333208772222E-2</v>
      </c>
      <c r="AB60" s="375">
        <f t="shared" si="19"/>
        <v>9.9763161424200678E-4</v>
      </c>
      <c r="AC60" s="376">
        <f t="shared" si="19"/>
        <v>0</v>
      </c>
    </row>
    <row r="61" spans="1:29">
      <c r="A61" s="366">
        <v>45989</v>
      </c>
      <c r="B61" s="377">
        <v>7.6907985089268507E-3</v>
      </c>
      <c r="C61" s="367">
        <v>-1.9899962351422823E-3</v>
      </c>
      <c r="D61" s="367">
        <v>-5.7567932529435616E-3</v>
      </c>
      <c r="E61" s="367">
        <v>7.9126444057604061E-3</v>
      </c>
      <c r="F61" s="368">
        <v>9.3640788747006379E-3</v>
      </c>
      <c r="G61" s="369">
        <v>1.5009117745126924E-3</v>
      </c>
      <c r="J61" s="416">
        <f t="shared" si="5"/>
        <v>45989</v>
      </c>
      <c r="K61" s="417">
        <f t="shared" si="6"/>
        <v>1.007690798508927</v>
      </c>
      <c r="L61" s="417">
        <f t="shared" si="6"/>
        <v>0.99801000376485771</v>
      </c>
      <c r="M61" s="417">
        <f t="shared" si="6"/>
        <v>0.99424320674705646</v>
      </c>
      <c r="N61" s="417">
        <f t="shared" si="6"/>
        <v>1.0079126444057604</v>
      </c>
      <c r="O61" s="417">
        <f t="shared" si="6"/>
        <v>1.0093640788747007</v>
      </c>
      <c r="P61" s="417">
        <f t="shared" si="6"/>
        <v>1.0015009117745126</v>
      </c>
      <c r="S61" s="363">
        <f t="shared" si="18"/>
        <v>0</v>
      </c>
      <c r="T61" s="363">
        <f t="shared" si="18"/>
        <v>1.2186438731873258E-5</v>
      </c>
      <c r="U61" s="363">
        <f t="shared" si="18"/>
        <v>5.2674282265563784E-5</v>
      </c>
      <c r="V61" s="363">
        <f t="shared" si="18"/>
        <v>0</v>
      </c>
      <c r="W61" s="364">
        <f t="shared" si="18"/>
        <v>0</v>
      </c>
      <c r="Y61" s="375">
        <f t="shared" si="19"/>
        <v>-1.6732803657737872E-3</v>
      </c>
      <c r="Z61" s="375">
        <f t="shared" si="19"/>
        <v>-1.1354075109842921E-2</v>
      </c>
      <c r="AA61" s="375">
        <f t="shared" si="19"/>
        <v>-1.51208721276442E-2</v>
      </c>
      <c r="AB61" s="375">
        <f t="shared" si="19"/>
        <v>-1.4514344689402318E-3</v>
      </c>
      <c r="AC61" s="376">
        <f t="shared" si="19"/>
        <v>0</v>
      </c>
    </row>
    <row r="62" spans="1:29">
      <c r="B62" s="378" t="str">
        <f>B1</f>
        <v>XTRACKERS MSCI EUROPE UCITS ETF 1C - TOT RETURN IND</v>
      </c>
      <c r="C62" s="378" t="str">
        <f>C1</f>
        <v>BL Equities Europe BR</v>
      </c>
      <c r="D62" s="407" t="str">
        <f>D1</f>
        <v>Fund XXX</v>
      </c>
      <c r="E62" s="378" t="str">
        <f>E1</f>
        <v>MFS MERIDIAN FDS-BLENDED RSRCH EUROP EQ A1 EUR</v>
      </c>
      <c r="F62" s="379" t="str">
        <f>F1</f>
        <v>MSCI EUROPE TR</v>
      </c>
      <c r="G62" s="380" t="s">
        <v>10516</v>
      </c>
      <c r="J62" s="370">
        <f t="shared" ref="J62" si="20">A61</f>
        <v>45989</v>
      </c>
      <c r="K62" s="371">
        <f t="shared" ref="K62:P62" si="21">K61*(1+B61)</f>
        <v>1.0154407453995589</v>
      </c>
      <c r="L62" s="371">
        <f t="shared" si="21"/>
        <v>0.99602396761473133</v>
      </c>
      <c r="M62" s="371">
        <f t="shared" si="21"/>
        <v>0.98851955416267001</v>
      </c>
      <c r="N62" s="371">
        <f t="shared" si="21"/>
        <v>1.0158878987530129</v>
      </c>
      <c r="O62" s="372">
        <f t="shared" si="21"/>
        <v>1.0188158437225729</v>
      </c>
      <c r="P62" s="373">
        <f t="shared" si="21"/>
        <v>1.0030040762851802</v>
      </c>
    </row>
    <row r="63" spans="1:29">
      <c r="A63" s="365" t="s">
        <v>10517</v>
      </c>
      <c r="B63" s="424">
        <f t="shared" ref="B63:G63" si="22">AVERAGE(B2:B61)</f>
        <v>9.6711703588379487E-3</v>
      </c>
      <c r="C63" s="424">
        <f t="shared" si="22"/>
        <v>2.3600179916824456E-3</v>
      </c>
      <c r="D63" s="424">
        <f t="shared" si="22"/>
        <v>1.6342434951392329E-2</v>
      </c>
      <c r="E63" s="424">
        <f t="shared" si="22"/>
        <v>1.0436905869023549E-2</v>
      </c>
      <c r="F63" s="423">
        <f t="shared" si="22"/>
        <v>9.9361595897160069E-3</v>
      </c>
      <c r="G63" s="425">
        <f t="shared" si="22"/>
        <v>1.3939760853921468E-3</v>
      </c>
    </row>
    <row r="64" spans="1:29">
      <c r="A64" s="365" t="s">
        <v>10518</v>
      </c>
      <c r="B64" s="424">
        <f>B63-$G$63</f>
        <v>8.2771942734458023E-3</v>
      </c>
      <c r="C64" s="424">
        <f>C63-$G$63</f>
        <v>9.6604190629029883E-4</v>
      </c>
      <c r="D64" s="424">
        <f>D63-$G$63</f>
        <v>1.4948458866000183E-2</v>
      </c>
      <c r="E64" s="424">
        <f>E63-$G$63</f>
        <v>9.0429297836314027E-3</v>
      </c>
      <c r="F64" s="381"/>
      <c r="G64" s="382"/>
    </row>
    <row r="65" spans="1:7">
      <c r="A65" s="365" t="s">
        <v>10519</v>
      </c>
      <c r="B65" s="424">
        <f>B63-$F$63</f>
        <v>-2.6498923087805819E-4</v>
      </c>
      <c r="C65" s="424">
        <f>C63-$F$63</f>
        <v>-7.5761415980335617E-3</v>
      </c>
      <c r="D65" s="424">
        <f>D63-$F$63</f>
        <v>6.406275361676322E-3</v>
      </c>
      <c r="E65" s="424">
        <f>E63-$F$63</f>
        <v>5.007462793075422E-4</v>
      </c>
      <c r="F65" s="381"/>
      <c r="G65" s="382"/>
    </row>
    <row r="66" spans="1:7">
      <c r="A66" s="453" t="s">
        <v>10554</v>
      </c>
      <c r="B66" s="424">
        <f t="shared" ref="B66:G66" si="23">PRODUCT(K2:K61)-1</f>
        <v>0.71940278521692602</v>
      </c>
      <c r="C66" s="424">
        <f t="shared" si="23"/>
        <v>0.10242395437262442</v>
      </c>
      <c r="D66" s="424">
        <f t="shared" si="23"/>
        <v>1.4951248513674211</v>
      </c>
      <c r="E66" s="424">
        <f t="shared" si="23"/>
        <v>0.79686838764282797</v>
      </c>
      <c r="F66" s="423">
        <f>PRODUCT(O2:O61)-1</f>
        <v>0.74880973134212736</v>
      </c>
      <c r="G66" s="425">
        <f t="shared" si="23"/>
        <v>8.7097526515070856E-2</v>
      </c>
    </row>
    <row r="67" spans="1:7">
      <c r="A67" s="365" t="s">
        <v>10520</v>
      </c>
      <c r="B67" s="424">
        <f t="shared" ref="B67:G67" si="24">(1+B66)^(1/5)-1</f>
        <v>0.11448832977834988</v>
      </c>
      <c r="C67" s="424">
        <f t="shared" si="24"/>
        <v>1.9693681630844395E-2</v>
      </c>
      <c r="D67" s="424">
        <f t="shared" si="24"/>
        <v>0.20065561533762688</v>
      </c>
      <c r="E67" s="424">
        <f t="shared" si="24"/>
        <v>0.12435447729941318</v>
      </c>
      <c r="F67" s="423">
        <f>(1+F66)^(1/5)-1</f>
        <v>0.11827473291140356</v>
      </c>
      <c r="G67" s="425">
        <f t="shared" si="24"/>
        <v>1.6842527624838288E-2</v>
      </c>
    </row>
    <row r="68" spans="1:7">
      <c r="B68" s="378" t="str">
        <f>B62</f>
        <v>XTRACKERS MSCI EUROPE UCITS ETF 1C - TOT RETURN IND</v>
      </c>
      <c r="C68" s="378" t="str">
        <f>C62</f>
        <v>BL Equities Europe BR</v>
      </c>
      <c r="D68" s="407" t="str">
        <f>D62</f>
        <v>Fund XXX</v>
      </c>
      <c r="E68" s="378" t="str">
        <f>E62</f>
        <v>MFS MERIDIAN FDS-BLENDED RSRCH EUROP EQ A1 EUR</v>
      </c>
      <c r="F68" s="383"/>
      <c r="G68" s="382"/>
    </row>
    <row r="69" spans="1:7">
      <c r="A69" s="365" t="s">
        <v>10521</v>
      </c>
      <c r="B69" s="424">
        <f>STDEVP(B2:B61)</f>
        <v>3.4657721192425238E-2</v>
      </c>
      <c r="C69" s="424">
        <f>STDEVP(C2:C61)</f>
        <v>3.8061578114076587E-2</v>
      </c>
      <c r="D69" s="424">
        <f>STDEVP(D2:D61)</f>
        <v>4.4475397455937822E-2</v>
      </c>
      <c r="E69" s="424">
        <f>STDEVP(E2:E61)</f>
        <v>3.5372242539728663E-2</v>
      </c>
      <c r="F69" s="423">
        <f>STDEVP(F2:F61)</f>
        <v>3.4062902216100914E-2</v>
      </c>
    </row>
    <row r="70" spans="1:7">
      <c r="A70" s="365" t="s">
        <v>10522</v>
      </c>
      <c r="B70" s="424">
        <f>SQRT(AVERAGE(S2:S61))</f>
        <v>2.0306292373463528E-2</v>
      </c>
      <c r="C70" s="424">
        <f>SQRT(AVERAGE(T2:T61))</f>
        <v>2.8342612318133731E-2</v>
      </c>
      <c r="D70" s="424">
        <f>SQRT(AVERAGE(U2:U61))</f>
        <v>2.5965874240155954E-2</v>
      </c>
      <c r="E70" s="424">
        <f>SQRT(AVERAGE(V2:V61))</f>
        <v>2.0304591411689697E-2</v>
      </c>
      <c r="F70" s="423">
        <f>SQRT(AVERAGE(W2:W61))</f>
        <v>1.9918954707682263E-2</v>
      </c>
    </row>
    <row r="71" spans="1:7">
      <c r="A71" s="365" t="s">
        <v>10523</v>
      </c>
      <c r="B71" s="424">
        <f>STDEVP(Y2:Y61)</f>
        <v>2.5817435768788937E-3</v>
      </c>
      <c r="C71" s="424">
        <f>STDEVP(Z2:Z61)</f>
        <v>1.8364685790351897E-2</v>
      </c>
      <c r="D71" s="424">
        <f>STDEVP(AA2:AA61)</f>
        <v>3.0511110760144247E-2</v>
      </c>
      <c r="E71" s="424">
        <f>STDEVP(AB2:AB61)</f>
        <v>6.558322884667192E-3</v>
      </c>
      <c r="F71" s="384"/>
    </row>
    <row r="72" spans="1:7">
      <c r="B72" s="454" t="s">
        <v>10524</v>
      </c>
      <c r="C72" s="454" t="s">
        <v>10525</v>
      </c>
      <c r="D72" s="454" t="s">
        <v>10526</v>
      </c>
      <c r="E72" s="454" t="s">
        <v>10527</v>
      </c>
    </row>
    <row r="73" spans="1:7">
      <c r="A73" s="365" t="s">
        <v>10528</v>
      </c>
      <c r="B73" s="455">
        <f>(B64/B69)</f>
        <v>0.23882684690922087</v>
      </c>
      <c r="C73" s="455">
        <f>(C64/C69)</f>
        <v>2.538102606767691E-2</v>
      </c>
      <c r="D73" s="455">
        <f>(D64/D69)</f>
        <v>0.33610624572404901</v>
      </c>
      <c r="E73" s="455">
        <f>(E64/E69)</f>
        <v>0.25565045172001044</v>
      </c>
    </row>
    <row r="74" spans="1:7">
      <c r="A74" s="365" t="s">
        <v>10529</v>
      </c>
      <c r="B74" s="455">
        <f>B64/B70</f>
        <v>0.40761721151333985</v>
      </c>
      <c r="C74" s="455">
        <f>C64/C70</f>
        <v>3.4084434259160398E-2</v>
      </c>
      <c r="D74" s="455">
        <f>D64/D70</f>
        <v>0.57569634389134283</v>
      </c>
      <c r="E74" s="455">
        <f>E64/E70</f>
        <v>0.44536378990740166</v>
      </c>
    </row>
    <row r="75" spans="1:7" hidden="1">
      <c r="A75" s="365" t="s">
        <v>10530</v>
      </c>
      <c r="B75" s="385" t="e">
        <f>B64/#REF!</f>
        <v>#REF!</v>
      </c>
      <c r="C75" s="385" t="e">
        <f>C64/#REF!</f>
        <v>#REF!</v>
      </c>
      <c r="D75" s="385" t="e">
        <f>D64/#REF!</f>
        <v>#REF!</v>
      </c>
      <c r="E75" s="385" t="e">
        <f>E64/#REF!</f>
        <v>#REF!</v>
      </c>
    </row>
    <row r="76" spans="1:7">
      <c r="A76" s="365" t="s">
        <v>10531</v>
      </c>
      <c r="B76" s="455">
        <f>B65/B71</f>
        <v>-0.10263963983534237</v>
      </c>
      <c r="C76" s="455">
        <f>C65/C71</f>
        <v>-0.41253859088696071</v>
      </c>
      <c r="D76" s="455">
        <f>D65/D71</f>
        <v>0.20996532745194738</v>
      </c>
      <c r="E76" s="455">
        <f>E65/E71</f>
        <v>7.6352794474063623E-2</v>
      </c>
    </row>
    <row r="77" spans="1:7">
      <c r="B77" s="386"/>
      <c r="C77" s="386"/>
      <c r="D77" s="386"/>
      <c r="E77" s="386"/>
    </row>
    <row r="81" spans="1:5">
      <c r="B81" s="387" t="s">
        <v>10532</v>
      </c>
      <c r="C81" s="387" t="s">
        <v>10566</v>
      </c>
      <c r="D81" s="387" t="s">
        <v>10566</v>
      </c>
      <c r="E81" s="387" t="s">
        <v>10532</v>
      </c>
    </row>
    <row r="82" spans="1:5" ht="58">
      <c r="A82" s="388" t="s">
        <v>10555</v>
      </c>
      <c r="B82" s="456" t="s">
        <v>10513</v>
      </c>
      <c r="C82" s="456" t="s">
        <v>10540</v>
      </c>
      <c r="D82" s="456" t="s">
        <v>10564</v>
      </c>
      <c r="E82" s="456" t="s">
        <v>10514</v>
      </c>
    </row>
    <row r="83" spans="1:5">
      <c r="A83" s="388" t="s">
        <v>10533</v>
      </c>
      <c r="B83" s="389" t="s">
        <v>10534</v>
      </c>
      <c r="C83" s="389" t="s">
        <v>10556</v>
      </c>
      <c r="D83" s="389" t="s">
        <v>10557</v>
      </c>
      <c r="E83" s="389" t="s">
        <v>10535</v>
      </c>
    </row>
    <row r="84" spans="1:5">
      <c r="A84" s="390" t="s">
        <v>10558</v>
      </c>
      <c r="B84" s="458" t="s">
        <v>10565</v>
      </c>
      <c r="C84" s="391" t="s">
        <v>10559</v>
      </c>
      <c r="D84" s="391" t="s">
        <v>10560</v>
      </c>
      <c r="E84" s="391" t="s">
        <v>10561</v>
      </c>
    </row>
    <row r="85" spans="1:5">
      <c r="A85" s="390" t="s">
        <v>10562</v>
      </c>
      <c r="B85" s="391" t="s">
        <v>10560</v>
      </c>
      <c r="C85" s="457" t="s">
        <v>10563</v>
      </c>
      <c r="D85" s="391" t="s">
        <v>10561</v>
      </c>
      <c r="E85" s="391" t="s">
        <v>10560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Charts</vt:lpstr>
      </vt:variant>
      <vt:variant>
        <vt:i4>14</vt:i4>
      </vt:variant>
    </vt:vector>
  </HeadingPairs>
  <TitlesOfParts>
    <vt:vector size="40" baseType="lpstr">
      <vt:lpstr>SP500 ew </vt:lpstr>
      <vt:lpstr>Mkt Index</vt:lpstr>
      <vt:lpstr>Constit ACWI</vt:lpstr>
      <vt:lpstr>New ACWI Constit (via ETF)</vt:lpstr>
      <vt:lpstr>Time Series</vt:lpstr>
      <vt:lpstr>Equity USA Hedging</vt:lpstr>
      <vt:lpstr>Global Bond Hedging</vt:lpstr>
      <vt:lpstr>VaR</vt:lpstr>
      <vt:lpstr>Grid</vt:lpstr>
      <vt:lpstr>Naive Strategy</vt:lpstr>
      <vt:lpstr>METAPORTFOLIO example</vt:lpstr>
      <vt:lpstr>Mark opt</vt:lpstr>
      <vt:lpstr>Mark abs</vt:lpstr>
      <vt:lpstr>Mark infra optim</vt:lpstr>
      <vt:lpstr>MC Sim</vt:lpstr>
      <vt:lpstr>Sim MC1 n MKT</vt:lpstr>
      <vt:lpstr>Resampling_TM</vt:lpstr>
      <vt:lpstr>BL</vt:lpstr>
      <vt:lpstr>BL + Infra Optim</vt:lpstr>
      <vt:lpstr>Grid (2)</vt:lpstr>
      <vt:lpstr>Optim-VaR</vt:lpstr>
      <vt:lpstr>Time Series_2</vt:lpstr>
      <vt:lpstr>Skew Optim</vt:lpstr>
      <vt:lpstr>Tactical Optim</vt:lpstr>
      <vt:lpstr>Tactical Views</vt:lpstr>
      <vt:lpstr>Fund Analysis</vt:lpstr>
      <vt:lpstr>Risk-ret</vt:lpstr>
      <vt:lpstr>Correl</vt:lpstr>
      <vt:lpstr>Av Ret</vt:lpstr>
      <vt:lpstr>Volat2</vt:lpstr>
      <vt:lpstr>Volat</vt:lpstr>
      <vt:lpstr>Graph1</vt:lpstr>
      <vt:lpstr>Graph2</vt:lpstr>
      <vt:lpstr>EFF front</vt:lpstr>
      <vt:lpstr>Comp Eff Port</vt:lpstr>
      <vt:lpstr>EFF front vs abs constr Front</vt:lpstr>
      <vt:lpstr>Comp Abs Constr Port</vt:lpstr>
      <vt:lpstr>EFF front vs Infra Optim</vt:lpstr>
      <vt:lpstr>Comp Infra Optim</vt:lpstr>
      <vt:lpstr>volatility</vt:lpstr>
    </vt:vector>
  </TitlesOfParts>
  <Company>grill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 Pomante</dc:creator>
  <cp:lastModifiedBy>Ugo Pomante</cp:lastModifiedBy>
  <dcterms:created xsi:type="dcterms:W3CDTF">2009-03-30T08:43:16Z</dcterms:created>
  <dcterms:modified xsi:type="dcterms:W3CDTF">2025-12-10T17:01:34Z</dcterms:modified>
</cp:coreProperties>
</file>